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autoCompressPictures="0"/>
  <mc:AlternateContent xmlns:mc="http://schemas.openxmlformats.org/markup-compatibility/2006">
    <mc:Choice Requires="x15">
      <x15ac:absPath xmlns:x15ac="http://schemas.microsoft.com/office/spreadsheetml/2010/11/ac" url="C:\Users\petnt\Downloads\"/>
    </mc:Choice>
  </mc:AlternateContent>
  <xr:revisionPtr revIDLastSave="0" documentId="13_ncr:1_{F56DEDB0-4EAE-4194-A0E7-7F09029F40F5}" xr6:coauthVersionLast="46" xr6:coauthVersionMax="46" xr10:uidLastSave="{00000000-0000-0000-0000-000000000000}"/>
  <bookViews>
    <workbookView xWindow="-110" yWindow="-110" windowWidth="19420" windowHeight="10420" tabRatio="867" xr2:uid="{00000000-000D-0000-FFFF-FFFF00000000}"/>
  </bookViews>
  <sheets>
    <sheet name="Mode d'emploi" sheetId="8" r:id="rId1"/>
    <sheet name="Evaluation" sheetId="9" r:id="rId2"/>
    <sheet name="Résultats" sheetId="10" r:id="rId3"/>
    <sheet name="Résultats par Article" sheetId="1" r:id="rId4"/>
    <sheet name="Maitrise documentaire" sheetId="12" r:id="rId5"/>
    <sheet name="Estimations 2017-745" sheetId="16" r:id="rId6"/>
    <sheet name="Estimations 2017-746" sheetId="18" r:id="rId7"/>
    <sheet name="Déclaration ISO 17050 " sheetId="6" r:id="rId8"/>
    <sheet name="Utilitaires" sheetId="11" state="hidden" r:id="rId9"/>
    <sheet name="Util. Reg" sheetId="14" state="hidden" r:id="rId10"/>
  </sheets>
  <definedNames>
    <definedName name="Choix_de__VÉRACITÉ" localSheetId="8">Utilitaires!$A$3:$A$7</definedName>
    <definedName name="Choix_de__VÉRACITÉ">#REF!</definedName>
    <definedName name="_xlnm.Print_Titles" localSheetId="5">'Estimations 2017-745'!$1:$9</definedName>
    <definedName name="_xlnm.Print_Titles" localSheetId="6">'Estimations 2017-746'!$1:$9</definedName>
    <definedName name="_xlnm.Print_Titles" localSheetId="1">Evaluation!$12:$12</definedName>
    <definedName name="_xlnm.Print_Titles" localSheetId="4">'Maitrise documentaire'!$1:$11</definedName>
    <definedName name="_xlnm.Print_Titles" localSheetId="2">Résultats!$1:$8</definedName>
    <definedName name="_xlnm.Print_Titles" localSheetId="3">'Résultats par Article'!$1:$9</definedName>
    <definedName name="liste" localSheetId="8">Utilitaires!$A$2:$A$7</definedName>
    <definedName name="liste">#REF!</definedName>
    <definedName name="_xlnm.Print_Area" localSheetId="7">'Déclaration ISO 17050 '!$A$1:$F$42</definedName>
    <definedName name="_xlnm.Print_Area" localSheetId="5">'Estimations 2017-745'!$A$1:$H$61</definedName>
    <definedName name="_xlnm.Print_Area" localSheetId="6">'Estimations 2017-746'!$A$1:$H$61</definedName>
    <definedName name="_xlnm.Print_Area" localSheetId="1">Evaluation!$A$1:$G$112</definedName>
    <definedName name="_xlnm.Print_Area" localSheetId="4">'Maitrise documentaire'!$A$1:$J$33</definedName>
    <definedName name="_xlnm.Print_Area" localSheetId="0">'Mode d''emploi'!$A$1:$I$31</definedName>
    <definedName name="_xlnm.Print_Area" localSheetId="2">Résultats!$A$1:$H$61</definedName>
    <definedName name="_xlnm.Print_Area" localSheetId="3">'Résultats par Article'!$A$1:$H$54</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2" i="11" l="1"/>
  <c r="D16" i="9"/>
  <c r="D17" i="9"/>
  <c r="D18" i="9"/>
  <c r="D19" i="9"/>
  <c r="D20" i="9"/>
  <c r="D21" i="9"/>
  <c r="D15" i="9"/>
  <c r="D23" i="9"/>
  <c r="D24" i="9"/>
  <c r="D25" i="9"/>
  <c r="D26" i="9"/>
  <c r="D27" i="9"/>
  <c r="D28" i="9"/>
  <c r="D22" i="9"/>
  <c r="D14" i="9"/>
  <c r="G35" i="10"/>
  <c r="E14" i="6"/>
  <c r="G14" i="9"/>
  <c r="E35" i="10"/>
  <c r="F14" i="6"/>
  <c r="D31" i="9"/>
  <c r="D30" i="9"/>
  <c r="D38" i="9"/>
  <c r="D39" i="9"/>
  <c r="D40" i="9"/>
  <c r="D37" i="9"/>
  <c r="D33" i="9"/>
  <c r="D32" i="9"/>
  <c r="D35" i="9"/>
  <c r="D36" i="9"/>
  <c r="D34" i="9"/>
  <c r="D42" i="9"/>
  <c r="D43" i="9"/>
  <c r="D44" i="9"/>
  <c r="D41" i="9"/>
  <c r="D29" i="9"/>
  <c r="G38" i="10"/>
  <c r="E15" i="6"/>
  <c r="G29" i="9"/>
  <c r="E38" i="10"/>
  <c r="F15" i="6"/>
  <c r="D47" i="9"/>
  <c r="D46" i="9"/>
  <c r="D49" i="9"/>
  <c r="D48" i="9"/>
  <c r="D51" i="9"/>
  <c r="D50" i="9"/>
  <c r="D53" i="9"/>
  <c r="D54" i="9"/>
  <c r="D52" i="9"/>
  <c r="D45" i="9"/>
  <c r="G44" i="10"/>
  <c r="E16" i="6"/>
  <c r="G45" i="9"/>
  <c r="E44" i="10"/>
  <c r="F16" i="6"/>
  <c r="D57" i="9"/>
  <c r="D56" i="9"/>
  <c r="D59" i="9"/>
  <c r="D60" i="9"/>
  <c r="D61" i="9"/>
  <c r="D58" i="9"/>
  <c r="D63" i="9"/>
  <c r="D64" i="9"/>
  <c r="D65" i="9"/>
  <c r="D66" i="9"/>
  <c r="D67" i="9"/>
  <c r="D68" i="9"/>
  <c r="D69" i="9"/>
  <c r="D70" i="9"/>
  <c r="D71" i="9"/>
  <c r="D62" i="9"/>
  <c r="D73" i="9"/>
  <c r="D74" i="9"/>
  <c r="D75" i="9"/>
  <c r="D72" i="9"/>
  <c r="D77" i="9"/>
  <c r="D78" i="9"/>
  <c r="D79" i="9"/>
  <c r="D80" i="9"/>
  <c r="D81" i="9"/>
  <c r="D82" i="9"/>
  <c r="D83" i="9"/>
  <c r="D84" i="9"/>
  <c r="D85" i="9"/>
  <c r="D86" i="9"/>
  <c r="D87" i="9"/>
  <c r="D76" i="9"/>
  <c r="D89" i="9"/>
  <c r="D90" i="9"/>
  <c r="D88" i="9"/>
  <c r="D55" i="9"/>
  <c r="G49" i="10"/>
  <c r="E17" i="6"/>
  <c r="G55" i="9"/>
  <c r="E49" i="10"/>
  <c r="F17" i="6"/>
  <c r="D93" i="9"/>
  <c r="D92" i="9"/>
  <c r="D95" i="9"/>
  <c r="D96" i="9"/>
  <c r="D97" i="9"/>
  <c r="D98" i="9"/>
  <c r="D99" i="9"/>
  <c r="D100" i="9"/>
  <c r="D94" i="9"/>
  <c r="D102" i="9"/>
  <c r="D103" i="9"/>
  <c r="D104" i="9"/>
  <c r="D105" i="9"/>
  <c r="D106" i="9"/>
  <c r="D101" i="9"/>
  <c r="D108" i="9"/>
  <c r="D107" i="9"/>
  <c r="D110" i="9"/>
  <c r="D111" i="9"/>
  <c r="D112" i="9"/>
  <c r="D109" i="9"/>
  <c r="D91" i="9"/>
  <c r="G56" i="10"/>
  <c r="E18" i="6"/>
  <c r="G91" i="9"/>
  <c r="E56" i="10"/>
  <c r="F18" i="6"/>
  <c r="F13" i="6"/>
  <c r="D5" i="6"/>
  <c r="D13" i="9"/>
  <c r="G34" i="10"/>
  <c r="E13" i="6"/>
  <c r="A21" i="11"/>
  <c r="G13" i="9"/>
  <c r="A30" i="10"/>
  <c r="G26" i="8"/>
  <c r="B21" i="6"/>
  <c r="G27" i="8"/>
  <c r="C21" i="6"/>
  <c r="G28" i="8"/>
  <c r="D21" i="6"/>
  <c r="E21" i="6"/>
  <c r="E20" i="6"/>
  <c r="D20" i="6"/>
  <c r="C20" i="6"/>
  <c r="B20" i="6"/>
  <c r="B19" i="6"/>
  <c r="C19" i="6"/>
  <c r="D19" i="6"/>
  <c r="E19" i="6"/>
  <c r="I25" i="12"/>
  <c r="H25" i="12"/>
  <c r="I26" i="12"/>
  <c r="H26" i="12"/>
  <c r="I27" i="12"/>
  <c r="H27" i="12"/>
  <c r="I28" i="12"/>
  <c r="H28" i="12"/>
  <c r="I29" i="12"/>
  <c r="H29" i="12"/>
  <c r="I30" i="12"/>
  <c r="H30" i="12"/>
  <c r="I31" i="12"/>
  <c r="H31" i="12"/>
  <c r="I32" i="12"/>
  <c r="H32" i="12"/>
  <c r="I33" i="12"/>
  <c r="H33" i="12"/>
  <c r="I24" i="12"/>
  <c r="H24" i="12"/>
  <c r="E6" i="12"/>
  <c r="D7" i="12"/>
  <c r="D6" i="12"/>
  <c r="J1" i="12"/>
  <c r="F8" i="1"/>
  <c r="F8" i="18"/>
  <c r="E8" i="1"/>
  <c r="E8" i="18"/>
  <c r="D8" i="18"/>
  <c r="C8" i="18"/>
  <c r="A8" i="18"/>
  <c r="G7" i="18"/>
  <c r="F7" i="18"/>
  <c r="E7" i="18"/>
  <c r="C7" i="18"/>
  <c r="A7" i="18"/>
  <c r="G6" i="18"/>
  <c r="F6" i="18"/>
  <c r="E6" i="18"/>
  <c r="C6" i="18"/>
  <c r="A6" i="18"/>
  <c r="H1" i="18"/>
  <c r="F8" i="16"/>
  <c r="E8" i="16"/>
  <c r="E7" i="16"/>
  <c r="E6" i="16"/>
  <c r="H1" i="16"/>
  <c r="E7" i="1"/>
  <c r="E6" i="1"/>
  <c r="H1" i="1"/>
  <c r="A34" i="11"/>
  <c r="A56" i="11"/>
  <c r="A49" i="11"/>
  <c r="A44" i="11"/>
  <c r="A38" i="11"/>
  <c r="A35" i="11"/>
  <c r="E8" i="10"/>
  <c r="H1" i="10"/>
  <c r="G1" i="9"/>
  <c r="A2" i="18"/>
  <c r="G8" i="12"/>
  <c r="F8" i="10"/>
  <c r="E8" i="12"/>
  <c r="C8" i="12"/>
  <c r="B8" i="12"/>
  <c r="D8" i="16"/>
  <c r="C8" i="16"/>
  <c r="D8" i="10"/>
  <c r="C8" i="10"/>
  <c r="H7" i="12"/>
  <c r="B7" i="11"/>
  <c r="B6" i="11"/>
  <c r="B5" i="11"/>
  <c r="B4" i="11"/>
  <c r="B3" i="11"/>
  <c r="A8" i="16"/>
  <c r="G7" i="16"/>
  <c r="F7" i="16"/>
  <c r="C7" i="16"/>
  <c r="A7" i="16"/>
  <c r="G6" i="16"/>
  <c r="F6" i="16"/>
  <c r="C6" i="16"/>
  <c r="A6" i="16"/>
  <c r="A2" i="16"/>
  <c r="A2" i="1"/>
  <c r="A6" i="1"/>
  <c r="A7" i="1"/>
  <c r="E7" i="12"/>
  <c r="B3" i="9"/>
  <c r="G7" i="10"/>
  <c r="G6" i="10"/>
  <c r="G6" i="1"/>
  <c r="C46" i="1"/>
  <c r="B46" i="1"/>
  <c r="C37" i="1"/>
  <c r="B37" i="1"/>
  <c r="C28" i="1"/>
  <c r="B28" i="1"/>
  <c r="C19" i="1"/>
  <c r="B19" i="1"/>
  <c r="C10" i="1"/>
  <c r="B10" i="1"/>
  <c r="C59" i="10"/>
  <c r="B59" i="11"/>
  <c r="C60" i="10"/>
  <c r="B60" i="11"/>
  <c r="C61" i="10"/>
  <c r="B61" i="11"/>
  <c r="C58" i="10"/>
  <c r="B58" i="11"/>
  <c r="C57" i="10"/>
  <c r="B57" i="11"/>
  <c r="B61" i="10"/>
  <c r="B60" i="10"/>
  <c r="B59" i="10"/>
  <c r="B58" i="10"/>
  <c r="B57" i="10"/>
  <c r="C50" i="10"/>
  <c r="B50" i="11"/>
  <c r="C51" i="10"/>
  <c r="B51" i="11"/>
  <c r="C52" i="10"/>
  <c r="B52" i="11"/>
  <c r="C53" i="10"/>
  <c r="B53" i="11"/>
  <c r="C54" i="10"/>
  <c r="B54" i="11"/>
  <c r="C55" i="10"/>
  <c r="B55" i="11"/>
  <c r="C47" i="10"/>
  <c r="B47" i="11"/>
  <c r="C48" i="10"/>
  <c r="B48" i="11"/>
  <c r="C46" i="10"/>
  <c r="B46" i="11"/>
  <c r="C45" i="10"/>
  <c r="B45" i="11"/>
  <c r="B55" i="10"/>
  <c r="B54" i="10"/>
  <c r="B53" i="10"/>
  <c r="B52" i="10"/>
  <c r="B51" i="10"/>
  <c r="B50" i="10"/>
  <c r="B48" i="10"/>
  <c r="B47" i="10"/>
  <c r="B46" i="10"/>
  <c r="B45" i="10"/>
  <c r="B56" i="10"/>
  <c r="B56" i="11"/>
  <c r="A56" i="10"/>
  <c r="H1" i="11"/>
  <c r="B49" i="10"/>
  <c r="B49" i="11"/>
  <c r="A49" i="10"/>
  <c r="G1" i="11"/>
  <c r="B44" i="10"/>
  <c r="B44" i="11"/>
  <c r="A44" i="10"/>
  <c r="F1" i="11"/>
  <c r="A2" i="12"/>
  <c r="C43" i="10"/>
  <c r="B43" i="11"/>
  <c r="C42" i="10"/>
  <c r="B42" i="11"/>
  <c r="C41" i="10"/>
  <c r="B41" i="11"/>
  <c r="C40" i="10"/>
  <c r="B40" i="11"/>
  <c r="C39" i="10"/>
  <c r="B39" i="11"/>
  <c r="B40" i="10"/>
  <c r="B41" i="10"/>
  <c r="B42" i="10"/>
  <c r="B43" i="10"/>
  <c r="B39" i="10"/>
  <c r="B38" i="10"/>
  <c r="B38" i="11"/>
  <c r="A38" i="10"/>
  <c r="E1" i="11"/>
  <c r="C37" i="10"/>
  <c r="B37" i="11"/>
  <c r="C36" i="10"/>
  <c r="B36" i="11"/>
  <c r="B37" i="10"/>
  <c r="B36" i="10"/>
  <c r="A35" i="10"/>
  <c r="D1" i="11"/>
  <c r="B35" i="10"/>
  <c r="B35" i="11"/>
  <c r="D27" i="8"/>
  <c r="D28" i="8"/>
  <c r="D39" i="6"/>
  <c r="A3" i="11"/>
  <c r="A4" i="11"/>
  <c r="A5" i="11"/>
  <c r="A6" i="11"/>
  <c r="C3" i="11"/>
  <c r="C6" i="11"/>
  <c r="C7" i="11"/>
  <c r="G7" i="1"/>
  <c r="F7" i="1"/>
  <c r="F6" i="1"/>
  <c r="F7" i="10"/>
  <c r="F6" i="10"/>
  <c r="A17" i="9"/>
  <c r="A18" i="9"/>
  <c r="A19" i="9"/>
  <c r="A20" i="9"/>
  <c r="A21" i="9"/>
  <c r="A23" i="9"/>
  <c r="A24" i="9"/>
  <c r="A25" i="9"/>
  <c r="A26" i="9"/>
  <c r="A27" i="9"/>
  <c r="A28" i="9"/>
  <c r="A31" i="9"/>
  <c r="A33" i="9"/>
  <c r="A35" i="9"/>
  <c r="A36" i="9"/>
  <c r="A38" i="9"/>
  <c r="A39" i="9"/>
  <c r="A40" i="9"/>
  <c r="A42" i="9"/>
  <c r="A43" i="9"/>
  <c r="A44" i="9"/>
  <c r="A47" i="9"/>
  <c r="A49" i="9"/>
  <c r="A51" i="9"/>
  <c r="A53" i="9"/>
  <c r="A54" i="9"/>
  <c r="A57" i="9"/>
  <c r="A59" i="9"/>
  <c r="A60" i="9"/>
  <c r="A61" i="9"/>
  <c r="A63" i="9"/>
  <c r="A64" i="9"/>
  <c r="A65" i="9"/>
  <c r="A66" i="9"/>
  <c r="A67" i="9"/>
  <c r="A68" i="9"/>
  <c r="A69" i="9"/>
  <c r="A70" i="9"/>
  <c r="A71" i="9"/>
  <c r="A73" i="9"/>
  <c r="A74" i="9"/>
  <c r="A75" i="9"/>
  <c r="A77" i="9"/>
  <c r="A78" i="9"/>
  <c r="A79" i="9"/>
  <c r="A80" i="9"/>
  <c r="A81" i="9"/>
  <c r="A82" i="9"/>
  <c r="A83" i="9"/>
  <c r="A84" i="9"/>
  <c r="A85" i="9"/>
  <c r="A86" i="9"/>
  <c r="A87" i="9"/>
  <c r="A89" i="9"/>
  <c r="A90" i="9"/>
  <c r="A93" i="9"/>
  <c r="A95" i="9"/>
  <c r="A96" i="9"/>
  <c r="A97" i="9"/>
  <c r="A98" i="9"/>
  <c r="A99" i="9"/>
  <c r="A100" i="9"/>
  <c r="A102" i="9"/>
  <c r="A103" i="9"/>
  <c r="A104" i="9"/>
  <c r="A105" i="9"/>
  <c r="A106" i="9"/>
  <c r="A108" i="9"/>
  <c r="A110" i="9"/>
  <c r="A111" i="9"/>
  <c r="A112" i="9"/>
  <c r="A13" i="11"/>
  <c r="A14" i="11"/>
  <c r="A15" i="11"/>
  <c r="A16" i="11"/>
  <c r="A8" i="10"/>
  <c r="B18" i="6"/>
  <c r="B17" i="6"/>
  <c r="B16" i="6"/>
  <c r="B15" i="6"/>
  <c r="B14" i="6"/>
  <c r="A18" i="6"/>
  <c r="A17" i="6"/>
  <c r="A16" i="6"/>
  <c r="A15" i="6"/>
  <c r="A14" i="6"/>
  <c r="A13" i="6"/>
  <c r="B31" i="11"/>
  <c r="B30" i="11"/>
  <c r="B29" i="11"/>
  <c r="B28" i="11"/>
  <c r="B27" i="11"/>
  <c r="B26" i="11"/>
  <c r="B25" i="11"/>
  <c r="B24" i="11"/>
  <c r="B23" i="11"/>
  <c r="B22" i="11"/>
  <c r="B21" i="11"/>
  <c r="B20" i="11"/>
  <c r="B16" i="11"/>
  <c r="B15" i="11"/>
  <c r="B14" i="11"/>
  <c r="B13" i="11"/>
  <c r="B11" i="11"/>
  <c r="C7" i="10"/>
  <c r="B7" i="12"/>
  <c r="A7" i="10"/>
  <c r="C6" i="10"/>
  <c r="B6" i="12"/>
  <c r="A6" i="10"/>
  <c r="A2" i="10"/>
  <c r="C5" i="9"/>
  <c r="A5" i="9"/>
  <c r="A2" i="9"/>
  <c r="F37" i="6"/>
  <c r="D37" i="6"/>
  <c r="D34" i="6"/>
  <c r="D32" i="6"/>
  <c r="A8" i="6"/>
  <c r="D8" i="1"/>
  <c r="C8" i="1"/>
  <c r="C7" i="1"/>
  <c r="C6" i="1"/>
  <c r="A5" i="6"/>
  <c r="O14" i="14"/>
  <c r="O7" i="14"/>
  <c r="O8" i="14"/>
  <c r="O9" i="14"/>
  <c r="O10" i="14"/>
  <c r="O11" i="14"/>
  <c r="O12" i="14"/>
  <c r="O13" i="14"/>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6" i="14"/>
  <c r="F12" i="6"/>
  <c r="E112" i="9"/>
  <c r="E28" i="9"/>
  <c r="C5" i="11"/>
  <c r="E93" i="9"/>
  <c r="E90" i="9"/>
  <c r="A59" i="11"/>
  <c r="C20" i="11"/>
  <c r="C25" i="11"/>
  <c r="C29" i="11"/>
  <c r="C22" i="11"/>
  <c r="C26" i="11"/>
  <c r="C30" i="11"/>
  <c r="C23" i="11"/>
  <c r="C27" i="11"/>
  <c r="C31" i="11"/>
  <c r="C24" i="11"/>
  <c r="C28" i="11"/>
  <c r="C21" i="11"/>
  <c r="E17" i="9"/>
  <c r="E71" i="9"/>
  <c r="C4" i="11"/>
  <c r="E110" i="9"/>
  <c r="E78" i="9"/>
  <c r="E75" i="9"/>
  <c r="E79" i="9"/>
  <c r="E35" i="9"/>
  <c r="E97" i="9"/>
  <c r="E70" i="9"/>
  <c r="E95" i="9"/>
  <c r="E87" i="9"/>
  <c r="E51" i="9"/>
  <c r="E111" i="9"/>
  <c r="E99" i="9"/>
  <c r="E83" i="9"/>
  <c r="E65" i="9"/>
  <c r="E60" i="9"/>
  <c r="E44" i="9"/>
  <c r="E25" i="9"/>
  <c r="E21" i="9"/>
  <c r="E104" i="9"/>
  <c r="E77" i="9"/>
  <c r="E85" i="9"/>
  <c r="E66" i="9"/>
  <c r="E54" i="9"/>
  <c r="E40" i="9"/>
  <c r="E26" i="9"/>
  <c r="E103" i="9"/>
  <c r="E42" i="9"/>
  <c r="E23" i="9"/>
  <c r="E18" i="9"/>
  <c r="E102" i="9"/>
  <c r="E105" i="9"/>
  <c r="E100" i="9"/>
  <c r="E82" i="9"/>
  <c r="E74" i="9"/>
  <c r="E67" i="9"/>
  <c r="E57" i="9"/>
  <c r="E43" i="9"/>
  <c r="E33" i="9"/>
  <c r="E16" i="9"/>
  <c r="E85" i="14"/>
  <c r="E108" i="9"/>
  <c r="E96" i="9"/>
  <c r="E89" i="9"/>
  <c r="E81" i="9"/>
  <c r="E86" i="9"/>
  <c r="E63" i="9"/>
  <c r="E69" i="9"/>
  <c r="E61" i="9"/>
  <c r="E49" i="9"/>
  <c r="E39" i="9"/>
  <c r="E31" i="9"/>
  <c r="E27" i="9"/>
  <c r="E20" i="9"/>
  <c r="A42" i="11"/>
  <c r="A52" i="11"/>
  <c r="A37" i="11"/>
  <c r="A46" i="11"/>
  <c r="A57" i="11"/>
  <c r="E106" i="9"/>
  <c r="E98" i="9"/>
  <c r="E80" i="9"/>
  <c r="E84" i="9"/>
  <c r="E73" i="9"/>
  <c r="E64" i="9"/>
  <c r="E68" i="9"/>
  <c r="E59" i="9"/>
  <c r="E53" i="9"/>
  <c r="E47" i="9"/>
  <c r="E38" i="9"/>
  <c r="E36" i="9"/>
  <c r="E24" i="9"/>
  <c r="E19" i="9"/>
  <c r="A43" i="11"/>
  <c r="A39" i="11"/>
  <c r="A54" i="11"/>
  <c r="A60" i="11"/>
  <c r="A48" i="11"/>
  <c r="A53" i="11"/>
  <c r="A58" i="11"/>
  <c r="A41" i="11"/>
  <c r="A45" i="11"/>
  <c r="A50" i="11"/>
  <c r="A61" i="11"/>
  <c r="A36" i="11"/>
  <c r="A40" i="11"/>
  <c r="A47" i="11"/>
  <c r="A51" i="11"/>
  <c r="A55" i="11"/>
  <c r="E79" i="14"/>
  <c r="L57" i="14"/>
  <c r="E74" i="14"/>
  <c r="E57" i="14"/>
  <c r="L51" i="14"/>
  <c r="L70" i="14"/>
  <c r="L69" i="14"/>
  <c r="L59" i="14"/>
  <c r="E81" i="14"/>
  <c r="E76" i="14"/>
  <c r="L35" i="14"/>
  <c r="L84" i="14"/>
  <c r="E75" i="14"/>
  <c r="E60" i="14"/>
  <c r="L79" i="14"/>
  <c r="L60" i="14"/>
  <c r="E68" i="14"/>
  <c r="L30" i="14"/>
  <c r="L10" i="14"/>
  <c r="L49" i="14"/>
  <c r="L47" i="14"/>
  <c r="L37" i="14"/>
  <c r="L34" i="14"/>
  <c r="L86" i="14"/>
  <c r="L61" i="14"/>
  <c r="E62" i="14"/>
  <c r="L11" i="14"/>
  <c r="L9" i="14"/>
  <c r="L45" i="14"/>
  <c r="L93" i="14"/>
  <c r="L83" i="14"/>
  <c r="E82" i="14"/>
  <c r="L63" i="14"/>
  <c r="E59" i="14"/>
  <c r="L13" i="14"/>
  <c r="L82" i="14"/>
  <c r="L48" i="14"/>
  <c r="L41" i="14"/>
  <c r="L39" i="14"/>
  <c r="L90" i="14"/>
  <c r="L88" i="14"/>
  <c r="E86" i="14"/>
  <c r="E83" i="14"/>
  <c r="E77" i="14"/>
  <c r="L74" i="14"/>
  <c r="L25" i="14"/>
  <c r="L80" i="14"/>
  <c r="L58" i="14"/>
  <c r="E72" i="14"/>
  <c r="L8" i="14"/>
  <c r="E84" i="14"/>
  <c r="E78" i="14"/>
  <c r="E71" i="14"/>
  <c r="L27" i="14"/>
  <c r="L81" i="14"/>
  <c r="L71" i="14"/>
  <c r="E73" i="14"/>
  <c r="L32" i="14"/>
  <c r="E58" i="14"/>
  <c r="L22" i="14"/>
  <c r="L21" i="14"/>
  <c r="L20" i="14"/>
  <c r="L7" i="14"/>
  <c r="J31" i="12"/>
  <c r="E29" i="14"/>
  <c r="E19" i="14"/>
  <c r="E13" i="14"/>
  <c r="E27" i="14"/>
  <c r="E33" i="14"/>
  <c r="E35" i="14"/>
  <c r="E25" i="14"/>
  <c r="E11" i="14"/>
  <c r="E34" i="14"/>
  <c r="E28" i="14"/>
  <c r="E10" i="14"/>
  <c r="E9" i="14"/>
  <c r="E32" i="14"/>
  <c r="E8" i="14"/>
  <c r="E23" i="14"/>
  <c r="E26" i="14"/>
  <c r="E31" i="14"/>
  <c r="C107" i="9"/>
  <c r="F60" i="10"/>
  <c r="C50" i="9"/>
  <c r="E50" i="9"/>
  <c r="C92" i="9"/>
  <c r="F57" i="10"/>
  <c r="G40" i="10"/>
  <c r="G54" i="10"/>
  <c r="C48" i="9"/>
  <c r="E48" i="9"/>
  <c r="L76" i="14"/>
  <c r="G59" i="10"/>
  <c r="C46" i="9"/>
  <c r="E46" i="9"/>
  <c r="G47" i="10"/>
  <c r="G57" i="10"/>
  <c r="G45" i="10"/>
  <c r="G60" i="10"/>
  <c r="L75" i="14"/>
  <c r="L26" i="14"/>
  <c r="L33" i="14"/>
  <c r="L56" i="14"/>
  <c r="L6" i="14"/>
  <c r="L77" i="14"/>
  <c r="L38" i="14"/>
  <c r="L87" i="14"/>
  <c r="E30" i="14"/>
  <c r="E80" i="14"/>
  <c r="E7" i="14"/>
  <c r="L31" i="14"/>
  <c r="E12" i="14"/>
  <c r="L28" i="14"/>
  <c r="L62" i="14"/>
  <c r="E61" i="14"/>
  <c r="L12" i="14"/>
  <c r="L97" i="14"/>
  <c r="L89" i="14"/>
  <c r="L40" i="14"/>
  <c r="L85" i="14"/>
  <c r="E64" i="14"/>
  <c r="L36" i="14"/>
  <c r="E18" i="14"/>
  <c r="L78" i="14"/>
  <c r="E67" i="14"/>
  <c r="L29" i="14"/>
  <c r="L73" i="14"/>
  <c r="L24" i="14"/>
  <c r="J24" i="12"/>
  <c r="E92" i="9"/>
  <c r="H57" i="10"/>
  <c r="E15" i="14"/>
  <c r="G61" i="10"/>
  <c r="C109" i="9"/>
  <c r="E109" i="9"/>
  <c r="E24" i="14"/>
  <c r="C37" i="9"/>
  <c r="E37" i="9"/>
  <c r="E22" i="14"/>
  <c r="C56" i="9"/>
  <c r="E56" i="9"/>
  <c r="E17" i="14"/>
  <c r="C58" i="9"/>
  <c r="F51" i="10"/>
  <c r="J30" i="12"/>
  <c r="J27" i="12"/>
  <c r="J33" i="12"/>
  <c r="J28" i="12"/>
  <c r="J29" i="12"/>
  <c r="J32" i="12"/>
  <c r="E107" i="9"/>
  <c r="H60" i="10"/>
  <c r="J26" i="12"/>
  <c r="J25" i="12"/>
  <c r="F45" i="10"/>
  <c r="C88" i="9"/>
  <c r="F55" i="10"/>
  <c r="C41" i="9"/>
  <c r="E41" i="9"/>
  <c r="C94" i="9"/>
  <c r="E94" i="9"/>
  <c r="G55" i="10"/>
  <c r="C34" i="9"/>
  <c r="F41" i="10"/>
  <c r="C101" i="9"/>
  <c r="F59" i="10"/>
  <c r="C76" i="9"/>
  <c r="F54" i="10"/>
  <c r="C62" i="9"/>
  <c r="F52" i="10"/>
  <c r="C52" i="9"/>
  <c r="E52" i="9"/>
  <c r="C72" i="9"/>
  <c r="E72" i="9"/>
  <c r="C32" i="9"/>
  <c r="F40" i="10"/>
  <c r="E69" i="14"/>
  <c r="C30" i="9"/>
  <c r="F39" i="10"/>
  <c r="H45" i="10"/>
  <c r="G50" i="10"/>
  <c r="G41" i="10"/>
  <c r="G39" i="10"/>
  <c r="G46" i="10"/>
  <c r="G42" i="10"/>
  <c r="E70" i="14"/>
  <c r="G48" i="10"/>
  <c r="G53" i="10"/>
  <c r="G51" i="10"/>
  <c r="G43" i="10"/>
  <c r="G52" i="10"/>
  <c r="E91" i="9"/>
  <c r="G58" i="10"/>
  <c r="E88" i="9"/>
  <c r="E58" i="9"/>
  <c r="H51" i="10"/>
  <c r="E76" i="9"/>
  <c r="E101" i="9"/>
  <c r="H59" i="10"/>
  <c r="E16" i="14"/>
  <c r="L95" i="14"/>
  <c r="L46" i="14"/>
  <c r="L94" i="14"/>
  <c r="L43" i="14"/>
  <c r="L91" i="14"/>
  <c r="L72" i="14"/>
  <c r="L64" i="14"/>
  <c r="E87" i="14"/>
  <c r="E66" i="14"/>
  <c r="E65" i="14"/>
  <c r="E63" i="14"/>
  <c r="L23" i="14"/>
  <c r="E56" i="14"/>
  <c r="L15" i="14"/>
  <c r="E6" i="14"/>
  <c r="C22" i="9"/>
  <c r="D2" i="11"/>
  <c r="A17" i="1"/>
  <c r="L96" i="14"/>
  <c r="L92" i="14"/>
  <c r="L67" i="14"/>
  <c r="L66" i="14"/>
  <c r="L65" i="14"/>
  <c r="L18" i="14"/>
  <c r="L17" i="14"/>
  <c r="L16" i="14"/>
  <c r="L50" i="14"/>
  <c r="L44" i="14"/>
  <c r="L68" i="14"/>
  <c r="L19" i="14"/>
  <c r="E62" i="9"/>
  <c r="H52" i="10"/>
  <c r="G37" i="10"/>
  <c r="G36" i="10"/>
  <c r="C12" i="1"/>
  <c r="C15" i="9"/>
  <c r="E15" i="9"/>
  <c r="E36" i="14"/>
  <c r="E32" i="9"/>
  <c r="H40" i="10"/>
  <c r="E34" i="9"/>
  <c r="H41" i="10"/>
  <c r="F61" i="10"/>
  <c r="H61" i="10"/>
  <c r="H55" i="10"/>
  <c r="E21" i="14"/>
  <c r="E29" i="9"/>
  <c r="H38" i="10"/>
  <c r="E20" i="14"/>
  <c r="F58" i="10"/>
  <c r="C39" i="1"/>
  <c r="E55" i="9"/>
  <c r="C21" i="1"/>
  <c r="E30" i="9"/>
  <c r="H39" i="10"/>
  <c r="H54" i="10"/>
  <c r="F53" i="10"/>
  <c r="H53" i="10"/>
  <c r="F50" i="10"/>
  <c r="H50" i="10"/>
  <c r="F48" i="10"/>
  <c r="H48" i="10"/>
  <c r="F47" i="10"/>
  <c r="H47" i="10"/>
  <c r="F46" i="10"/>
  <c r="H46" i="10"/>
  <c r="F43" i="10"/>
  <c r="H43" i="10"/>
  <c r="F42" i="10"/>
  <c r="H42" i="10"/>
  <c r="F2" i="11"/>
  <c r="A35" i="1"/>
  <c r="F7" i="11"/>
  <c r="F6" i="11"/>
  <c r="F4" i="11"/>
  <c r="F5" i="11"/>
  <c r="F3" i="11"/>
  <c r="E4" i="11"/>
  <c r="E5" i="11"/>
  <c r="E6" i="11"/>
  <c r="E2" i="11"/>
  <c r="A26" i="1"/>
  <c r="E3" i="11"/>
  <c r="E7" i="11"/>
  <c r="G6" i="11"/>
  <c r="G2" i="11"/>
  <c r="A44" i="1"/>
  <c r="G4" i="11"/>
  <c r="G7" i="11"/>
  <c r="G5" i="11"/>
  <c r="G3" i="11"/>
  <c r="H58" i="10"/>
  <c r="H56" i="10"/>
  <c r="A48" i="1"/>
  <c r="H6" i="11"/>
  <c r="H3" i="11"/>
  <c r="H5" i="11"/>
  <c r="H2" i="11"/>
  <c r="A53" i="1"/>
  <c r="H4" i="11"/>
  <c r="H7" i="11"/>
  <c r="F37" i="10"/>
  <c r="D4" i="11"/>
  <c r="I4" i="11"/>
  <c r="D5" i="11"/>
  <c r="I5" i="11"/>
  <c r="D3" i="11"/>
  <c r="D7" i="11"/>
  <c r="I7" i="11"/>
  <c r="A12" i="10"/>
  <c r="D25" i="10"/>
  <c r="D6" i="11"/>
  <c r="E13" i="9"/>
  <c r="E14" i="14"/>
  <c r="E22" i="9"/>
  <c r="H37" i="10"/>
  <c r="C14" i="11"/>
  <c r="C17" i="11"/>
  <c r="H36" i="10"/>
  <c r="E14" i="9"/>
  <c r="H35" i="10"/>
  <c r="C15" i="11"/>
  <c r="C13" i="11"/>
  <c r="C11" i="11"/>
  <c r="A21" i="10"/>
  <c r="C11" i="9"/>
  <c r="F36" i="10"/>
  <c r="C16" i="11"/>
  <c r="E45" i="9"/>
  <c r="H44" i="10"/>
  <c r="C30" i="1"/>
  <c r="C48" i="1"/>
  <c r="F8" i="11"/>
  <c r="E8" i="11"/>
  <c r="A21" i="1"/>
  <c r="H49" i="10"/>
  <c r="H8" i="11"/>
  <c r="I6" i="11"/>
  <c r="G8" i="11"/>
  <c r="I2" i="11"/>
  <c r="A15" i="10"/>
  <c r="G12" i="10"/>
  <c r="E14" i="11"/>
  <c r="D8" i="11"/>
  <c r="I3" i="11"/>
  <c r="I8" i="11"/>
  <c r="A11" i="10"/>
  <c r="A30" i="1"/>
  <c r="A39" i="1"/>
  <c r="A25" i="10"/>
  <c r="E17" i="11"/>
  <c r="E15" i="11"/>
  <c r="E16" i="11"/>
  <c r="E13" i="11"/>
  <c r="E11" i="11"/>
  <c r="C18" i="11"/>
  <c r="A16" i="10"/>
  <c r="A11" i="9"/>
  <c r="D14" i="11"/>
  <c r="E34" i="10"/>
  <c r="H34" i="10"/>
  <c r="D17" i="11"/>
  <c r="D16" i="11"/>
  <c r="A12" i="1"/>
  <c r="D13" i="11"/>
  <c r="D15" i="11"/>
  <c r="E18" i="11"/>
  <c r="A24" i="10"/>
  <c r="H12" i="10"/>
</calcChain>
</file>

<file path=xl/sharedStrings.xml><?xml version="1.0" encoding="utf-8"?>
<sst xmlns="http://schemas.openxmlformats.org/spreadsheetml/2006/main" count="1348" uniqueCount="650">
  <si>
    <t>Enregistrement qualité :  A4 100% vertical</t>
    <phoneticPr fontId="0" type="noConversion"/>
  </si>
  <si>
    <t xml:space="preserve">   Management de la qualité des dispositifs médicaux 
selon la norme ISO 13485 : 2016</t>
  </si>
  <si>
    <t>"Dispositifs médicaux - Systèmes de management de la qualité - Exigences à des fins réglementaire"</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</si>
  <si>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</si>
  <si>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Etablissement :</t>
  </si>
  <si>
    <t>Nom de l'établissement</t>
  </si>
  <si>
    <t xml:space="preserve"> Responsable du SMQ : </t>
  </si>
  <si>
    <t xml:space="preserve"> Contacts (Email et Tel.) :</t>
  </si>
  <si>
    <t>email</t>
  </si>
  <si>
    <t>NB : Cet outil se veut être une aide et ne garantit pas une certification</t>
  </si>
  <si>
    <t>Présentation des onglets</t>
  </si>
  <si>
    <r>
      <rPr>
        <b/>
        <sz val="8"/>
        <color theme="9" tint="-0.499984740745262"/>
        <rFont val="Arial"/>
        <family val="2"/>
      </rPr>
      <t xml:space="preserve">  Mode d'emploi :</t>
    </r>
    <r>
      <rPr>
        <sz val="8"/>
        <rFont val="Arial"/>
        <family val="2"/>
      </rPr>
      <t xml:space="preserve">
         * Présentation du fonctionnnement de l'outil et les échelles d'évaluation utilisées</t>
    </r>
  </si>
  <si>
    <t>Echelles d'évaluation utilisées</t>
  </si>
  <si>
    <r>
      <t>LIBELLÉS</t>
    </r>
    <r>
      <rPr>
        <sz val="8"/>
        <color rgb="FF900000"/>
        <rFont val="Arial"/>
        <family val="2"/>
      </rPr>
      <t xml:space="preserve"> des niveaux de </t>
    </r>
    <r>
      <rPr>
        <b/>
        <sz val="8"/>
        <color rgb="FF900000"/>
        <rFont val="Arial"/>
        <family val="2"/>
      </rPr>
      <t>CONFORMITÉ</t>
    </r>
    <r>
      <rPr>
        <sz val="8"/>
        <color rgb="FF900000"/>
        <rFont val="Arial"/>
        <family val="2"/>
      </rPr>
      <t xml:space="preserve"> des </t>
    </r>
    <r>
      <rPr>
        <b/>
        <sz val="8"/>
        <color rgb="FF900000"/>
        <rFont val="Arial"/>
        <family val="2"/>
      </rPr>
      <t>ARTICLES</t>
    </r>
    <r>
      <rPr>
        <sz val="8"/>
        <color rgb="FF900000"/>
        <rFont val="Arial"/>
        <family val="2"/>
      </rPr>
      <t xml:space="preserve"> de la norme </t>
    </r>
  </si>
  <si>
    <r>
      <rPr>
        <b/>
        <sz val="7"/>
        <color theme="1"/>
        <rFont val="Arial"/>
        <family val="2"/>
      </rPr>
      <t xml:space="preserve">Niveau 1 </t>
    </r>
    <r>
      <rPr>
        <sz val="7"/>
        <color theme="1"/>
        <rFont val="Arial"/>
        <family val="2"/>
      </rPr>
      <t>: Le critère n'est pas respecté.</t>
    </r>
  </si>
  <si>
    <t>Faux</t>
  </si>
  <si>
    <t>Insuffisant</t>
  </si>
  <si>
    <r>
      <rPr>
        <b/>
        <sz val="7"/>
        <color theme="1"/>
        <rFont val="Arial"/>
        <family val="2"/>
      </rPr>
      <t xml:space="preserve">Niveau 2 </t>
    </r>
    <r>
      <rPr>
        <sz val="7"/>
        <color theme="1"/>
        <rFont val="Arial"/>
        <family val="2"/>
      </rPr>
      <t>: Le critère est aléatoirement appliqué</t>
    </r>
    <r>
      <rPr>
        <b/>
        <sz val="7"/>
        <color theme="1"/>
        <rFont val="Arial"/>
        <family val="2"/>
      </rPr>
      <t>.</t>
    </r>
  </si>
  <si>
    <t>Plutôt Faux</t>
  </si>
  <si>
    <t>Informel</t>
    <phoneticPr fontId="0" type="noConversion"/>
  </si>
  <si>
    <r>
      <rPr>
        <b/>
        <sz val="7"/>
        <color theme="1"/>
        <rFont val="Arial"/>
        <family val="2"/>
      </rPr>
      <t>Niveau 3</t>
    </r>
    <r>
      <rPr>
        <sz val="7"/>
        <color theme="1"/>
        <rFont val="Arial"/>
        <family val="2"/>
      </rPr>
      <t xml:space="preserve"> : Le critère est respecté et éventuellement formalisé.</t>
    </r>
  </si>
  <si>
    <t>Plutôt Vrai</t>
  </si>
  <si>
    <t>Convaincant</t>
  </si>
  <si>
    <r>
      <rPr>
        <b/>
        <sz val="7"/>
        <color theme="1"/>
        <rFont val="Arial"/>
        <family val="2"/>
      </rPr>
      <t>Niveau 4</t>
    </r>
    <r>
      <rPr>
        <sz val="7"/>
        <color theme="1"/>
        <rFont val="Arial"/>
        <family val="2"/>
      </rPr>
      <t xml:space="preserve"> : Le critère est respecté, appliqué et prouvé par un document.</t>
    </r>
  </si>
  <si>
    <t>Vrai</t>
  </si>
  <si>
    <t>Conforme</t>
  </si>
  <si>
    <r>
      <rPr>
        <b/>
        <sz val="7"/>
        <color theme="1"/>
        <rFont val="Arial"/>
        <family val="2"/>
      </rPr>
      <t xml:space="preserve">Niveau 5 </t>
    </r>
    <r>
      <rPr>
        <sz val="7"/>
        <color theme="1"/>
        <rFont val="Arial"/>
        <family val="2"/>
      </rPr>
      <t>: Le critère ne peut pas être appliqué.</t>
    </r>
  </si>
  <si>
    <t>Non applicable</t>
  </si>
  <si>
    <t>NA</t>
  </si>
  <si>
    <t xml:space="preserve">Non Applicable </t>
  </si>
  <si>
    <r>
      <rPr>
        <b/>
        <sz val="6"/>
        <color rgb="FF000000"/>
        <rFont val="Arial"/>
        <family val="2"/>
      </rPr>
      <t>Professeur référent :</t>
    </r>
    <r>
      <rPr>
        <sz val="6"/>
        <color indexed="8"/>
        <rFont val="Arial"/>
        <family val="2"/>
      </rPr>
      <t xml:space="preserve"> FARGES Gilbert -</t>
    </r>
    <r>
      <rPr>
        <b/>
        <sz val="6"/>
        <color indexed="8"/>
        <rFont val="Arial"/>
        <family val="2"/>
      </rPr>
      <t xml:space="preserve"> contact UTC : gilbert.farges@utc.fr</t>
    </r>
    <r>
      <rPr>
        <sz val="6"/>
        <color indexed="8"/>
        <rFont val="Arial"/>
        <family val="2"/>
      </rPr>
      <t xml:space="preserve">
</t>
    </r>
    <r>
      <rPr>
        <b/>
        <sz val="6"/>
        <color indexed="8"/>
        <rFont val="Arial"/>
        <family val="2"/>
      </rPr>
      <t>Equipe d'étudiants</t>
    </r>
    <r>
      <rPr>
        <sz val="6"/>
        <color indexed="8"/>
        <rFont val="Arial"/>
        <family val="2"/>
      </rPr>
      <t xml:space="preserve"> : FOSSO MATCHINDE Megane Shandy _</t>
    </r>
    <r>
      <rPr>
        <b/>
        <sz val="6"/>
        <color rgb="FF000000"/>
        <rFont val="Arial"/>
        <family val="2"/>
      </rPr>
      <t>shandiemegane2000@gmail.com</t>
    </r>
    <r>
      <rPr>
        <sz val="6"/>
        <color indexed="8"/>
        <rFont val="Arial"/>
        <family val="2"/>
      </rPr>
      <t xml:space="preserve"> ; WAOUSSI NGOKO Saryane Manuela_</t>
    </r>
    <r>
      <rPr>
        <b/>
        <sz val="6"/>
        <color rgb="FF000000"/>
        <rFont val="Arial"/>
        <family val="2"/>
      </rPr>
      <t>saryanewaoussi@gmail.com</t>
    </r>
  </si>
  <si>
    <t>Impression sur pages A4 100% en format horizontal</t>
  </si>
  <si>
    <t xml:space="preserve">Signature du responsable de l'autodiagnostic :
</t>
  </si>
  <si>
    <t>Nom et Prénom</t>
  </si>
  <si>
    <t>Réf.</t>
  </si>
  <si>
    <t>Critères et plans d'action sur les articles de la norme</t>
  </si>
  <si>
    <t>Evaluations</t>
    <phoneticPr fontId="0" type="noConversion"/>
  </si>
  <si>
    <t>%</t>
  </si>
  <si>
    <t>Libellés des évaluations</t>
  </si>
  <si>
    <t>Preuve documentaire</t>
  </si>
  <si>
    <t>Modes de preuve et commentaires</t>
  </si>
  <si>
    <t>Tous les Articles de la norme</t>
  </si>
  <si>
    <t>Art. 4</t>
  </si>
  <si>
    <t>Système de management de la qualité</t>
  </si>
  <si>
    <t>4.1</t>
  </si>
  <si>
    <t>Exigences générales</t>
  </si>
  <si>
    <t>cr 1</t>
  </si>
  <si>
    <t>La documentation porte sur les actions et les rôles des acteurs permettant d'avoir un SMQ efficace répondant aux normes et réglements.</t>
  </si>
  <si>
    <t>Les processus sont concrètement appliqués et maîtrisés dans leurs risques et interactions.</t>
  </si>
  <si>
    <r>
      <t xml:space="preserve"> Les processus sont suivis dans leur efficacité, mesurés, améliorés et ces actions sont </t>
    </r>
    <r>
      <rPr>
        <sz val="7"/>
        <color rgb="FFFF0000"/>
        <rFont val="Arial"/>
        <family val="2"/>
      </rPr>
      <t>tracées.</t>
    </r>
  </si>
  <si>
    <t>Les effets des modifications sur les processus sont évalués et maîtrisés.</t>
  </si>
  <si>
    <t>Les processus externalisés sont pertinents et maîtrisés dans leurs qualité et responsabilité.</t>
  </si>
  <si>
    <r>
      <t xml:space="preserve">Il existe des </t>
    </r>
    <r>
      <rPr>
        <sz val="7"/>
        <color rgb="FFFF0000"/>
        <rFont val="Arial"/>
        <family val="2"/>
      </rPr>
      <t>procédures documentées</t>
    </r>
    <r>
      <rPr>
        <sz val="7"/>
        <color theme="1"/>
        <rFont val="Arial"/>
        <family val="2"/>
      </rPr>
      <t xml:space="preserve"> et des </t>
    </r>
    <r>
      <rPr>
        <sz val="7"/>
        <color rgb="FFFF0000"/>
        <rFont val="Arial"/>
        <family val="2"/>
      </rPr>
      <t>enregistrements</t>
    </r>
    <r>
      <rPr>
        <sz val="7"/>
        <color theme="1"/>
        <rFont val="Arial"/>
        <family val="2"/>
      </rPr>
      <t xml:space="preserve"> sur la validation, modification et re-validation des applications logicielles du SMQ.</t>
    </r>
  </si>
  <si>
    <t>4.2</t>
  </si>
  <si>
    <t>Exigences relatives à la documentation</t>
  </si>
  <si>
    <r>
      <t xml:space="preserve"> Le système documentaire respecte toutes les exigences et comprend un </t>
    </r>
    <r>
      <rPr>
        <sz val="7"/>
        <color rgb="FFFF0000"/>
        <rFont val="Arial"/>
        <family val="2"/>
      </rPr>
      <t>manuel,</t>
    </r>
    <r>
      <rPr>
        <sz val="7"/>
        <color theme="1"/>
        <rFont val="Arial"/>
        <family val="2"/>
      </rPr>
      <t xml:space="preserve"> la politique, les objectifs qualités permettant la maîtrise efficace des processus.</t>
    </r>
  </si>
  <si>
    <r>
      <t>Le</t>
    </r>
    <r>
      <rPr>
        <sz val="7"/>
        <color rgb="FFFF0000"/>
        <rFont val="Arial"/>
        <family val="2"/>
      </rPr>
      <t xml:space="preserve"> manuel qualité</t>
    </r>
    <r>
      <rPr>
        <sz val="7"/>
        <color theme="1"/>
        <rFont val="Arial"/>
        <family val="2"/>
      </rPr>
      <t xml:space="preserve"> indique le domaine d’application, les procédures, l’interaction entre les processus et la structure de la documentation.</t>
    </r>
  </si>
  <si>
    <r>
      <t xml:space="preserve">Le </t>
    </r>
    <r>
      <rPr>
        <sz val="7"/>
        <color rgb="FFFF0000"/>
        <rFont val="Arial"/>
        <family val="2"/>
      </rPr>
      <t>dossier du dispositif médical</t>
    </r>
    <r>
      <rPr>
        <sz val="7"/>
        <color theme="1"/>
        <rFont val="Arial"/>
        <family val="2"/>
      </rPr>
      <t xml:space="preserve"> prouve la conformité aux exigences et inclus tous les documents associés à son bon usage et à sa sécurité en exploitation.</t>
    </r>
  </si>
  <si>
    <r>
      <t xml:space="preserve">Une </t>
    </r>
    <r>
      <rPr>
        <sz val="7"/>
        <color rgb="FFFF0000"/>
        <rFont val="Arial"/>
        <family val="2"/>
      </rPr>
      <t>procédure documentée</t>
    </r>
    <r>
      <rPr>
        <sz val="7"/>
        <color theme="1"/>
        <rFont val="Arial"/>
        <family val="2"/>
      </rPr>
      <t xml:space="preserve"> permet la maîtrise de tout le cycle de vie des documents et leur conservation sur les durées légales.</t>
    </r>
  </si>
  <si>
    <t>Toute modification documentaire est approuvée par la personne compétente.</t>
  </si>
  <si>
    <r>
      <t xml:space="preserve">Une </t>
    </r>
    <r>
      <rPr>
        <sz val="7"/>
        <color rgb="FFFF0000"/>
        <rFont val="Arial"/>
        <family val="2"/>
      </rPr>
      <t>procédure documentée</t>
    </r>
    <r>
      <rPr>
        <sz val="7"/>
        <color theme="1"/>
        <rFont val="Arial"/>
        <family val="2"/>
      </rPr>
      <t xml:space="preserve"> permet la maîtrise de tout le cycle de vie des </t>
    </r>
    <r>
      <rPr>
        <sz val="7"/>
        <color rgb="FFFF0000"/>
        <rFont val="Arial"/>
        <family val="2"/>
      </rPr>
      <t>enregistrements</t>
    </r>
    <r>
      <rPr>
        <sz val="7"/>
        <color theme="1"/>
        <rFont val="Arial"/>
        <family val="2"/>
      </rPr>
      <t>, leur conservation sur les durées légales et le maintien de la confidentialité.</t>
    </r>
  </si>
  <si>
    <t>Art. 5</t>
  </si>
  <si>
    <t>Responsabilité de la direction</t>
  </si>
  <si>
    <t>5.1</t>
  </si>
  <si>
    <t>Engagement de la direction</t>
  </si>
  <si>
    <t xml:space="preserve">La Direction est concrètement engagée dans le fonctionnement efficace du SMQ </t>
  </si>
  <si>
    <t>5.2 / 5.3</t>
  </si>
  <si>
    <t>Orientation client / Politique qualité</t>
  </si>
  <si>
    <t>Le respect des exigences et la politique qualité « client » sont compris et appliqués par tous.</t>
  </si>
  <si>
    <t>5.4</t>
  </si>
  <si>
    <t>Planification</t>
  </si>
  <si>
    <t>Les objectifs mesurables de la qualité sont connus par tous et compris dans leur cohérence avec la politique qualité.</t>
  </si>
  <si>
    <t xml:space="preserve">Le SMQ est planifié, et éventuellement modifié, en cohérence avec les objectifs qualité. </t>
  </si>
  <si>
    <t>5.5</t>
  </si>
  <si>
    <t>Responsabilité, autorité et communication</t>
  </si>
  <si>
    <r>
      <t xml:space="preserve">La Direction précise, </t>
    </r>
    <r>
      <rPr>
        <sz val="7"/>
        <color rgb="FFFF0000"/>
        <rFont val="Arial"/>
        <family val="2"/>
      </rPr>
      <t>documente</t>
    </r>
    <r>
      <rPr>
        <sz val="7"/>
        <color theme="1"/>
        <rFont val="Arial"/>
        <family val="2"/>
      </rPr>
      <t xml:space="preserve"> et communique les rôles, responsabilités et autorités et assure l’autonomie nécessaire aux tâches.</t>
    </r>
  </si>
  <si>
    <t xml:space="preserve">La Direction nomme un « Représentant Qualité » ayant autorité sur le SMQ. </t>
  </si>
  <si>
    <t>La Direction veille à une communication performante sur son SMQ.</t>
  </si>
  <si>
    <t>5.6</t>
  </si>
  <si>
    <t>Revue de direction</t>
  </si>
  <si>
    <r>
      <t xml:space="preserve">La Direction mène, </t>
    </r>
    <r>
      <rPr>
        <sz val="7"/>
        <color rgb="FFFF0000"/>
        <rFont val="Arial"/>
        <family val="2"/>
      </rPr>
      <t>enregistre et conserve</t>
    </r>
    <r>
      <rPr>
        <sz val="7"/>
        <color theme="1"/>
        <rFont val="Arial"/>
        <family val="2"/>
      </rPr>
      <t xml:space="preserve"> des revues sur la performance du SMQ et de ses évolutions, selon une </t>
    </r>
    <r>
      <rPr>
        <sz val="7"/>
        <color rgb="FFFF0000"/>
        <rFont val="Arial"/>
        <family val="2"/>
      </rPr>
      <t>procédure documentée</t>
    </r>
    <r>
      <rPr>
        <sz val="7"/>
        <color theme="1"/>
        <rFont val="Arial"/>
        <family val="2"/>
      </rPr>
      <t>.</t>
    </r>
  </si>
  <si>
    <t>Les éléments d’entrée de la Revue de Direction comprennent les informations exigées au minimum.</t>
  </si>
  <si>
    <r>
      <t xml:space="preserve">Les éléments de sortie de la Revue de Direction sont </t>
    </r>
    <r>
      <rPr>
        <sz val="7"/>
        <color rgb="FFFF0000"/>
        <rFont val="Arial"/>
        <family val="2"/>
      </rPr>
      <t>enregistrés</t>
    </r>
    <r>
      <rPr>
        <sz val="7"/>
        <color theme="1"/>
        <rFont val="Arial"/>
        <family val="2"/>
      </rPr>
      <t xml:space="preserve"> et contribuent à l’évolution et à l’amélioration des produits, processus et SMQ.</t>
    </r>
  </si>
  <si>
    <t>Art. 6</t>
  </si>
  <si>
    <t>Management des ressources</t>
  </si>
  <si>
    <t>6.1</t>
  </si>
  <si>
    <t>Mise à disposition des ressources</t>
  </si>
  <si>
    <t>Les ressources nécessaires au SMQ sont définies et fournies.</t>
  </si>
  <si>
    <t>6.2</t>
  </si>
  <si>
    <t>Ressources humaines</t>
  </si>
  <si>
    <r>
      <t xml:space="preserve">Des </t>
    </r>
    <r>
      <rPr>
        <sz val="7"/>
        <color rgb="FFFF0000"/>
        <rFont val="Arial"/>
        <family val="2"/>
      </rPr>
      <t>documents et enregistrements</t>
    </r>
    <r>
      <rPr>
        <sz val="7"/>
        <color theme="1"/>
        <rFont val="Arial"/>
        <family val="2"/>
      </rPr>
      <t xml:space="preserve"> prouvent que le personnel a été formé périodiquement, est compétent et conscient de son implication pour la qualité. </t>
    </r>
  </si>
  <si>
    <t>6.3</t>
  </si>
  <si>
    <t>Infrastructures</t>
  </si>
  <si>
    <r>
      <t xml:space="preserve">Des </t>
    </r>
    <r>
      <rPr>
        <sz val="7"/>
        <color rgb="FFFF0000"/>
        <rFont val="Arial"/>
        <family val="2"/>
      </rPr>
      <t>documents et enregistrements</t>
    </r>
    <r>
      <rPr>
        <sz val="7"/>
        <color theme="1"/>
        <rFont val="Arial"/>
        <family val="2"/>
      </rPr>
      <t xml:space="preserve"> prouvent que les infrastructures et leur maintenance sont maîtrisées pour respecter les exigences.</t>
    </r>
  </si>
  <si>
    <t>6.4</t>
  </si>
  <si>
    <t>Environnement de travail et maitrise de la contamination</t>
  </si>
  <si>
    <r>
      <t xml:space="preserve">La sécurité des personnes, même travaillant temporairement, leurs compétences et les conditions de l’environnement de travail sont </t>
    </r>
    <r>
      <rPr>
        <sz val="7"/>
        <color rgb="FFFF0000"/>
        <rFont val="Arial"/>
        <family val="2"/>
      </rPr>
      <t>documentées</t>
    </r>
    <r>
      <rPr>
        <sz val="7"/>
        <color rgb="FF000000"/>
        <rFont val="Arial"/>
        <family val="2"/>
      </rPr>
      <t>.</t>
    </r>
  </si>
  <si>
    <r>
      <t xml:space="preserve">Des </t>
    </r>
    <r>
      <rPr>
        <sz val="7"/>
        <color rgb="FFFF0000"/>
        <rFont val="Arial"/>
        <family val="2"/>
      </rPr>
      <t>documents</t>
    </r>
    <r>
      <rPr>
        <sz val="7"/>
        <color theme="1"/>
        <rFont val="Arial"/>
        <family val="2"/>
      </rPr>
      <t xml:space="preserve"> précisent la maîtrise de la contamination et des risques de diffusion au personnel, produits et environnement.</t>
    </r>
  </si>
  <si>
    <t>Art. 7</t>
  </si>
  <si>
    <t>Réalisation du produit</t>
  </si>
  <si>
    <t>7.1</t>
  </si>
  <si>
    <t>Planification de la réalisation du produit</t>
  </si>
  <si>
    <r>
      <t xml:space="preserve">La qualité et les risques associés à la réalisation du produit sont anticipés, planifiés, </t>
    </r>
    <r>
      <rPr>
        <sz val="7"/>
        <color rgb="FFFF0000"/>
        <rFont val="Arial"/>
        <family val="2"/>
      </rPr>
      <t>documentés et tracés</t>
    </r>
    <r>
      <rPr>
        <sz val="7"/>
        <color theme="1"/>
        <rFont val="Arial"/>
        <family val="2"/>
      </rPr>
      <t>.</t>
    </r>
  </si>
  <si>
    <t>7.2</t>
  </si>
  <si>
    <t>Processus relatifs aux clients</t>
  </si>
  <si>
    <t>Toutes les exigences explicites, nécessaires, réglementaires et complémentaires au bon usage du produit sont déterminées.</t>
  </si>
  <si>
    <r>
      <t xml:space="preserve">Une revue des exigences est menée avant tout engagement vis à vis d’un client et ses résultats sont </t>
    </r>
    <r>
      <rPr>
        <sz val="7"/>
        <color rgb="FFFF0000"/>
        <rFont val="Arial"/>
        <family val="2"/>
      </rPr>
      <t>enregistrés et conservés</t>
    </r>
    <r>
      <rPr>
        <sz val="7"/>
        <color theme="1"/>
        <rFont val="Arial"/>
        <family val="2"/>
      </rPr>
      <t>.</t>
    </r>
  </si>
  <si>
    <r>
      <t xml:space="preserve">La communication avec les clients et les autorités règlementaires est planifiée et </t>
    </r>
    <r>
      <rPr>
        <sz val="7"/>
        <color rgb="FFFF0000"/>
        <rFont val="Arial"/>
        <family val="2"/>
      </rPr>
      <t>documentée.</t>
    </r>
  </si>
  <si>
    <t>7.3</t>
  </si>
  <si>
    <t>Conception et développement</t>
  </si>
  <si>
    <r>
      <t>Le processus de conception et de développement du produit est</t>
    </r>
    <r>
      <rPr>
        <sz val="7"/>
        <color rgb="FFFF0000"/>
        <rFont val="Arial"/>
        <family val="2"/>
      </rPr>
      <t xml:space="preserve"> documenté</t>
    </r>
    <r>
      <rPr>
        <sz val="7"/>
        <color theme="1"/>
        <rFont val="Arial"/>
        <family val="2"/>
      </rPr>
      <t xml:space="preserve">, planifié, revu et validé tout au long des étapes ainsi que les ressources à mobiliser. </t>
    </r>
  </si>
  <si>
    <r>
      <t xml:space="preserve">Les informations et exigences nécessaires à la conception et au développement sont complètes, revues, approuvées, </t>
    </r>
    <r>
      <rPr>
        <sz val="7"/>
        <color rgb="FFFF0000"/>
        <rFont val="Arial"/>
        <family val="2"/>
      </rPr>
      <t>enregistrées et conservées</t>
    </r>
    <r>
      <rPr>
        <sz val="7"/>
        <color theme="1"/>
        <rFont val="Arial"/>
        <family val="2"/>
      </rPr>
      <t>.</t>
    </r>
  </si>
  <si>
    <r>
      <t xml:space="preserve">Les éléments de sortie de la conception et du développement sont vérifiés, approuvés, </t>
    </r>
    <r>
      <rPr>
        <sz val="7"/>
        <color rgb="FFFF0000"/>
        <rFont val="Arial"/>
        <family val="2"/>
      </rPr>
      <t>enregistrés et conservés</t>
    </r>
    <r>
      <rPr>
        <sz val="7"/>
        <color theme="1"/>
        <rFont val="Arial"/>
        <family val="2"/>
      </rPr>
      <t xml:space="preserve"> afin de permettre la fabrication et l’exploitation correctes du produit. </t>
    </r>
  </si>
  <si>
    <r>
      <t xml:space="preserve">Des revues de conception et développement sont menées avec les participants pertinents, </t>
    </r>
    <r>
      <rPr>
        <sz val="7"/>
        <color rgb="FFFF0000"/>
        <rFont val="Arial"/>
        <family val="2"/>
      </rPr>
      <t>documentées, enregistrées et conservées</t>
    </r>
    <r>
      <rPr>
        <sz val="7"/>
        <color theme="1"/>
        <rFont val="Arial"/>
        <family val="2"/>
      </rPr>
      <t xml:space="preserve"> afin d’anticiper les problèmes et de garantir les résultats.</t>
    </r>
  </si>
  <si>
    <r>
      <t xml:space="preserve">La vérification de la conception et du développement est planifiée, réalisée, </t>
    </r>
    <r>
      <rPr>
        <sz val="7"/>
        <color rgb="FFFF0000"/>
        <rFont val="Arial"/>
        <family val="2"/>
      </rPr>
      <t>documentée, enregistrée et conservée</t>
    </r>
    <r>
      <rPr>
        <sz val="7"/>
        <color theme="1"/>
        <rFont val="Arial"/>
        <family val="2"/>
      </rPr>
      <t xml:space="preserve"> afin de garantir la satisfaction des exigences d'entrée et de sortie.</t>
    </r>
  </si>
  <si>
    <r>
      <t xml:space="preserve">La validation de la conception et du développement est planifiée, réalisée, </t>
    </r>
    <r>
      <rPr>
        <sz val="7"/>
        <color rgb="FFFF0000"/>
        <rFont val="Arial"/>
        <family val="2"/>
      </rPr>
      <t>documentée, enregistrée et conservée</t>
    </r>
    <r>
      <rPr>
        <sz val="7"/>
        <color theme="1"/>
        <rFont val="Arial"/>
        <family val="2"/>
      </rPr>
      <t xml:space="preserve"> afin de garantir la satisfaction aux exigences pour l’usage prévu du produit.</t>
    </r>
  </si>
  <si>
    <r>
      <t>Le transfert à la fabrication suit une</t>
    </r>
    <r>
      <rPr>
        <sz val="7"/>
        <color rgb="FFFF0000"/>
        <rFont val="Arial"/>
        <family val="2"/>
      </rPr>
      <t xml:space="preserve"> procédure documentée et enregistrée</t>
    </r>
    <r>
      <rPr>
        <sz val="7"/>
        <color theme="1"/>
        <rFont val="Arial"/>
        <family val="2"/>
      </rPr>
      <t xml:space="preserve"> afin de garantir que les éléments fournis sont vérifiés et adaptés aux moyens de production.</t>
    </r>
  </si>
  <si>
    <r>
      <t xml:space="preserve">Toute modification de conception suit une </t>
    </r>
    <r>
      <rPr>
        <sz val="7"/>
        <color rgb="FFFF0000"/>
        <rFont val="Arial"/>
        <family val="2"/>
      </rPr>
      <t>procédure documentée, enregistrée et conservée</t>
    </r>
    <r>
      <rPr>
        <sz val="7"/>
        <color theme="1"/>
        <rFont val="Arial"/>
        <family val="2"/>
      </rPr>
      <t xml:space="preserve"> afin de maîtriser tous les risques liés aux exigences et à l'usage des produits livrés ou à venir. </t>
    </r>
  </si>
  <si>
    <r>
      <t xml:space="preserve">Le </t>
    </r>
    <r>
      <rPr>
        <sz val="7"/>
        <color rgb="FFFF0000"/>
        <rFont val="Arial"/>
        <family val="2"/>
      </rPr>
      <t>dossier conception et développement</t>
    </r>
    <r>
      <rPr>
        <sz val="7"/>
        <color theme="1"/>
        <rFont val="Arial"/>
        <family val="2"/>
      </rPr>
      <t xml:space="preserve"> d’un DM inclut les enregistrements de conformité aux exigences et de la maîtrise des modifications. </t>
    </r>
  </si>
  <si>
    <t>7.4</t>
  </si>
  <si>
    <t>Achats</t>
  </si>
  <si>
    <r>
      <t xml:space="preserve">Les performances des fournisseurs sont évaluées périodiquement selon une </t>
    </r>
    <r>
      <rPr>
        <sz val="7"/>
        <color rgb="FFFF0000"/>
        <rFont val="Arial"/>
        <family val="2"/>
      </rPr>
      <t>procédure documentée</t>
    </r>
    <r>
      <rPr>
        <sz val="7"/>
        <color theme="1"/>
        <rFont val="Arial"/>
        <family val="2"/>
      </rPr>
      <t xml:space="preserve"> et ces </t>
    </r>
    <r>
      <rPr>
        <sz val="7"/>
        <color rgb="FFFF0000"/>
        <rFont val="Arial"/>
        <family val="2"/>
      </rPr>
      <t>enregistrements sont conservés</t>
    </r>
    <r>
      <rPr>
        <sz val="7"/>
        <color theme="1"/>
        <rFont val="Arial"/>
        <family val="2"/>
      </rPr>
      <t>.</t>
    </r>
  </si>
  <si>
    <r>
      <t xml:space="preserve">Les informations pour les achats auprès des fournisseurs sont maîtrisées, </t>
    </r>
    <r>
      <rPr>
        <sz val="7"/>
        <color rgb="FFFF0000"/>
        <rFont val="Arial"/>
        <family val="2"/>
      </rPr>
      <t>documentées et enregistrées</t>
    </r>
    <r>
      <rPr>
        <sz val="7"/>
        <color theme="1"/>
        <rFont val="Arial"/>
        <family val="2"/>
      </rPr>
      <t>, et permettent la traçabilité.</t>
    </r>
  </si>
  <si>
    <r>
      <t xml:space="preserve">Les produits achetés sont vérifiés de manière pertinente et </t>
    </r>
    <r>
      <rPr>
        <sz val="7"/>
        <color rgb="FFFF0000"/>
        <rFont val="Arial"/>
        <family val="2"/>
      </rPr>
      <t>tracée</t>
    </r>
    <r>
      <rPr>
        <sz val="7"/>
        <color theme="1"/>
        <rFont val="Arial"/>
        <family val="2"/>
      </rPr>
      <t>.</t>
    </r>
  </si>
  <si>
    <t>7.5</t>
  </si>
  <si>
    <t>Production et prestation de service</t>
  </si>
  <si>
    <r>
      <t>La conformité des produits est garantie par une production et une prestation de service maîtrisée dont la</t>
    </r>
    <r>
      <rPr>
        <sz val="7"/>
        <color rgb="FFFF0000"/>
        <rFont val="Arial"/>
        <family val="2"/>
      </rPr>
      <t xml:space="preserve"> traçabilité est enregistrée, vérifiée et approuvée</t>
    </r>
    <r>
      <rPr>
        <sz val="7"/>
        <color theme="1"/>
        <rFont val="Arial"/>
        <family val="2"/>
      </rPr>
      <t>.</t>
    </r>
  </si>
  <si>
    <r>
      <t xml:space="preserve">Si nécessaire à sa bonne exploitation, les exigences de propreté ou de maitrise de la contamination du produit sont </t>
    </r>
    <r>
      <rPr>
        <sz val="7"/>
        <color rgb="FFFF0000"/>
        <rFont val="Arial"/>
        <family val="2"/>
      </rPr>
      <t>documentées</t>
    </r>
    <r>
      <rPr>
        <sz val="7"/>
        <color theme="1"/>
        <rFont val="Arial"/>
        <family val="2"/>
      </rPr>
      <t>.</t>
    </r>
  </si>
  <si>
    <r>
      <t xml:space="preserve">Si nécessaire à sa bonne exploitation, les exigences d’installation et de vérification du dispositif médical sont </t>
    </r>
    <r>
      <rPr>
        <sz val="7"/>
        <color rgb="FFFF0000"/>
        <rFont val="Arial"/>
        <family val="2"/>
      </rPr>
      <t>documentées</t>
    </r>
    <r>
      <rPr>
        <sz val="7"/>
        <color theme="1"/>
        <rFont val="Arial"/>
        <family val="2"/>
      </rPr>
      <t xml:space="preserve"> et les résultats </t>
    </r>
    <r>
      <rPr>
        <sz val="7"/>
        <color rgb="FFFF0000"/>
        <rFont val="Arial"/>
        <family val="2"/>
      </rPr>
      <t>enregistrés et conservés</t>
    </r>
    <r>
      <rPr>
        <sz val="7"/>
        <color theme="1"/>
        <rFont val="Arial"/>
        <family val="2"/>
      </rPr>
      <t>.</t>
    </r>
  </si>
  <si>
    <r>
      <t xml:space="preserve">Si nécessaire à sa bonne exploitation, les </t>
    </r>
    <r>
      <rPr>
        <sz val="7"/>
        <color rgb="FFFF0000"/>
        <rFont val="Arial"/>
        <family val="2"/>
      </rPr>
      <t>procédures</t>
    </r>
    <r>
      <rPr>
        <sz val="7"/>
        <color theme="1"/>
        <rFont val="Arial"/>
        <family val="2"/>
      </rPr>
      <t xml:space="preserve"> de prestations associées au dispositif médical sont </t>
    </r>
    <r>
      <rPr>
        <sz val="7"/>
        <color rgb="FFFF0000"/>
        <rFont val="Arial"/>
        <family val="2"/>
      </rPr>
      <t>documentées et les enregistrements conservés</t>
    </r>
    <r>
      <rPr>
        <sz val="7"/>
        <color theme="1"/>
        <rFont val="Arial"/>
        <family val="2"/>
      </rPr>
      <t xml:space="preserve"> pour l’amélioration continue. </t>
    </r>
  </si>
  <si>
    <r>
      <t>La traçabilité de stérilisation des lots de DM est</t>
    </r>
    <r>
      <rPr>
        <sz val="7"/>
        <color rgb="FFFF0000"/>
        <rFont val="Arial"/>
        <family val="2"/>
      </rPr>
      <t xml:space="preserve"> tracée par des enregistrements conservés</t>
    </r>
    <r>
      <rPr>
        <sz val="7"/>
        <color theme="1"/>
        <rFont val="Arial"/>
        <family val="2"/>
      </rPr>
      <t>.</t>
    </r>
  </si>
  <si>
    <r>
      <t xml:space="preserve">Les processus de production et les applications logicielles sont validés selon des </t>
    </r>
    <r>
      <rPr>
        <sz val="7"/>
        <color rgb="FFFF0000"/>
        <rFont val="Arial"/>
        <family val="2"/>
      </rPr>
      <t>procédures documentées avec des résultats enregistrés et conservés</t>
    </r>
    <r>
      <rPr>
        <sz val="7"/>
        <color theme="1"/>
        <rFont val="Arial"/>
        <family val="2"/>
      </rPr>
      <t>.</t>
    </r>
  </si>
  <si>
    <r>
      <t xml:space="preserve">Les procédés de stérilisation sont validés selon des </t>
    </r>
    <r>
      <rPr>
        <sz val="7"/>
        <color rgb="FFFF0000"/>
        <rFont val="Arial"/>
        <family val="2"/>
      </rPr>
      <t>procédures documentées avec des résultats et conclusions enregistrés et conservés</t>
    </r>
    <r>
      <rPr>
        <sz val="7"/>
        <color theme="1"/>
        <rFont val="Arial"/>
        <family val="2"/>
      </rPr>
      <t>.</t>
    </r>
  </si>
  <si>
    <r>
      <t xml:space="preserve">Les DM disposent d’un </t>
    </r>
    <r>
      <rPr>
        <sz val="7"/>
        <color rgb="FFFF0000"/>
        <rFont val="Arial"/>
        <family val="2"/>
      </rPr>
      <t>Identifiant Unique selon des procédures documentées</t>
    </r>
    <r>
      <rPr>
        <sz val="7"/>
        <color theme="1"/>
        <rFont val="Arial"/>
        <family val="2"/>
      </rPr>
      <t xml:space="preserve"> et ceux retournés sont clairement distinguables des DM conformes.</t>
    </r>
  </si>
  <si>
    <r>
      <t xml:space="preserve">La traçabilité des DM respecte des </t>
    </r>
    <r>
      <rPr>
        <sz val="7"/>
        <color rgb="FFFF0000"/>
        <rFont val="Arial"/>
        <family val="2"/>
      </rPr>
      <t>procédures documentées</t>
    </r>
    <r>
      <rPr>
        <sz val="7"/>
        <color theme="1"/>
        <rFont val="Arial"/>
        <family val="2"/>
      </rPr>
      <t xml:space="preserve"> et les DM Implantables ont des </t>
    </r>
    <r>
      <rPr>
        <sz val="7"/>
        <color rgb="FFFF0000"/>
        <rFont val="Arial"/>
        <family val="2"/>
      </rPr>
      <t>enregistrements conservés</t>
    </r>
    <r>
      <rPr>
        <sz val="7"/>
        <color theme="1"/>
        <rFont val="Arial"/>
        <family val="2"/>
      </rPr>
      <t>, complets et accessibles pour tout contrôle.</t>
    </r>
  </si>
  <si>
    <r>
      <t>La propriété du client est prise en charge de manière maîtrisée et des</t>
    </r>
    <r>
      <rPr>
        <sz val="7"/>
        <color rgb="FFFF0000"/>
        <rFont val="Arial"/>
        <family val="2"/>
      </rPr>
      <t xml:space="preserve"> enregistrements</t>
    </r>
    <r>
      <rPr>
        <sz val="7"/>
        <color theme="1"/>
        <rFont val="Arial"/>
        <family val="2"/>
      </rPr>
      <t xml:space="preserve"> tracent son cheminement ou son évaluation.</t>
    </r>
  </si>
  <si>
    <r>
      <t xml:space="preserve">Le DM et ses composants sont préservés de toute altération de leur conformité selon des </t>
    </r>
    <r>
      <rPr>
        <sz val="7"/>
        <color rgb="FFFF0000"/>
        <rFont val="Arial"/>
        <family val="2"/>
      </rPr>
      <t>procédures documentées</t>
    </r>
    <r>
      <rPr>
        <sz val="7"/>
        <color theme="1"/>
        <rFont val="Arial"/>
        <family val="2"/>
      </rPr>
      <t xml:space="preserve"> et si nécessaire d</t>
    </r>
    <r>
      <rPr>
        <sz val="7"/>
        <color rgb="FFFF0000"/>
        <rFont val="Arial"/>
        <family val="2"/>
      </rPr>
      <t>'enregistrement</t>
    </r>
    <r>
      <rPr>
        <sz val="7"/>
        <color theme="1"/>
        <rFont val="Arial"/>
        <family val="2"/>
      </rPr>
      <t xml:space="preserve"> des conditions particulières,</t>
    </r>
  </si>
  <si>
    <t>7.6</t>
  </si>
  <si>
    <t>Maîtrise des équipements de surveillance et de mesure</t>
  </si>
  <si>
    <r>
      <t xml:space="preserve">Les activités et équipements de surveillance et de mesure (ESM) suivent des </t>
    </r>
    <r>
      <rPr>
        <sz val="7"/>
        <color rgb="FFFF0000"/>
        <rFont val="Arial"/>
        <family val="2"/>
      </rPr>
      <t>procédures documentées</t>
    </r>
    <r>
      <rPr>
        <sz val="7"/>
        <color theme="1"/>
        <rFont val="Arial"/>
        <family val="2"/>
      </rPr>
      <t xml:space="preserve"> pour garantir la conformité du produit. </t>
    </r>
  </si>
  <si>
    <r>
      <t xml:space="preserve">La validité des résultats des équipements de surveillance et de mesure, des applications logicielles associées est maîtrisée selon des </t>
    </r>
    <r>
      <rPr>
        <sz val="7"/>
        <color rgb="FFFF0000"/>
        <rFont val="Arial"/>
        <family val="2"/>
      </rPr>
      <t>procédures documentées</t>
    </r>
    <r>
      <rPr>
        <sz val="7"/>
        <color theme="1"/>
        <rFont val="Arial"/>
        <family val="2"/>
      </rPr>
      <t xml:space="preserve"> et donne lieu à des </t>
    </r>
    <r>
      <rPr>
        <sz val="7"/>
        <color rgb="FFFF0000"/>
        <rFont val="Arial"/>
        <family val="2"/>
      </rPr>
      <t>enregistrements qui sont conservés</t>
    </r>
    <r>
      <rPr>
        <sz val="7"/>
        <rFont val="Arial"/>
        <family val="2"/>
      </rPr>
      <t>.</t>
    </r>
  </si>
  <si>
    <t>Art. 8</t>
  </si>
  <si>
    <t>Mesurage, analyse et amélioration</t>
  </si>
  <si>
    <t>8.1</t>
  </si>
  <si>
    <t>Généralités</t>
  </si>
  <si>
    <t>L’efficacité et la conformité du SMQ sont démontrées par des processus de surveillance, de mesure, d’analyse et d’amélioration.</t>
  </si>
  <si>
    <t>8.2</t>
  </si>
  <si>
    <t>Surveillance et mesurage</t>
  </si>
  <si>
    <r>
      <t>L’efficacité du SMQ est surveillée par des</t>
    </r>
    <r>
      <rPr>
        <sz val="7"/>
        <color rgb="FFFF0000"/>
        <rFont val="Arial"/>
        <family val="2"/>
      </rPr>
      <t xml:space="preserve"> méthodes et procédures documentées</t>
    </r>
    <r>
      <rPr>
        <sz val="7"/>
        <color theme="1"/>
        <rFont val="Arial"/>
        <family val="2"/>
      </rPr>
      <t xml:space="preserve"> pour recueillir et exploiter les retours d’information client.</t>
    </r>
  </si>
  <si>
    <r>
      <t>Les réclamations sont traitées selon des</t>
    </r>
    <r>
      <rPr>
        <sz val="7"/>
        <color rgb="FFFF0000"/>
        <rFont val="Arial"/>
        <family val="2"/>
      </rPr>
      <t xml:space="preserve"> procédures documentées</t>
    </r>
    <r>
      <rPr>
        <sz val="7"/>
        <color theme="1"/>
        <rFont val="Arial"/>
        <family val="2"/>
      </rPr>
      <t xml:space="preserve"> et les </t>
    </r>
    <r>
      <rPr>
        <sz val="7"/>
        <color rgb="FFFF0000"/>
        <rFont val="Arial"/>
        <family val="2"/>
      </rPr>
      <t>enregistrements</t>
    </r>
    <r>
      <rPr>
        <sz val="7"/>
        <color theme="1"/>
        <rFont val="Arial"/>
        <family val="2"/>
      </rPr>
      <t xml:space="preserve"> de leurs traitements sont</t>
    </r>
    <r>
      <rPr>
        <sz val="7"/>
        <color rgb="FFFF0000"/>
        <rFont val="Arial"/>
        <family val="2"/>
      </rPr>
      <t xml:space="preserve"> conservés</t>
    </r>
    <r>
      <rPr>
        <sz val="7"/>
        <color theme="1"/>
        <rFont val="Arial"/>
        <family val="2"/>
      </rPr>
      <t>.</t>
    </r>
  </si>
  <si>
    <r>
      <t xml:space="preserve">Les signalements aux autorités suivent une </t>
    </r>
    <r>
      <rPr>
        <sz val="7"/>
        <color rgb="FFFF0000"/>
        <rFont val="Arial"/>
        <family val="2"/>
      </rPr>
      <t>procédure documentée et les enregistrements sont conservés</t>
    </r>
    <r>
      <rPr>
        <sz val="7"/>
        <color theme="1"/>
        <rFont val="Arial"/>
        <family val="2"/>
      </rPr>
      <t>.</t>
    </r>
  </si>
  <si>
    <r>
      <t xml:space="preserve">Un programme d’audit interne suit une </t>
    </r>
    <r>
      <rPr>
        <sz val="7"/>
        <color rgb="FFFF0000"/>
        <rFont val="Arial"/>
        <family val="2"/>
      </rPr>
      <t>procédure documentée</t>
    </r>
    <r>
      <rPr>
        <sz val="7"/>
        <color theme="1"/>
        <rFont val="Arial"/>
        <family val="2"/>
      </rPr>
      <t xml:space="preserve"> dont les conclusions, corrections, suivis et vérifications font l’objet </t>
    </r>
    <r>
      <rPr>
        <sz val="7"/>
        <color rgb="FFFF0000"/>
        <rFont val="Arial"/>
        <family val="2"/>
      </rPr>
      <t>d’enregistrements conservés</t>
    </r>
    <r>
      <rPr>
        <sz val="7"/>
        <color theme="1"/>
        <rFont val="Arial"/>
        <family val="2"/>
      </rPr>
      <t xml:space="preserve">. </t>
    </r>
  </si>
  <si>
    <t>Les processus sont surveillés, mesurés dans leur succès et améliorés en continu.</t>
  </si>
  <si>
    <r>
      <t xml:space="preserve">La conformité des produits est périodiquement évaluée pendant leur réalisation et les preuves jusqu’à leur libération sont </t>
    </r>
    <r>
      <rPr>
        <sz val="7"/>
        <color rgb="FFFF0000"/>
        <rFont val="Arial"/>
        <family val="2"/>
      </rPr>
      <t>enregistrées et conservées</t>
    </r>
    <r>
      <rPr>
        <sz val="7"/>
        <color theme="1"/>
        <rFont val="Arial"/>
        <family val="2"/>
      </rPr>
      <t xml:space="preserve">. </t>
    </r>
  </si>
  <si>
    <t>8.3</t>
  </si>
  <si>
    <t>Maîtrise du produit non conforme</t>
  </si>
  <si>
    <r>
      <t>Le produit non-conforme est géré selon une</t>
    </r>
    <r>
      <rPr>
        <sz val="7"/>
        <color rgb="FFFF0000"/>
        <rFont val="Arial"/>
        <family val="2"/>
      </rPr>
      <t xml:space="preserve"> procédure documentée</t>
    </r>
    <r>
      <rPr>
        <sz val="7"/>
        <color theme="1"/>
        <rFont val="Arial"/>
        <family val="2"/>
      </rPr>
      <t xml:space="preserve"> et les résultats du traitement sont </t>
    </r>
    <r>
      <rPr>
        <sz val="7"/>
        <color rgb="FFFF0000"/>
        <rFont val="Arial"/>
        <family val="2"/>
      </rPr>
      <t>enregistrés et conservés</t>
    </r>
    <r>
      <rPr>
        <sz val="7"/>
        <color theme="1"/>
        <rFont val="Arial"/>
        <family val="2"/>
      </rPr>
      <t>.</t>
    </r>
  </si>
  <si>
    <r>
      <t xml:space="preserve">Avant-livraison, le produit non-conforme est traité et toute dérogation est </t>
    </r>
    <r>
      <rPr>
        <sz val="7"/>
        <color rgb="FFFF0000"/>
        <rFont val="Arial"/>
        <family val="2"/>
      </rPr>
      <t>enregistrée et conservée</t>
    </r>
    <r>
      <rPr>
        <sz val="7"/>
        <color theme="1"/>
        <rFont val="Arial"/>
        <family val="2"/>
      </rPr>
      <t>.</t>
    </r>
  </si>
  <si>
    <r>
      <t xml:space="preserve">Après-livraison, les produits non-conformes sont traités et les actions sont </t>
    </r>
    <r>
      <rPr>
        <sz val="7"/>
        <color rgb="FFFF0000"/>
        <rFont val="Arial"/>
        <family val="2"/>
      </rPr>
      <t>enregistrées et conservées</t>
    </r>
    <r>
      <rPr>
        <sz val="7"/>
        <color theme="1"/>
        <rFont val="Arial"/>
        <family val="2"/>
      </rPr>
      <t xml:space="preserve">. </t>
    </r>
  </si>
  <si>
    <r>
      <t>Des fiches d’avertissement sont diffusées selon des</t>
    </r>
    <r>
      <rPr>
        <sz val="7"/>
        <color rgb="FFFF0000"/>
        <rFont val="Arial"/>
        <family val="2"/>
      </rPr>
      <t xml:space="preserve"> procédures documentées</t>
    </r>
    <r>
      <rPr>
        <sz val="7"/>
        <color theme="1"/>
        <rFont val="Arial"/>
        <family val="2"/>
      </rPr>
      <t xml:space="preserve"> déclenchables à tout moment et les actions sont </t>
    </r>
    <r>
      <rPr>
        <sz val="7"/>
        <color rgb="FFFF0000"/>
        <rFont val="Arial"/>
        <family val="2"/>
      </rPr>
      <t>enregistrées et conservées</t>
    </r>
    <r>
      <rPr>
        <sz val="7"/>
        <color theme="1"/>
        <rFont val="Arial"/>
        <family val="2"/>
      </rPr>
      <t>.</t>
    </r>
  </si>
  <si>
    <r>
      <t xml:space="preserve">Les retouches sur un produit suivent des </t>
    </r>
    <r>
      <rPr>
        <sz val="7"/>
        <color rgb="FFFF0000"/>
        <rFont val="Arial"/>
        <family val="2"/>
      </rPr>
      <t>procédures documentées</t>
    </r>
    <r>
      <rPr>
        <sz val="7"/>
        <color theme="1"/>
        <rFont val="Arial"/>
        <family val="2"/>
      </rPr>
      <t xml:space="preserve">, revues et approuvées, dont les résultats sont </t>
    </r>
    <r>
      <rPr>
        <sz val="7"/>
        <color rgb="FFFF0000"/>
        <rFont val="Arial"/>
        <family val="2"/>
      </rPr>
      <t>enregistrés et conservés</t>
    </r>
    <r>
      <rPr>
        <sz val="7"/>
        <color theme="1"/>
        <rFont val="Arial"/>
        <family val="2"/>
      </rPr>
      <t xml:space="preserve">. </t>
    </r>
  </si>
  <si>
    <t>8.4</t>
  </si>
  <si>
    <t>Analyse des données</t>
  </si>
  <si>
    <r>
      <t xml:space="preserve">L’efficacité du SMQ est basée sur des données recueillies et analysées selon des </t>
    </r>
    <r>
      <rPr>
        <sz val="7"/>
        <color rgb="FFFF0000"/>
        <rFont val="Arial"/>
        <family val="2"/>
      </rPr>
      <t>procédures documentées</t>
    </r>
    <r>
      <rPr>
        <sz val="7"/>
        <color theme="1"/>
        <rFont val="Arial"/>
        <family val="2"/>
      </rPr>
      <t xml:space="preserve"> dont les résultats sont </t>
    </r>
    <r>
      <rPr>
        <sz val="7"/>
        <color rgb="FFFF0000"/>
        <rFont val="Arial"/>
        <family val="2"/>
      </rPr>
      <t>enregistrés et conservés</t>
    </r>
    <r>
      <rPr>
        <sz val="7"/>
        <color theme="1"/>
        <rFont val="Arial"/>
        <family val="2"/>
      </rPr>
      <t>.</t>
    </r>
  </si>
  <si>
    <t>8.5</t>
  </si>
  <si>
    <t>Amélioration</t>
  </si>
  <si>
    <t xml:space="preserve">Toute modification utile à la performance du SMQ et à la sécurité des DM est identifiée et mise en œuvre. </t>
  </si>
  <si>
    <r>
      <t xml:space="preserve">Des actions correctives éliminent sans délai les causes des non-conformités selon une </t>
    </r>
    <r>
      <rPr>
        <sz val="7"/>
        <color rgb="FFFF0000"/>
        <rFont val="Arial"/>
        <family val="2"/>
      </rPr>
      <t>procédure documentée</t>
    </r>
    <r>
      <rPr>
        <sz val="7"/>
        <color theme="1"/>
        <rFont val="Arial"/>
        <family val="2"/>
      </rPr>
      <t xml:space="preserve"> et les résultats sont </t>
    </r>
    <r>
      <rPr>
        <sz val="7"/>
        <color rgb="FFFF0000"/>
        <rFont val="Arial"/>
        <family val="2"/>
      </rPr>
      <t>enregistrés et conservés</t>
    </r>
    <r>
      <rPr>
        <sz val="7"/>
        <color theme="1"/>
        <rFont val="Arial"/>
        <family val="2"/>
      </rPr>
      <t>.</t>
    </r>
  </si>
  <si>
    <r>
      <t xml:space="preserve">Des actions préventives éliminent les causes des non-conformités potentielles selon une </t>
    </r>
    <r>
      <rPr>
        <sz val="7"/>
        <color rgb="FFFF0000"/>
        <rFont val="Arial"/>
        <family val="2"/>
      </rPr>
      <t>procédure documentée</t>
    </r>
    <r>
      <rPr>
        <sz val="7"/>
        <color theme="1"/>
        <rFont val="Arial"/>
        <family val="2"/>
      </rPr>
      <t xml:space="preserve"> et les résultats sont </t>
    </r>
    <r>
      <rPr>
        <sz val="7"/>
        <color rgb="FFFF0000"/>
        <rFont val="Arial"/>
        <family val="2"/>
      </rPr>
      <t>enregistrés et conservés</t>
    </r>
    <r>
      <rPr>
        <sz val="7"/>
        <color theme="1"/>
        <rFont val="Arial"/>
        <family val="2"/>
      </rPr>
      <t>.</t>
    </r>
  </si>
  <si>
    <t>Résultats globaux de l'autodiagnostic selon la norme ISO 13485 : 2016</t>
  </si>
  <si>
    <t>Informations sur l'Organisme</t>
  </si>
  <si>
    <t>Informations sur l'Autodiagnostic</t>
  </si>
  <si>
    <t>TABLEAUX DE BORD sur les niveaux de CONFORMITÉ et de VÉRACITÉ selon la norme ISO 13485:2016</t>
  </si>
  <si>
    <r>
      <t xml:space="preserve">Niveaux de </t>
    </r>
    <r>
      <rPr>
        <b/>
        <sz val="10"/>
        <color rgb="FF7030A0"/>
        <rFont val="Arial"/>
        <family val="2"/>
      </rPr>
      <t>CONFORMITÉ</t>
    </r>
    <r>
      <rPr>
        <b/>
        <sz val="10"/>
        <rFont val="Arial"/>
        <family val="2"/>
      </rPr>
      <t xml:space="preserve"> des </t>
    </r>
    <r>
      <rPr>
        <b/>
        <sz val="10"/>
        <color rgb="FF7030A0"/>
        <rFont val="Arial"/>
        <family val="2"/>
      </rPr>
      <t>5 ARTICLES</t>
    </r>
    <r>
      <rPr>
        <b/>
        <sz val="10"/>
        <rFont val="Arial"/>
        <family val="2"/>
      </rPr>
      <t xml:space="preserve"> d'exigences de la norme</t>
    </r>
  </si>
  <si>
    <t>Moyenne générale :</t>
  </si>
  <si>
    <t>BILAN GLOBAL, COMMENTAIRES et PLANS D'AMÉLIORATION</t>
  </si>
  <si>
    <t>COMMENTAIRES sur les RÉSULTATS obtenus</t>
  </si>
  <si>
    <t>Commentaires (collectifs si possible)  :</t>
    <phoneticPr fontId="0" type="noConversion"/>
  </si>
  <si>
    <t>DÉCISIONS : Plans d'action PRIORITAIRES</t>
    <phoneticPr fontId="0" type="noConversion"/>
  </si>
  <si>
    <r>
      <rPr>
        <b/>
        <sz val="9"/>
        <color indexed="16"/>
        <rFont val="Arial"/>
        <family val="2"/>
      </rPr>
      <t>QUOI</t>
    </r>
    <r>
      <rPr>
        <sz val="9"/>
        <color indexed="16"/>
        <rFont val="Arial"/>
        <family val="2"/>
      </rPr>
      <t xml:space="preserve">
Objectifs à atteindre</t>
    </r>
  </si>
  <si>
    <r>
      <rPr>
        <b/>
        <sz val="9"/>
        <color indexed="16"/>
        <rFont val="Arial"/>
        <family val="2"/>
      </rPr>
      <t>QUI</t>
    </r>
    <r>
      <rPr>
        <sz val="9"/>
        <color indexed="16"/>
        <rFont val="Arial"/>
        <family val="2"/>
      </rPr>
      <t xml:space="preserve">
en Interne ou en Externe</t>
    </r>
  </si>
  <si>
    <r>
      <rPr>
        <b/>
        <sz val="9"/>
        <color indexed="10"/>
        <rFont val="Arial"/>
        <family val="2"/>
      </rPr>
      <t>QUAND ET OÙ</t>
    </r>
    <r>
      <rPr>
        <sz val="9"/>
        <color indexed="10"/>
        <rFont val="Arial"/>
        <family val="2"/>
      </rPr>
      <t xml:space="preserve">
Date et Champ d'application</t>
    </r>
  </si>
  <si>
    <t>Plan n°1</t>
  </si>
  <si>
    <t>Plan n°2</t>
  </si>
  <si>
    <t>Plan n°3</t>
  </si>
  <si>
    <t>SYNTHÈSE des RÉSULTATS de l'évaluation par ARTICLE et SOUS-ARTICLES de la norme l'ISO 13485 : 2016</t>
  </si>
  <si>
    <t>Evaluation</t>
  </si>
  <si>
    <t>Taux %</t>
  </si>
  <si>
    <t>Niveaux de CONFORMITÉ</t>
  </si>
  <si>
    <t>Niveau moyen sur les articles de la norme ISO 13485 : 2016</t>
  </si>
  <si>
    <t xml:space="preserve">  Résultats détaillés par ARTICLE de l'autodiagnostic selon la norme ISO 13485 : 2016</t>
  </si>
  <si>
    <t xml:space="preserve">Informations sur le Service Management de l'environnement </t>
  </si>
  <si>
    <t>Contact (Email et Tel.) :</t>
  </si>
  <si>
    <t>Niveau d'évaluation</t>
  </si>
  <si>
    <r>
      <t xml:space="preserve"> Taux de </t>
    </r>
    <r>
      <rPr>
        <b/>
        <sz val="10"/>
        <color indexed="19"/>
        <rFont val="Arial"/>
        <family val="2"/>
      </rPr>
      <t>CONFORMITÉ</t>
    </r>
    <r>
      <rPr>
        <sz val="10"/>
        <color indexed="19"/>
        <rFont val="Arial"/>
        <family val="2"/>
      </rPr>
      <t xml:space="preserve"> aux critères d'exigence</t>
    </r>
  </si>
  <si>
    <r>
      <rPr>
        <b/>
        <sz val="9"/>
        <color rgb="FF900000"/>
        <rFont val="Arial"/>
        <family val="2"/>
      </rPr>
      <t>QUI</t>
    </r>
    <r>
      <rPr>
        <sz val="9"/>
        <color rgb="FF900000"/>
        <rFont val="Arial"/>
        <family val="2"/>
      </rPr>
      <t xml:space="preserve">
Responsable, Equipe</t>
    </r>
  </si>
  <si>
    <r>
      <t xml:space="preserve">QUAND ET OÙ
</t>
    </r>
    <r>
      <rPr>
        <sz val="9"/>
        <color rgb="FF900000"/>
        <rFont val="Arial"/>
        <family val="2"/>
      </rPr>
      <t>Date et Application</t>
    </r>
  </si>
  <si>
    <t>Plan n°1 :</t>
  </si>
  <si>
    <t>Plan n°2 :</t>
  </si>
  <si>
    <t>Commentaires (collectifs si possible)  :</t>
  </si>
  <si>
    <t xml:space="preserve">   Plan n°3 :</t>
  </si>
  <si>
    <t>Plan n°3 :</t>
  </si>
  <si>
    <t>Règlement 2017/745</t>
  </si>
  <si>
    <t xml:space="preserve">Article 10 : Obligations générales des fabricants </t>
  </si>
  <si>
    <t>Taux de conformité des exigences couvertes ou partiellement couvertes de l'Article 10</t>
  </si>
  <si>
    <t>Actions de progrès envisagées :</t>
  </si>
  <si>
    <t>Plan d'action :</t>
  </si>
  <si>
    <t>Intitulé ou Référence</t>
  </si>
  <si>
    <r>
      <rPr>
        <b/>
        <sz val="8"/>
        <color rgb="FF002060"/>
        <rFont val="Arial"/>
        <family val="2"/>
      </rPr>
      <t>QUOI</t>
    </r>
    <r>
      <rPr>
        <sz val="8"/>
        <color rgb="FF002060"/>
        <rFont val="Arial"/>
        <family val="2"/>
      </rPr>
      <t xml:space="preserve">
Objectifs</t>
    </r>
  </si>
  <si>
    <t>commentaires</t>
  </si>
  <si>
    <r>
      <rPr>
        <b/>
        <sz val="8"/>
        <color rgb="FF002060"/>
        <rFont val="Arial"/>
        <family val="2"/>
      </rPr>
      <t>QUI</t>
    </r>
    <r>
      <rPr>
        <sz val="8"/>
        <color rgb="FF002060"/>
        <rFont val="Arial"/>
        <family val="2"/>
      </rPr>
      <t xml:space="preserve">
Responsable</t>
    </r>
  </si>
  <si>
    <r>
      <t xml:space="preserve">QUAND et OÙ
</t>
    </r>
    <r>
      <rPr>
        <sz val="8"/>
        <color rgb="FF002060"/>
        <rFont val="Arial"/>
        <family val="2"/>
      </rPr>
      <t>Planifcation</t>
    </r>
  </si>
  <si>
    <r>
      <t xml:space="preserve">RÉSULTATS
</t>
    </r>
    <r>
      <rPr>
        <sz val="8"/>
        <color rgb="FF002060"/>
        <rFont val="Arial"/>
        <family val="2"/>
      </rPr>
      <t>après action</t>
    </r>
  </si>
  <si>
    <t>Annexe I Chapitre I : Exigences générales</t>
  </si>
  <si>
    <t>Annexe IX : Evaluation de la conformité sur la base d'un système de gestion de qualité</t>
  </si>
  <si>
    <t>Annexe XI</t>
  </si>
  <si>
    <t>Règlement 2017/746</t>
  </si>
  <si>
    <t>Informations sur l'organisme</t>
  </si>
  <si>
    <t>Informations sur le diagnostic</t>
  </si>
  <si>
    <t>L'équipe de diagnostic :</t>
  </si>
  <si>
    <t>Contact :</t>
  </si>
  <si>
    <r>
      <rPr>
        <b/>
        <sz val="9"/>
        <color rgb="FF900000"/>
        <rFont val="Arial"/>
        <family val="2"/>
      </rPr>
      <t>QUI</t>
    </r>
    <r>
      <rPr>
        <sz val="9"/>
        <color indexed="16"/>
        <rFont val="Arial"/>
        <family val="2"/>
      </rPr>
      <t xml:space="preserve">
Responsable Interne ou externe</t>
    </r>
  </si>
  <si>
    <r>
      <rPr>
        <b/>
        <sz val="9"/>
        <color rgb="FF900000"/>
        <rFont val="Arial"/>
        <family val="2"/>
      </rPr>
      <t>QUAND</t>
    </r>
    <r>
      <rPr>
        <sz val="9"/>
        <color rgb="FF900000"/>
        <rFont val="Arial"/>
        <family val="2"/>
      </rPr>
      <t xml:space="preserve">
Date début, Date fin</t>
    </r>
  </si>
  <si>
    <r>
      <rPr>
        <b/>
        <sz val="9"/>
        <color rgb="FF900000"/>
        <rFont val="Arial"/>
        <family val="2"/>
      </rPr>
      <t>SUIVI = Résultats Obtenus</t>
    </r>
    <r>
      <rPr>
        <sz val="9"/>
        <color rgb="FF900000"/>
        <rFont val="Arial"/>
        <family val="2"/>
      </rPr>
      <t xml:space="preserve">
Date et résultats</t>
    </r>
  </si>
  <si>
    <t>Titre des documents</t>
  </si>
  <si>
    <t>Documents nécessaires</t>
  </si>
  <si>
    <t>Libellé du document interne à l'entreprise</t>
  </si>
  <si>
    <t>Référence Unique du Document</t>
  </si>
  <si>
    <t>Réf. Articles</t>
  </si>
  <si>
    <t>N° Critères</t>
  </si>
  <si>
    <t>Evaluation "Conformité"</t>
  </si>
  <si>
    <t>Politique de l'entreprise</t>
  </si>
  <si>
    <t>Doc 1. Plan documenté du système de management de la qualité</t>
  </si>
  <si>
    <r>
      <rPr>
        <b/>
        <sz val="8"/>
        <color theme="1"/>
        <rFont val="Arial"/>
        <family val="2"/>
      </rPr>
      <t>Processus de planification du système de management de la qualité</t>
    </r>
    <r>
      <rPr>
        <sz val="8"/>
        <color theme="1"/>
        <rFont val="Arial"/>
        <family val="2"/>
      </rPr>
      <t xml:space="preserve"> associés aux dispositifs médicaux</t>
    </r>
  </si>
  <si>
    <t>Doc 2. Fichier de gestion du personnel</t>
  </si>
  <si>
    <r>
      <t xml:space="preserve">Fichiers relatifs aux </t>
    </r>
    <r>
      <rPr>
        <b/>
        <sz val="8"/>
        <color theme="1"/>
        <rFont val="Arial"/>
        <family val="2"/>
      </rPr>
      <t>responsabilités du personnel</t>
    </r>
    <r>
      <rPr>
        <sz val="8"/>
        <color theme="1"/>
        <rFont val="Arial"/>
        <family val="2"/>
      </rPr>
      <t xml:space="preserve">, à leur sécurité, </t>
    </r>
    <r>
      <rPr>
        <b/>
        <sz val="8"/>
        <color theme="1"/>
        <rFont val="Arial"/>
        <family val="2"/>
      </rPr>
      <t>planification des actions</t>
    </r>
    <r>
      <rPr>
        <sz val="8"/>
        <color theme="1"/>
        <rFont val="Arial"/>
        <family val="2"/>
      </rPr>
      <t xml:space="preserve"> à mener et leurs axes d'amélioration</t>
    </r>
  </si>
  <si>
    <t>5.5.1, 5.6.1, 5.6.3, 6.2, 6.4</t>
  </si>
  <si>
    <t>17, 20, 22, 24, 26, 27</t>
  </si>
  <si>
    <t>Doc 3. Fichier de gestion des clients</t>
  </si>
  <si>
    <r>
      <rPr>
        <b/>
        <sz val="8"/>
        <color theme="1"/>
        <rFont val="Arial"/>
        <family val="2"/>
      </rPr>
      <t>Revue des exigences</t>
    </r>
    <r>
      <rPr>
        <sz val="8"/>
        <color theme="1"/>
        <rFont val="Arial"/>
        <family val="2"/>
      </rPr>
      <t xml:space="preserve">, propriétés des clients et axes d'amélioration en fonction des </t>
    </r>
    <r>
      <rPr>
        <b/>
        <sz val="8"/>
        <color theme="1"/>
        <rFont val="Arial"/>
        <family val="2"/>
      </rPr>
      <t>réclamations clients</t>
    </r>
  </si>
  <si>
    <t>7.2.2, 7.2.3, 8.2.2, 7.5.10</t>
  </si>
  <si>
    <t>30, 31, 53, 59</t>
  </si>
  <si>
    <t>Doc 4. Fichier de ressources matérielles</t>
  </si>
  <si>
    <t>Dossiers des infrastructures nécessaires et leur maintenance</t>
  </si>
  <si>
    <t>Procédure de conception et de développement</t>
  </si>
  <si>
    <t>Doc 5. Dossiers documentaires de conception du produit</t>
  </si>
  <si>
    <t>Gestion des risques, validation des étapes de conception et maitrise de la modification</t>
  </si>
  <si>
    <t>7.1, 7.3, 7.5.6</t>
  </si>
  <si>
    <t>28, 32, 33, 34, 35, 36, 37, 38, 39, 40, 49</t>
  </si>
  <si>
    <t>Doc 6. Dossiers documentaires relatifs au dispositif médical</t>
  </si>
  <si>
    <t>Informations relatives à la documentation technique des DM, à leur conservation, identification unique, traçabilité et prestations</t>
  </si>
  <si>
    <t>4.2.3, 4.2.4, 4.2.5, 7.5.1, 7.5.2, 7.5.3, 7.5.4, 7.5.5, 7.5.7, 7.5.8, 7.5.9, 7.5.11</t>
  </si>
  <si>
    <t>9, 10, 12, 44, 45, 46, 47, 48, 50, 51, 52, 54,</t>
  </si>
  <si>
    <t>Doc 7. Fichier de gestion des achats</t>
  </si>
  <si>
    <t>Informations relatives aux achats effectués, aux fournisseurs</t>
  </si>
  <si>
    <t>7.4.1, 7.4.2, 7.4.3</t>
  </si>
  <si>
    <t>41, 42, 43</t>
  </si>
  <si>
    <t>Plan de validation et vérification</t>
  </si>
  <si>
    <t>Doc 8. Fichier d'évaluation</t>
  </si>
  <si>
    <t>Informations concernant les audits internes et les évaluations de conformités aux exigences</t>
  </si>
  <si>
    <t>8.2.4, 8.2.6</t>
  </si>
  <si>
    <t>61, 63</t>
  </si>
  <si>
    <t>Doc 9. Fichier de gestion de non-conformité des produits et signalements</t>
  </si>
  <si>
    <t xml:space="preserve">Informations relatives aux non - conformités et planification des axes d'améliorations </t>
  </si>
  <si>
    <t>8.3.1, 8.3.2, 8.3.3, 8.3.4, 8.5.2, 8.5.3, 8.2.3</t>
  </si>
  <si>
    <t>60, 64, 65, 66, 67, 68, 71, 72</t>
  </si>
  <si>
    <t>Doc 10. Fichier de maitrise des équipements de surveillance et de mesure</t>
  </si>
  <si>
    <t>Informations relatives aux équipements de surveillance et de mesure et maitrise des applications logicielles</t>
  </si>
  <si>
    <t>55, 56</t>
  </si>
  <si>
    <t>…</t>
  </si>
  <si>
    <t xml:space="preserve"> Fiche de déclaration de conformité par une première partie - norme ISO 17050</t>
  </si>
  <si>
    <t>Enregistrement qualité : impression sur 1 page A4 100% en vertical</t>
  </si>
  <si>
    <t xml:space="preserve">Déclaration de conformité selon la norme NF EN ISO 17050 Partie 1 : Exigences générales </t>
  </si>
  <si>
    <t>Évaluation de la conformité - Déclaration de conformité du fournisseur (NF EN ISO/CEI 17050-1)</t>
  </si>
  <si>
    <t>Date limite de validité de la déclaration :</t>
  </si>
  <si>
    <t>Référence unique de la déclaration ISO 17050 :</t>
  </si>
  <si>
    <r>
      <t>Objet de la déclaration :</t>
    </r>
    <r>
      <rPr>
        <b/>
        <sz val="11"/>
        <color rgb="FFFFFFFF"/>
        <rFont val="Arial"/>
        <family val="2"/>
      </rPr>
      <t xml:space="preserve">  Niveau de CONFORMITÉ à la norme NF EN ISO 13485 : 2016</t>
    </r>
  </si>
  <si>
    <r>
      <t xml:space="preserve">Nous soussignés, déclarons </t>
    </r>
    <r>
      <rPr>
        <b/>
        <sz val="9"/>
        <rFont val="Arial"/>
        <family val="2"/>
      </rPr>
      <t>sous notre propre responsabilité</t>
    </r>
    <r>
      <rPr>
        <sz val="9"/>
        <rFont val="Arial"/>
        <family val="2"/>
      </rPr>
      <t xml:space="preserve"> que </t>
    </r>
    <r>
      <rPr>
        <b/>
        <sz val="9"/>
        <rFont val="Arial"/>
        <family val="2"/>
      </rPr>
      <t>les niveaux de conformité de nos pratiques professionnelles</t>
    </r>
    <r>
      <rPr>
        <sz val="9"/>
        <rFont val="Arial"/>
        <family val="2"/>
      </rPr>
      <t xml:space="preserve"> ont été mesurées d'après les exigences de la norme NF EN ISO 13485 : 2016.</t>
    </r>
  </si>
  <si>
    <r>
      <t xml:space="preserve">Nous avons appliqué </t>
    </r>
    <r>
      <rPr>
        <b/>
        <sz val="9"/>
        <rFont val="Arial"/>
        <family val="2"/>
      </rPr>
      <t xml:space="preserve">la meilleure rigueur d'élaboration et d'analyse </t>
    </r>
    <r>
      <rPr>
        <sz val="9"/>
        <rFont val="Arial"/>
        <family val="2"/>
      </rPr>
      <t>(évaluation par plusieurs personnes compétentes) et nous avons respecté</t>
    </r>
    <r>
      <rPr>
        <b/>
        <sz val="9"/>
        <rFont val="Arial"/>
        <family val="2"/>
      </rPr>
      <t xml:space="preserve"> les règles d'éthique professionnelle</t>
    </r>
    <r>
      <rPr>
        <sz val="9"/>
        <rFont val="Arial"/>
        <family val="2"/>
      </rPr>
      <t xml:space="preserve"> (absence de conflits d'intérêt, respect des opinions, liberté des choix) pour parvenir aux résultats ci-dessous.</t>
    </r>
  </si>
  <si>
    <t>Tableau des résultats de CONFORMITÉ</t>
  </si>
  <si>
    <t>Taux moyen</t>
  </si>
  <si>
    <t>Niveaux de Conformité</t>
  </si>
  <si>
    <t>Choisir le seuil minimal de "Déclaration" =&gt;</t>
  </si>
  <si>
    <t>Documents d'appui consultables associés à la déclaration ISO 17050</t>
  </si>
  <si>
    <t>Déclaration de conformité selon l'ISO 17050 Partie 2 : Documentation d'appui  (NF EN ISO/CEI 17050-2)</t>
  </si>
  <si>
    <t>Documents génériques</t>
  </si>
  <si>
    <t>Documents spécifiques</t>
  </si>
  <si>
    <r>
      <t xml:space="preserve">Norme NF EN ISO 13485 : 2016 </t>
    </r>
    <r>
      <rPr>
        <sz val="7.5"/>
        <rFont val="Arial"/>
        <family val="2"/>
      </rPr>
      <t>"Dispositifs médicaux - Systèmes de management de la qualité - Exigences à des fins réglementaire", édition  Afnor, www.afnor.org, avril 2016</t>
    </r>
  </si>
  <si>
    <r>
      <rPr>
        <b/>
        <sz val="9"/>
        <color indexed="39"/>
        <rFont val="Arial"/>
        <family val="2"/>
      </rPr>
      <t>Modifier les contenus bleus et mettre ensuite en</t>
    </r>
    <r>
      <rPr>
        <b/>
        <sz val="9"/>
        <color indexed="10"/>
        <rFont val="Arial"/>
        <family val="2"/>
      </rPr>
      <t xml:space="preserve"> </t>
    </r>
    <r>
      <rPr>
        <b/>
        <sz val="9"/>
        <rFont val="Arial"/>
        <family val="2"/>
      </rPr>
      <t>noir</t>
    </r>
    <r>
      <rPr>
        <b/>
        <sz val="9"/>
        <color indexed="10"/>
        <rFont val="Arial"/>
        <family val="2"/>
      </rPr>
      <t xml:space="preserve"> </t>
    </r>
    <r>
      <rPr>
        <sz val="9"/>
        <color indexed="10"/>
        <rFont val="Arial"/>
        <family val="2"/>
      </rPr>
      <t xml:space="preserve">: 
</t>
    </r>
    <r>
      <rPr>
        <sz val="9"/>
        <color indexed="39"/>
        <rFont val="Arial"/>
        <family val="2"/>
      </rPr>
      <t>Enregistrements qualité :</t>
    </r>
    <r>
      <rPr>
        <b/>
        <sz val="9"/>
        <color indexed="39"/>
        <rFont val="Arial"/>
        <family val="2"/>
      </rPr>
      <t xml:space="preserve"> </t>
    </r>
    <r>
      <rPr>
        <sz val="9"/>
        <color indexed="39"/>
        <rFont val="Arial"/>
        <family val="2"/>
      </rPr>
      <t>indiquez ceux que vous mettrez à disposition d'un auditeur. Il peut s'agir des onglets imprimés et signés de ce fichier d'autodiagnostic</t>
    </r>
  </si>
  <si>
    <r>
      <rPr>
        <b/>
        <sz val="9"/>
        <rFont val="Arial"/>
        <family val="2"/>
      </rPr>
      <t>Norme PR NF EN ISO 13485/A1</t>
    </r>
    <r>
      <rPr>
        <sz val="9"/>
        <rFont val="Arial"/>
        <family val="2"/>
      </rPr>
      <t xml:space="preserve"> </t>
    </r>
    <r>
      <rPr>
        <sz val="7.5"/>
        <rFont val="Arial"/>
        <family val="2"/>
      </rPr>
      <t>"Dispositifs médicaux - Systèmes de management de la qualité - Exigences à des fins réglementaire (ISO 13485:2016", édition  Afnor, www.afnor.org, Janvier 2020</t>
    </r>
  </si>
  <si>
    <r>
      <rPr>
        <b/>
        <sz val="9"/>
        <rFont val="Arial"/>
        <family val="2"/>
      </rPr>
      <t xml:space="preserve">Outil d'autodiagnostic </t>
    </r>
    <r>
      <rPr>
        <b/>
        <sz val="7.5"/>
        <rFont val="Arial"/>
        <family val="2"/>
      </rPr>
      <t xml:space="preserve">: </t>
    </r>
    <r>
      <rPr>
        <sz val="7"/>
        <rFont val="Arial Narrow"/>
        <family val="2"/>
      </rPr>
      <t>Fichier Excel® automatisé mis au point à l'Université de Technologie de Compiègne, France (www.utc.fr) - voir sa dénomination au bas de la feuille</t>
    </r>
  </si>
  <si>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</si>
  <si>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</si>
  <si>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</si>
  <si>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</si>
  <si>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Indiquer les NOM et Prénom de la personne indépendante</t>
  </si>
  <si>
    <t xml:space="preserve">Coordonnées professionnelles : </t>
  </si>
  <si>
    <t>Organisme de la personne indépendante</t>
  </si>
  <si>
    <t>Adresse complète de l'organisme de la personne indépendante</t>
  </si>
  <si>
    <t>Code postal - Ville - Pays de l'organisme de la personne indépendante</t>
  </si>
  <si>
    <t>Tél et email de la personne indépendante</t>
  </si>
  <si>
    <t>Date de la déclaration (jj/mm/aaaa) :</t>
  </si>
  <si>
    <t>Date de l'autodiagnostic (jj/mm/aaaa) :</t>
  </si>
  <si>
    <t>Mettre la date de signature par la personne indépendante</t>
  </si>
  <si>
    <t>Signature :</t>
  </si>
  <si>
    <t>Utilisé pour  {Evaluation} : classé par orde alphabétique pour calcul via liste "validation"</t>
  </si>
  <si>
    <t>Nb total de critères d'exigences</t>
  </si>
  <si>
    <t>Libellé du critère quand il sera choisi</t>
  </si>
  <si>
    <t>Total évalués :</t>
  </si>
  <si>
    <t>Utilisé pour les calculs de l'onglet {Exigences}</t>
  </si>
  <si>
    <t>Nb de Sous-Articles</t>
  </si>
  <si>
    <t>Nb d'Articles</t>
  </si>
  <si>
    <t>en attente</t>
  </si>
  <si>
    <t>&lt; = Non évalués = &gt;</t>
  </si>
  <si>
    <t>Utilisé pour  {Exigences} : à classer par orde alphabétique de la colonne A pour les calculs</t>
  </si>
  <si>
    <t>Tracer la moyenne : total ou 0</t>
  </si>
  <si>
    <t>Non Applicable : Ce critére ne peut pas être appliqué dans votre établissement.</t>
  </si>
  <si>
    <t>&lt; = Total évalués = &gt;</t>
  </si>
  <si>
    <r>
      <t xml:space="preserve">Utilisé pour {Exigences} : à changer </t>
    </r>
    <r>
      <rPr>
        <sz val="8"/>
        <color rgb="FF0432FF"/>
        <rFont val="Arial"/>
        <family val="2"/>
      </rPr>
      <t>manuellement</t>
    </r>
  </si>
  <si>
    <t>Absent</t>
  </si>
  <si>
    <t>Commencer la rédaction</t>
  </si>
  <si>
    <t>Très incomplet</t>
  </si>
  <si>
    <r>
      <rPr>
        <b/>
        <sz val="8"/>
        <rFont val="Arial"/>
        <family val="2"/>
      </rPr>
      <t>Améliorer la rédaction :</t>
    </r>
    <r>
      <rPr>
        <sz val="8"/>
        <rFont val="Arial"/>
        <family val="2"/>
      </rPr>
      <t xml:space="preserve"> Revoyez le contenu du document</t>
    </r>
  </si>
  <si>
    <t>Incomplet</t>
  </si>
  <si>
    <r>
      <rPr>
        <b/>
        <sz val="8"/>
        <rFont val="Arial"/>
        <family val="2"/>
      </rPr>
      <t>Consolider la rédaction</t>
    </r>
    <r>
      <rPr>
        <sz val="8"/>
        <rFont val="Arial"/>
        <family val="2"/>
      </rPr>
      <t xml:space="preserve"> : Des éléments sont manquants</t>
    </r>
  </si>
  <si>
    <t>Presque Complet</t>
  </si>
  <si>
    <r>
      <rPr>
        <b/>
        <sz val="8"/>
        <rFont val="Arial"/>
        <family val="2"/>
      </rPr>
      <t>Finaliser la rédaction</t>
    </r>
    <r>
      <rPr>
        <sz val="8"/>
        <rFont val="Arial"/>
        <family val="2"/>
      </rPr>
      <t xml:space="preserve"> : Des améliorations peuvent être apportées</t>
    </r>
  </si>
  <si>
    <t>Complet et diffusé</t>
  </si>
  <si>
    <r>
      <rPr>
        <b/>
        <sz val="8"/>
        <rFont val="Arial"/>
        <family val="2"/>
      </rPr>
      <t xml:space="preserve">Péreniser le document </t>
    </r>
    <r>
      <rPr>
        <sz val="8"/>
        <rFont val="Arial"/>
        <family val="2"/>
      </rPr>
      <t>: Maintenir à jour le document</t>
    </r>
  </si>
  <si>
    <t>Tracage de la limite de CONFORMITÉ</t>
  </si>
  <si>
    <t>Article 10</t>
  </si>
  <si>
    <t>Article de la norme</t>
  </si>
  <si>
    <t>Critères</t>
  </si>
  <si>
    <t>Remarques</t>
  </si>
  <si>
    <t>Couleur couvert</t>
  </si>
  <si>
    <t>Couleur partiellement</t>
  </si>
  <si>
    <t>Annexe I Chap I</t>
  </si>
  <si>
    <t>couleur couvert</t>
  </si>
  <si>
    <t>couleur partiellement</t>
  </si>
  <si>
    <t>Exg 1</t>
  </si>
  <si>
    <t>4.1, 7.1, 7.2.1, 7.2.2, 7.3, 7.5</t>
  </si>
  <si>
    <t>4.1, 28, 29, 30, 7.3, 7.5</t>
  </si>
  <si>
    <t>Couvert</t>
  </si>
  <si>
    <t>Annexe I Chap I Exg 1</t>
  </si>
  <si>
    <t>7.1, 7.3, 7.5</t>
  </si>
  <si>
    <t>28, 7.3, 7.5</t>
  </si>
  <si>
    <t>Partiellement couvert</t>
  </si>
  <si>
    <t>Exg 2</t>
  </si>
  <si>
    <t>Annexe I Chap I Exg 3, 1er paragraphe</t>
  </si>
  <si>
    <t>Exg 3</t>
  </si>
  <si>
    <t>7.3.7</t>
  </si>
  <si>
    <t>Annexe I Chap I Exg 3, 2e paragraphe</t>
  </si>
  <si>
    <t>4.1.2, 7.1</t>
  </si>
  <si>
    <t>2, 28</t>
  </si>
  <si>
    <t>Exg 4, 1er paragraphe</t>
  </si>
  <si>
    <t>4.2.3</t>
  </si>
  <si>
    <t>Annexe I Chap I Exg 3, 2e paragraphe, e</t>
  </si>
  <si>
    <t>8.2.1, 7.3.9</t>
  </si>
  <si>
    <t>58, 39</t>
  </si>
  <si>
    <t>Exg 5</t>
  </si>
  <si>
    <t>Annexe I Chap I Exg 4, 1er paragraphe, c</t>
  </si>
  <si>
    <t>7.2.1, 7.2.2, 7.3.4</t>
  </si>
  <si>
    <t>29, 30, 34</t>
  </si>
  <si>
    <t>Exg 7</t>
  </si>
  <si>
    <t>7.5.8</t>
  </si>
  <si>
    <t>Annexe I Chap I Exg 5</t>
  </si>
  <si>
    <t>7.3.3</t>
  </si>
  <si>
    <t>Exg 8, 1er paragraphe</t>
  </si>
  <si>
    <t>4.2.4, 4.2.5, 7.2.3</t>
  </si>
  <si>
    <t>10, 11, 31</t>
  </si>
  <si>
    <t>Annexe I Chap I Exg 6</t>
  </si>
  <si>
    <t>4.2.4, 4.2.5,  7.2.1, 7.3.6, 7.3.7, 7.5.11</t>
  </si>
  <si>
    <t>10, 11, 12, 29, 36, 37, 54</t>
  </si>
  <si>
    <t>Exg 8, 2e paragraphe</t>
  </si>
  <si>
    <t>7.2.3</t>
  </si>
  <si>
    <t>Annexe I Chap I Exg 7</t>
  </si>
  <si>
    <t>4.2.3, 7.5.1, 7.5.11</t>
  </si>
  <si>
    <t>9, 44, 54</t>
  </si>
  <si>
    <t>Exg 9, 1er paragraphe, 1 phrase</t>
  </si>
  <si>
    <t>4, 5, 6, 7, 8</t>
  </si>
  <si>
    <t>Annexe IX</t>
  </si>
  <si>
    <t>couleur</t>
  </si>
  <si>
    <t>Exg 9, 1er paragraphe, 2 phrase</t>
  </si>
  <si>
    <t>4.1.4, 4.2.4, 7.3.9</t>
  </si>
  <si>
    <t>4, 10, 11, 39</t>
  </si>
  <si>
    <t>Exg 9, 1er paragraphe, 3 phrase</t>
  </si>
  <si>
    <t>Exg 2.1, puce2</t>
  </si>
  <si>
    <t>Exg 9, 2e paragraphe</t>
  </si>
  <si>
    <t>4, 5, 7, 8</t>
  </si>
  <si>
    <t>Exg 2.1, puce5</t>
  </si>
  <si>
    <t>Exg 9, 3e paragraphe, a</t>
  </si>
  <si>
    <t>4.1.1, 7.3.9</t>
  </si>
  <si>
    <t>1, 39</t>
  </si>
  <si>
    <t>Exg 2.1, puce6</t>
  </si>
  <si>
    <t>4.2, 5.1</t>
  </si>
  <si>
    <t>Exg 9, 3e paragraphe, b</t>
  </si>
  <si>
    <t>7.2.1.c, 7.3.3</t>
  </si>
  <si>
    <t>29, 33</t>
  </si>
  <si>
    <t>Exg 2.1, puce7</t>
  </si>
  <si>
    <t>4.1.4, 4.2, 5.1,  5.4.2, 5.6, 6.1, 8</t>
  </si>
  <si>
    <t>4, 4.2, 5.1, 16, 5.6, 6.1, 8</t>
  </si>
  <si>
    <t>Exg 9, 3e paragraphe, c</t>
  </si>
  <si>
    <t>Exg 2.1, puce8</t>
  </si>
  <si>
    <t>8.2.1, 8.5.1</t>
  </si>
  <si>
    <t>58, 70</t>
  </si>
  <si>
    <t>Exg 9, 3e paragraphe, d</t>
  </si>
  <si>
    <t>4.1.5, 6, 7.4.1</t>
  </si>
  <si>
    <t>5, 41</t>
  </si>
  <si>
    <t>couvert</t>
  </si>
  <si>
    <t>Exg 2.1, puce9</t>
  </si>
  <si>
    <t>Exg 9, 3e paragraphe, e</t>
  </si>
  <si>
    <t>Exg 2.1, puce10</t>
  </si>
  <si>
    <t>Exg 9, 3e paragraphe, f</t>
  </si>
  <si>
    <t>Exg 2.2</t>
  </si>
  <si>
    <t>4.1, 4.2, 5, 6, 8</t>
  </si>
  <si>
    <t>Exg 9, 3e paragraphe, g</t>
  </si>
  <si>
    <t>7.1, 7.3.2, 7.3.8, 7.5.1</t>
  </si>
  <si>
    <t>32, 38, 44, 7.1</t>
  </si>
  <si>
    <t xml:space="preserve">Exg 2.2, 2e paragraphe, a </t>
  </si>
  <si>
    <t>4.2.1,  5.1, 5.3, 5.4.1,  7.1</t>
  </si>
  <si>
    <t>7, 5.1, 5.3, 15, 7.1</t>
  </si>
  <si>
    <t>Exg 9, 3e paragraphe, h</t>
  </si>
  <si>
    <t>Exg 2.2, 2e paragraphe, b, tiret 1</t>
  </si>
  <si>
    <t>5.5.1</t>
  </si>
  <si>
    <t>Exg 9, 3e paragraphe, i</t>
  </si>
  <si>
    <t>Exg 2.2, 2e paragraphe, b, tiret 2</t>
  </si>
  <si>
    <t>5.6, 7.3.5, 8.2.4, 8.1, 8.2.1,  8.2.5, 8.2.6, 8.3, 8.4,</t>
  </si>
  <si>
    <t>5.6, 35, 61, 8.3,  8.1, 58, 62, 63,  8.4</t>
  </si>
  <si>
    <t>Exg 9, 3e paragraphe, j</t>
  </si>
  <si>
    <t>Exg 2.2, 2e paragraphe, b, tiret 3</t>
  </si>
  <si>
    <t>4.1.5, 7.4.1</t>
  </si>
  <si>
    <t>Exg 9, 3e paragraphe, k</t>
  </si>
  <si>
    <t>8.2.3, 8.3.3</t>
  </si>
  <si>
    <t>60, 66, 67</t>
  </si>
  <si>
    <t>Exg 2.2, 2e paragraphe, c</t>
  </si>
  <si>
    <t>4.2.5, 7.3,</t>
  </si>
  <si>
    <t>11, 7.3</t>
  </si>
  <si>
    <t>Exg 9, 3e paragraphe, l</t>
  </si>
  <si>
    <t>8.5.2, 8.5.3</t>
  </si>
  <si>
    <t>71, 72</t>
  </si>
  <si>
    <t>Exg 2.2, 2e paragraphe, c, tiret 1</t>
  </si>
  <si>
    <t>Exg 9, 3e paragraphe, m</t>
  </si>
  <si>
    <t>8.2.5, 8.2.6, 8.4, 8.5</t>
  </si>
  <si>
    <t>62, 63, 69, 8.5</t>
  </si>
  <si>
    <t>Exg 2.2, 2e paragraphe, c, tiret 2</t>
  </si>
  <si>
    <t>7.2.1, 7.3.3</t>
  </si>
  <si>
    <t>Exg 10</t>
  </si>
  <si>
    <t>Exg 2.2, 2e paragraphe, c, tiret 3</t>
  </si>
  <si>
    <t>2, 7.1</t>
  </si>
  <si>
    <t>Exg 11</t>
  </si>
  <si>
    <t>4.2.3.a, 7.3.3, 7.5.1.e</t>
  </si>
  <si>
    <t>9, 33, 44</t>
  </si>
  <si>
    <t>Exg 2.2, 2e paragraphe, c, tiret 4</t>
  </si>
  <si>
    <t>Exg 12</t>
  </si>
  <si>
    <t>7.2.3, 8.3.3</t>
  </si>
  <si>
    <t>31, 66, 67</t>
  </si>
  <si>
    <t>Exg 2.2, 2e paragraphe, c, tiret 5</t>
  </si>
  <si>
    <t>Exg 13</t>
  </si>
  <si>
    <t>8.2.3</t>
  </si>
  <si>
    <t>Exg 2.2, 2e paragraphe, c, tiret 6</t>
  </si>
  <si>
    <t>4.2.3, 7.3.3, 7.5.1</t>
  </si>
  <si>
    <t>Exg 14, 1er paragraphe</t>
  </si>
  <si>
    <t>Exg 2.2, 2e paragraphe, c, tiret 7</t>
  </si>
  <si>
    <t>Exg 15</t>
  </si>
  <si>
    <t>4.1, 4.2.3, 7.2.3, 7.4</t>
  </si>
  <si>
    <t>4.1, 9, 31, 7.4</t>
  </si>
  <si>
    <t>Exg 2.2, 2e paragraphe, c, tiret 8</t>
  </si>
  <si>
    <t>4, 10, 39</t>
  </si>
  <si>
    <t>Exg 2.2, 2e paragraphe, d</t>
  </si>
  <si>
    <t>7.5.1, 7.5.5, 7.5.6, 7.5.7</t>
  </si>
  <si>
    <t>44, 48, 49, 50</t>
  </si>
  <si>
    <t>Exg 2.2, 2e paragraphe, e</t>
  </si>
  <si>
    <t>7.4.3, 7.5.1, 7.6, 8.2.5, 8.2.6</t>
  </si>
  <si>
    <t>43, 44, 7.6, 62, 63</t>
  </si>
  <si>
    <t>Exg 2.2, 3e paragraphe</t>
  </si>
  <si>
    <t>Exg 2.4</t>
  </si>
  <si>
    <t>4.1.4, 7.2.3</t>
  </si>
  <si>
    <t>4, 31</t>
  </si>
  <si>
    <t>Exg 3.2</t>
  </si>
  <si>
    <t>Exg 4</t>
  </si>
  <si>
    <t>4.1, 5.1, 8.2.6</t>
  </si>
  <si>
    <t>4.1, 5.1, 63</t>
  </si>
  <si>
    <t>Exg 6.1 puce 1</t>
  </si>
  <si>
    <t>4.1.4, 4.2, 5.1,  5.4.2, 5.6, 6.1, 7.3.7, 8</t>
  </si>
  <si>
    <r>
      <t xml:space="preserve">4, 4.2, 5.1, 16, 5.6, 6.1, 37, </t>
    </r>
    <r>
      <rPr>
        <sz val="10"/>
        <color rgb="FFFF0000"/>
        <rFont val="ArialMT"/>
        <family val="2"/>
      </rPr>
      <t>8</t>
    </r>
  </si>
  <si>
    <t>Exg 6.1 puce 2</t>
  </si>
  <si>
    <t>Exg 6.2, 1er paragraphe</t>
  </si>
  <si>
    <t>Exg 6.2, 2e paragraphe</t>
  </si>
  <si>
    <t>Exg 7, 1er paragraphe</t>
  </si>
  <si>
    <t>Exg 12, 1er paragraphe</t>
  </si>
  <si>
    <t>Exg 12, 2e paragraphe</t>
  </si>
  <si>
    <t>4.1, 4.2, 5.1, 5.4.2, 5.6, 6.1, 7.2.3, 7.3.7, 7.5.1, 7.5.5, 7.5.6, 7.5.7, 8</t>
  </si>
  <si>
    <t>4.1, 4.2, 5.1, 16, 5.6, 6.1, 31, 37, 44, 48, 49, 50, 8</t>
  </si>
  <si>
    <t>Annexes</t>
  </si>
  <si>
    <t>Annexe I chap I Exg 1</t>
  </si>
  <si>
    <t>Annexe I chap I Exg 3, 1er paragraphe</t>
  </si>
  <si>
    <t>Annexe I chap I Exg 3, 2e paragraphe</t>
  </si>
  <si>
    <t>Annexe I chap I Exg 3, 2e paragraphe (e)</t>
  </si>
  <si>
    <t>8.2.1</t>
  </si>
  <si>
    <t>Exg 6</t>
  </si>
  <si>
    <t>Annexe I chap I Exg 4, 1er paragraphe (c)</t>
  </si>
  <si>
    <t>10, 11, 12, 33</t>
  </si>
  <si>
    <t>Annexe I chap I Exg 5</t>
  </si>
  <si>
    <t>Exg 7, 2e paragraphe</t>
  </si>
  <si>
    <t>Annexe I chap I Exg 6</t>
  </si>
  <si>
    <t>4.2.4, 4.2.5, 7.2.1, 7.3.6, 7.3.7, 7.5.11</t>
  </si>
  <si>
    <t>10, 11,12, 29, 36, 37, 54</t>
  </si>
  <si>
    <t>Exg 8, 1er paragraphe, 1ère phrase</t>
  </si>
  <si>
    <t>Annexe I chap I Exg 7</t>
  </si>
  <si>
    <t>Exg 8, 1er paragraphe, 2e phrase</t>
  </si>
  <si>
    <t>Exg 8, 1er paragraphe, 3e phrase</t>
  </si>
  <si>
    <t>Exg 2.1 puce 2</t>
  </si>
  <si>
    <t>Exg 2.1 puce 5</t>
  </si>
  <si>
    <t>Exg 8, 3e paragraphe, a</t>
  </si>
  <si>
    <t>Exg 2.1 puce 6</t>
  </si>
  <si>
    <t>4.2, 13</t>
  </si>
  <si>
    <t>Exg 8, 3e paragraphe, b</t>
  </si>
  <si>
    <t>Exg 2.1 puce 7</t>
  </si>
  <si>
    <t>4.1.4, 4.2, 5.1, 5.4.2, 5.6, 6.1, 8</t>
  </si>
  <si>
    <t>4, 4.2, 13, 16, 5.6, 23, 8</t>
  </si>
  <si>
    <t>Exg 8, 3e paragraphe, c</t>
  </si>
  <si>
    <t>Exg 2.1 puce 8</t>
  </si>
  <si>
    <t>Exg 8, 3e paragraphe, d, 1er élément</t>
  </si>
  <si>
    <t>Exg 2.1 puce 9</t>
  </si>
  <si>
    <t>Exg 8, 3e paragraphe, d, 2e élément</t>
  </si>
  <si>
    <t>7.4.1</t>
  </si>
  <si>
    <t>Exg 2.1 puce 10</t>
  </si>
  <si>
    <t>Exg 8, 3e paragraphe, e</t>
  </si>
  <si>
    <t>Exg 2.2, 1er paragraphe</t>
  </si>
  <si>
    <t>Exg 8, 3e paragraphe, f</t>
  </si>
  <si>
    <t>Exg 2.2, 2e paragraphe (a)</t>
  </si>
  <si>
    <t>4.2.1, 5.1, 5.3, 5.4.1, 7.1</t>
  </si>
  <si>
    <t>7, 13, 14, 15, 28</t>
  </si>
  <si>
    <t>Exg 8, 3e paragraphe, g</t>
  </si>
  <si>
    <t>7.1, 7.3.2, 7.3.8, 7.5.1, 7.5.4</t>
  </si>
  <si>
    <t xml:space="preserve">28, 32, 38, 44,47 </t>
  </si>
  <si>
    <t>Exg 2.2, 2e paragraphe (b) tiret 1</t>
  </si>
  <si>
    <t>Exg 8, 3e paragraphe, h</t>
  </si>
  <si>
    <t>Exg 2.2, 2e paragraphe (b) tiret 2</t>
  </si>
  <si>
    <t>5.6, 7.3.5, 8.1, 8.2.1, 8.2.4, 8.2.5, 8.2.6, 8.3, 8.4</t>
  </si>
  <si>
    <t xml:space="preserve">5.6, 35, 57, 58, 61, 62, 63, 8.3, 69 </t>
  </si>
  <si>
    <t>Exg 8, 3e paragraphe, i</t>
  </si>
  <si>
    <t>Exg 2.2, 2e paragraphe (b) tiret 3</t>
  </si>
  <si>
    <t>4.1.5, 7.4</t>
  </si>
  <si>
    <t>5, 7.4</t>
  </si>
  <si>
    <t>Exg 8, 3e paragraphe, j</t>
  </si>
  <si>
    <t>Exg 2.2, 2e paragraphe (c)</t>
  </si>
  <si>
    <t>4.2.5, 7.3</t>
  </si>
  <si>
    <t>12, 7.3</t>
  </si>
  <si>
    <t>Exg 8, 3e paragraphe, k</t>
  </si>
  <si>
    <t>8.2.2, 8.2.3, 8.3.3</t>
  </si>
  <si>
    <t>59, 60, 66, 67</t>
  </si>
  <si>
    <t>Exg 2.2, 2e paragraphe (c) tiret 1</t>
  </si>
  <si>
    <t>Exg 8, 3e paragraphe, l</t>
  </si>
  <si>
    <t>Exg 2.2, 2e paragraphe (c) tiret 2</t>
  </si>
  <si>
    <t>Exg 8, 3e paragraphe, m</t>
  </si>
  <si>
    <t>Exg 2.2, 2e paragraphe (c) tiret 3</t>
  </si>
  <si>
    <t>Exg 9</t>
  </si>
  <si>
    <t>Exg 2.2, 2e paragraphe (c) tiret 4</t>
  </si>
  <si>
    <t>Exg 2.2, 2e paragraphe (c) tiret 5</t>
  </si>
  <si>
    <t>7.3.4, 7.3.6, 7.3.7</t>
  </si>
  <si>
    <t>34, 36, 37</t>
  </si>
  <si>
    <t>Exg 11, 1er paragraphe</t>
  </si>
  <si>
    <t>Exg 2.2, 2e paragraphe (c) tiret 6</t>
  </si>
  <si>
    <t>Exg 11, 2e paragraphe</t>
  </si>
  <si>
    <t>Exg 2.2, 2e paragraphe (c) tiret 7</t>
  </si>
  <si>
    <t>Exg 2.2, 2e paragraphe (c) tiret 8</t>
  </si>
  <si>
    <t>Exg 13, 1er paragraphe</t>
  </si>
  <si>
    <t xml:space="preserve">Exg 2.2, 2e paragraphe (d) </t>
  </si>
  <si>
    <t>Exg 14</t>
  </si>
  <si>
    <t xml:space="preserve">Exg 2.2, 2e paragraphe (e) </t>
  </si>
  <si>
    <t xml:space="preserve">Exg 2.2, 3e paragraphe  </t>
  </si>
  <si>
    <t>Annexe XI Exg 1</t>
  </si>
  <si>
    <t>4.1, 13, 63</t>
  </si>
  <si>
    <t>Annexe XI Exg 3.1, 2e paragraphe puce 1</t>
  </si>
  <si>
    <t>4.2, 5.1, 4.1.4, 5.4.2, 5.6, 6.1, 8, 7.3.7</t>
  </si>
  <si>
    <t>4.2, 13, 4, 16, 5.6, 23, 8, 37</t>
  </si>
  <si>
    <t>Annexe XI Exg 3.1, 2e paragraphe puce 2</t>
  </si>
  <si>
    <t>Annexe XI Exg 3.2, 1er paragraphe</t>
  </si>
  <si>
    <t>Annexe XI Exg 3.2, 2e paragraphe</t>
  </si>
  <si>
    <t>4.1, 4.2, 5, 6, 8, 7.1, 7.3, 7.4, 7.2.1, 7.5.1, 7.5.8, 7.5.5, 7.5.6, 7.5.7, 7.6, 7.2.3</t>
  </si>
  <si>
    <t>4.1, 4.2, 5, 6, 8, 28, 7.3,  7.4, 29, 44, 51, 48, 49, 50, 7.6, 31</t>
  </si>
  <si>
    <t>Annexe XI Exg 6, puce 2</t>
  </si>
  <si>
    <t>Annexe XI Exg 6, puce 4</t>
  </si>
  <si>
    <t>Estimation des niveaux de respect aux critères associés au règlement 2017/745</t>
  </si>
  <si>
    <t>Estimation des niveaux de respect aux critères associés au règlement 2017/746</t>
  </si>
  <si>
    <t>NB : La norme ISO 13485 ne couvrant pas totalement les exigences règlementaires, ces résultats sont juste une estimation du niveau de respect aux exigences de l'article 10, l'annexe I chapitre I et des annexes IX et XI des règlements 2017/745 et 2017/746</t>
  </si>
  <si>
    <t>Cet onglet met en exergue un tableau de correspondance entre la norme ISO 13485 et les exigences des règlements européens 2017/745 et 2017/746</t>
  </si>
  <si>
    <t>4.1.3, 4.1.6, 4.2.1, 4.2.2, 8.4, 8.2.1</t>
  </si>
  <si>
    <t>3, 6, 7, 8, 58, 69</t>
  </si>
  <si>
    <r>
      <rPr>
        <b/>
        <sz val="8"/>
        <rFont val="Arial"/>
        <family val="2"/>
      </rPr>
      <t xml:space="preserve">OBJECTIFS : </t>
    </r>
    <r>
      <rPr>
        <sz val="8"/>
        <rFont val="Arial"/>
        <family val="2"/>
      </rPr>
      <t xml:space="preserve">  
     Cet outil permet aux différents fabricants de dispositifs médicaux, et en particulier aux responsables qualité, d'évaluer la conformité du système de management de la qualité selon les exigences de la norme NF EN ISO 13485:2016. Grâce à la norme PR NF EN ISO 13485/A1, ils peuvent avoir une estimation du niveau de respect aux règlements 2017/745 et 2017/746.  
Cet outil peut également servir de tableau de bord pour évaluer la progression du système de management de la qualité (SMQ). Ainsi, il donne plus de visibilité afin d'élaborer des actions d'amélioration continue et un bilan sur la maitrise documentaire. </t>
    </r>
  </si>
  <si>
    <r>
      <rPr>
        <b/>
        <sz val="8"/>
        <rFont val="Arial"/>
        <family val="2"/>
      </rPr>
      <t>REMARQUES :</t>
    </r>
    <r>
      <rPr>
        <sz val="8"/>
        <rFont val="Arial"/>
        <family val="2"/>
      </rPr>
      <t xml:space="preserve">
     Certains critères comprennent des conditions d'application particulières, de ce fait il y a la possibilité de leur attribuer l'évaluation "</t>
    </r>
    <r>
      <rPr>
        <b/>
        <sz val="8"/>
        <rFont val="Arial"/>
        <family val="2"/>
      </rPr>
      <t>Non applicable</t>
    </r>
    <r>
      <rPr>
        <sz val="8"/>
        <rFont val="Arial"/>
        <family val="2"/>
      </rPr>
      <t xml:space="preserve">", non prise en compte dans la notation finale, mais qui doit être justifiée. Le </t>
    </r>
    <r>
      <rPr>
        <b/>
        <sz val="8"/>
        <color rgb="FF0432FF"/>
        <rFont val="Arial"/>
        <family val="2"/>
      </rPr>
      <t>taux moyen minimal de conformité</t>
    </r>
    <r>
      <rPr>
        <sz val="8"/>
        <rFont val="Arial"/>
        <family val="2"/>
      </rPr>
      <t xml:space="preserve"> est aussi modifiable en fonction des objectifs de l'organisation (en toute cohérence).</t>
    </r>
  </si>
  <si>
    <r>
      <rPr>
        <b/>
        <sz val="8"/>
        <rFont val="Arial"/>
        <family val="2"/>
      </rPr>
      <t>ATTENTION :</t>
    </r>
    <r>
      <rPr>
        <sz val="8"/>
        <rFont val="Arial"/>
        <family val="2"/>
      </rPr>
      <t xml:space="preserve"> 
     Cette norme étant harmonisée, certains critères exigent la présence de </t>
    </r>
    <r>
      <rPr>
        <b/>
        <sz val="8"/>
        <color rgb="FFFF0000"/>
        <rFont val="Arial"/>
        <family val="2"/>
      </rPr>
      <t>documentation</t>
    </r>
    <r>
      <rPr>
        <sz val="8"/>
        <rFont val="Arial"/>
        <family val="2"/>
      </rPr>
      <t xml:space="preserve"> sans laquelle la certification pourrait être réfusée. De ce fait, cette documentation est réprésentée par </t>
    </r>
    <r>
      <rPr>
        <sz val="8"/>
        <color rgb="FFFF0000"/>
        <rFont val="Arial"/>
        <family val="2"/>
      </rPr>
      <t>une écriture rouge</t>
    </r>
    <r>
      <rPr>
        <sz val="8"/>
        <rFont val="Arial"/>
        <family val="2"/>
      </rPr>
      <t xml:space="preserve"> dans la description des critères. Pour une réponse "</t>
    </r>
    <r>
      <rPr>
        <b/>
        <sz val="8"/>
        <rFont val="Arial"/>
        <family val="2"/>
      </rPr>
      <t>Plutôt faux</t>
    </r>
    <r>
      <rPr>
        <sz val="8"/>
        <rFont val="Arial"/>
        <family val="2"/>
      </rPr>
      <t xml:space="preserve">" le numéro du critère devient jaune et représente une </t>
    </r>
    <r>
      <rPr>
        <b/>
        <sz val="8"/>
        <rFont val="Arial"/>
        <family val="2"/>
      </rPr>
      <t>non conformité mineure</t>
    </r>
    <r>
      <rPr>
        <sz val="8"/>
        <rFont val="Arial"/>
        <family val="2"/>
      </rPr>
      <t>, pour une réponse "</t>
    </r>
    <r>
      <rPr>
        <b/>
        <sz val="8"/>
        <rFont val="Arial"/>
        <family val="2"/>
      </rPr>
      <t>Faux</t>
    </r>
    <r>
      <rPr>
        <sz val="8"/>
        <rFont val="Arial"/>
        <family val="2"/>
      </rPr>
      <t xml:space="preserve">" le numéro du critère devient rouge et représente une </t>
    </r>
    <r>
      <rPr>
        <b/>
        <sz val="8"/>
        <rFont val="Arial"/>
        <family val="2"/>
      </rPr>
      <t>non conformité majeure</t>
    </r>
    <r>
      <rPr>
        <sz val="8"/>
        <rFont val="Arial"/>
        <family val="2"/>
      </rPr>
      <t>. Réciproquement pour une réponse "</t>
    </r>
    <r>
      <rPr>
        <b/>
        <sz val="8"/>
        <rFont val="Arial"/>
        <family val="2"/>
      </rPr>
      <t>Vrai</t>
    </r>
    <r>
      <rPr>
        <sz val="8"/>
        <rFont val="Arial"/>
        <family val="2"/>
      </rPr>
      <t>" ou "</t>
    </r>
    <r>
      <rPr>
        <b/>
        <sz val="8"/>
        <rFont val="Arial"/>
        <family val="2"/>
      </rPr>
      <t>Plutôt vrai</t>
    </r>
    <r>
      <rPr>
        <sz val="8"/>
        <rFont val="Arial"/>
        <family val="2"/>
      </rPr>
      <t>", le numéro du critère devient vert. Pour des critères "</t>
    </r>
    <r>
      <rPr>
        <b/>
        <sz val="8"/>
        <rFont val="Arial"/>
        <family val="2"/>
      </rPr>
      <t>Non applicables</t>
    </r>
    <r>
      <rPr>
        <sz val="8"/>
        <rFont val="Arial"/>
        <family val="2"/>
      </rPr>
      <t>", la couleur du numéro du critère reste inchangée.</t>
    </r>
  </si>
  <si>
    <r>
      <rPr>
        <b/>
        <sz val="8"/>
        <color rgb="FF7030A0"/>
        <rFont val="Arial"/>
        <family val="2"/>
      </rPr>
      <t xml:space="preserve">  Evaluation :</t>
    </r>
    <r>
      <rPr>
        <sz val="8"/>
        <rFont val="Arial"/>
        <family val="2"/>
      </rPr>
      <t xml:space="preserve">
         * Des critères généraux par article et sous article</t>
    </r>
  </si>
  <si>
    <r>
      <rPr>
        <b/>
        <sz val="7.5"/>
        <color rgb="FFF034D5"/>
        <rFont val="Arial"/>
        <family val="2"/>
      </rPr>
      <t xml:space="preserve">  Maitrise documentaire :</t>
    </r>
    <r>
      <rPr>
        <sz val="7.5"/>
        <rFont val="Arial"/>
        <family val="2"/>
      </rPr>
      <t xml:space="preserve">
        * Pour cibler les axes documentaires obligatoires. Bilan et synthèse cartographique des preuves documentaires</t>
    </r>
  </si>
  <si>
    <r>
      <t xml:space="preserve"> </t>
    </r>
    <r>
      <rPr>
        <b/>
        <sz val="7.5"/>
        <color rgb="FF0432FF"/>
        <rFont val="Arial"/>
        <family val="2"/>
      </rPr>
      <t xml:space="preserve"> Déclaration ISO 17050 :</t>
    </r>
    <r>
      <rPr>
        <sz val="7.5"/>
        <rFont val="Arial"/>
        <family val="2"/>
      </rPr>
      <t xml:space="preserve">
        * Pour communiquer librement ses résultats s'ils sont considérés comme probants. Paramétrage libre du seuil de déclaration</t>
    </r>
  </si>
  <si>
    <r>
      <t xml:space="preserve">  </t>
    </r>
    <r>
      <rPr>
        <b/>
        <sz val="7.5"/>
        <color rgb="FF7030A0"/>
        <rFont val="Arial"/>
        <family val="2"/>
      </rPr>
      <t>Résultats et Résultats par Articles :</t>
    </r>
    <r>
      <rPr>
        <sz val="7.5"/>
        <rFont val="Arial"/>
        <family val="2"/>
      </rPr>
      <t xml:space="preserve">
         * Graphiques et tableaux de synthèse des évaluations sur les critères et les articles de la norme.  Zones d'élaboration des plans d'amélioration.</t>
    </r>
  </si>
  <si>
    <r>
      <rPr>
        <sz val="7"/>
        <color theme="1"/>
        <rFont val="Arial"/>
        <family val="2"/>
      </rPr>
      <t xml:space="preserve">Libellés explicites </t>
    </r>
    <r>
      <rPr>
        <b/>
        <sz val="7"/>
        <color theme="1"/>
        <rFont val="Arial"/>
        <family val="2"/>
      </rPr>
      <t xml:space="preserve">
des niveaux de VÉRACITÉ</t>
    </r>
  </si>
  <si>
    <r>
      <rPr>
        <sz val="7"/>
        <color theme="1"/>
        <rFont val="Arial"/>
        <family val="2"/>
      </rPr>
      <t xml:space="preserve">Choix de </t>
    </r>
    <r>
      <rPr>
        <b/>
        <sz val="7"/>
        <color theme="1"/>
        <rFont val="Arial"/>
        <family val="2"/>
      </rPr>
      <t>VÉRACITÉ</t>
    </r>
  </si>
  <si>
    <r>
      <t xml:space="preserve">Taux de </t>
    </r>
    <r>
      <rPr>
        <b/>
        <sz val="7"/>
        <color theme="1"/>
        <rFont val="Arial"/>
        <family val="2"/>
      </rPr>
      <t>VÉRACITÉ</t>
    </r>
  </si>
  <si>
    <r>
      <t xml:space="preserve">Niveaux de </t>
    </r>
    <r>
      <rPr>
        <b/>
        <sz val="7"/>
        <color rgb="FF900000"/>
        <rFont val="Arial"/>
        <family val="2"/>
      </rPr>
      <t>CONFORMITÉ</t>
    </r>
  </si>
  <si>
    <r>
      <rPr>
        <sz val="7"/>
        <color rgb="FF900000"/>
        <rFont val="Arial"/>
        <family val="2"/>
      </rPr>
      <t xml:space="preserve">Taux moyen </t>
    </r>
    <r>
      <rPr>
        <b/>
        <sz val="7"/>
        <color rgb="FF900000"/>
        <rFont val="Arial"/>
        <family val="2"/>
      </rPr>
      <t>Minimal</t>
    </r>
  </si>
  <si>
    <r>
      <t xml:space="preserve">Taux moyen </t>
    </r>
    <r>
      <rPr>
        <b/>
        <sz val="7"/>
        <color rgb="FF900000"/>
        <rFont val="Arial"/>
        <family val="2"/>
      </rPr>
      <t>Maximal</t>
    </r>
  </si>
  <si>
    <r>
      <rPr>
        <sz val="7"/>
        <color rgb="FF900000"/>
        <rFont val="Arial"/>
        <family val="2"/>
      </rPr>
      <t>Libellés explicites</t>
    </r>
    <r>
      <rPr>
        <b/>
        <sz val="7"/>
        <color rgb="FF900000"/>
        <rFont val="Arial"/>
        <family val="2"/>
      </rPr>
      <t xml:space="preserve"> 
des niveaux de CONFORMITÉ</t>
    </r>
  </si>
  <si>
    <r>
      <t>Conformité de niveau 1</t>
    </r>
    <r>
      <rPr>
        <sz val="7"/>
        <color rgb="FF900000"/>
        <rFont val="Arial"/>
        <family val="2"/>
      </rPr>
      <t xml:space="preserve"> :  Revoyez le fonctionnement de vos activités.</t>
    </r>
  </si>
  <si>
    <r>
      <t>Conformité de niveau 2</t>
    </r>
    <r>
      <rPr>
        <sz val="7"/>
        <color rgb="FF900000"/>
        <rFont val="Arial"/>
        <family val="2"/>
      </rPr>
      <t xml:space="preserve"> : Pérenisez et améliorez la maitrise de vos activités.</t>
    </r>
  </si>
  <si>
    <r>
      <t>Conformité de niveau 3</t>
    </r>
    <r>
      <rPr>
        <sz val="7"/>
        <color rgb="FF900000"/>
        <rFont val="Arial"/>
        <family val="2"/>
      </rPr>
      <t xml:space="preserve"> : Des améliorations peuvent encore être apportées.</t>
    </r>
  </si>
  <si>
    <r>
      <t>Conformité de niveau 4</t>
    </r>
    <r>
      <rPr>
        <sz val="7"/>
        <color rgb="FF900000"/>
        <rFont val="Arial"/>
        <family val="2"/>
      </rPr>
      <t xml:space="preserve"> : Félicitations ! Communiquez vos résultats.</t>
    </r>
  </si>
  <si>
    <r>
      <t xml:space="preserve">Non applicable </t>
    </r>
    <r>
      <rPr>
        <sz val="7"/>
        <color rgb="FF900000"/>
        <rFont val="Arial"/>
        <family val="2"/>
      </rPr>
      <t>: Ce critère ne peut pas être appliqué, d'une manière justifiée.</t>
    </r>
  </si>
  <si>
    <t>Mode d'emploi</t>
  </si>
  <si>
    <r>
      <rPr>
        <sz val="8"/>
        <color theme="1"/>
        <rFont val="Arial"/>
        <family val="2"/>
      </rPr>
      <t xml:space="preserve">Niveaux de </t>
    </r>
    <r>
      <rPr>
        <b/>
        <sz val="8"/>
        <color theme="1"/>
        <rFont val="Arial"/>
        <family val="2"/>
      </rPr>
      <t>VÉRACITÉ</t>
    </r>
    <r>
      <rPr>
        <sz val="8"/>
        <color theme="1"/>
        <rFont val="Arial"/>
        <family val="2"/>
      </rPr>
      <t xml:space="preserve"> quant à la </t>
    </r>
    <r>
      <rPr>
        <b/>
        <sz val="8"/>
        <color theme="1"/>
        <rFont val="Arial"/>
        <family val="2"/>
      </rPr>
      <t>RÉALISATION</t>
    </r>
    <r>
      <rPr>
        <sz val="8"/>
        <color theme="1"/>
        <rFont val="Arial"/>
        <family val="2"/>
      </rPr>
      <t xml:space="preserve">  
des </t>
    </r>
    <r>
      <rPr>
        <b/>
        <sz val="8"/>
        <color theme="1"/>
        <rFont val="Arial"/>
        <family val="2"/>
      </rPr>
      <t>CRITÈRES</t>
    </r>
    <r>
      <rPr>
        <sz val="8"/>
        <color theme="1"/>
        <rFont val="Arial"/>
        <family val="2"/>
      </rPr>
      <t xml:space="preserve"> et plans d'action</t>
    </r>
  </si>
  <si>
    <t>© 2021 FOSSO MATCHINDE Megane Shandy ; WAOUSSI NGOKO Saryane Manuela</t>
  </si>
  <si>
    <r>
      <t>Date</t>
    </r>
    <r>
      <rPr>
        <sz val="9"/>
        <color theme="4" tint="-0.499984740745262"/>
        <rFont val="Arial"/>
        <family val="2"/>
      </rPr>
      <t xml:space="preserve"> de l'autodiagnostic (jj/mm/aaaa): </t>
    </r>
  </si>
  <si>
    <r>
      <rPr>
        <b/>
        <sz val="9"/>
        <color theme="4" tint="-0.499984740745262"/>
        <rFont val="Arial"/>
        <family val="2"/>
      </rPr>
      <t>Responsable</t>
    </r>
    <r>
      <rPr>
        <sz val="9"/>
        <color theme="4" tint="-0.499984740745262"/>
        <rFont val="Arial"/>
        <family val="2"/>
      </rPr>
      <t xml:space="preserve"> de l'autodiagnostic : </t>
    </r>
  </si>
  <si>
    <r>
      <rPr>
        <b/>
        <sz val="9"/>
        <color theme="4" tint="-0.499984740745262"/>
        <rFont val="Arial"/>
        <family val="2"/>
      </rPr>
      <t xml:space="preserve"> Contacts</t>
    </r>
    <r>
      <rPr>
        <sz val="9"/>
        <color theme="4" tint="-0.499984740745262"/>
        <rFont val="Arial"/>
        <family val="2"/>
      </rPr>
      <t xml:space="preserve"> (Email et Tel.) :</t>
    </r>
  </si>
  <si>
    <r>
      <rPr>
        <b/>
        <sz val="9"/>
        <color theme="4" tint="-0.499984740745262"/>
        <rFont val="Arial"/>
        <family val="2"/>
      </rPr>
      <t>L'équipe</t>
    </r>
    <r>
      <rPr>
        <sz val="9"/>
        <color theme="4" tint="-0.499984740745262"/>
        <rFont val="Arial"/>
        <family val="2"/>
      </rPr>
      <t xml:space="preserve"> d'autodiagnostic :</t>
    </r>
  </si>
  <si>
    <t>...</t>
  </si>
  <si>
    <r>
      <t>Date</t>
    </r>
    <r>
      <rPr>
        <sz val="9"/>
        <rFont val="Arial"/>
        <family val="2"/>
      </rPr>
      <t xml:space="preserve"> </t>
    </r>
    <r>
      <rPr>
        <b/>
        <sz val="9"/>
        <rFont val="Arial"/>
        <family val="2"/>
      </rPr>
      <t>: </t>
    </r>
  </si>
  <si>
    <r>
      <t>Responsable</t>
    </r>
    <r>
      <rPr>
        <b/>
        <sz val="9"/>
        <rFont val="Arial"/>
        <family val="2"/>
      </rPr>
      <t xml:space="preserve"> : </t>
    </r>
  </si>
  <si>
    <t>En pointillés verts : seuil paramétré dans l'onglet {Déclaration ISO 17050}</t>
  </si>
  <si>
    <t>Niveaux de CONFORMITÉ de la MAÎTRISE DOCUMENTAIRE</t>
  </si>
  <si>
    <t xml:space="preserve"> Responsable :</t>
  </si>
  <si>
    <t>MAÎTRISE DOCUMENTAIRE : détail des dossiers et des critères associés</t>
  </si>
  <si>
    <r>
      <rPr>
        <b/>
        <sz val="7.5"/>
        <color theme="5"/>
        <rFont val="Arial"/>
        <family val="2"/>
      </rPr>
      <t xml:space="preserve">  Résultats 2017-745 et Résultats 2017-746 :</t>
    </r>
    <r>
      <rPr>
        <sz val="7.5"/>
        <rFont val="Arial"/>
        <family val="2"/>
      </rPr>
      <t xml:space="preserve">
         * Estimation du respect aux règlements</t>
    </r>
  </si>
  <si>
    <t>Annexe XI : Assurance qualité de la production ou contrôle du produit final</t>
  </si>
  <si>
    <t>Echelles utilisées</t>
  </si>
  <si>
    <t>Taux moyen minimal</t>
  </si>
  <si>
    <t>Taux moyen maximal</t>
  </si>
  <si>
    <t xml:space="preserve">  Résultats de la MAÎTRISE DOCUMENTAIRE selon la norme ISO 13485 : 2016</t>
  </si>
  <si>
    <t>Choix de VÉRACITÉ</t>
  </si>
  <si>
    <t>Taux de conformité des exigences totalement couvertes ou partiellement couvertes de l'Annexe XI</t>
  </si>
  <si>
    <t>Taux de conformité des exigences totalement couvertes ou partiellement couvertes de l'Annexe IX</t>
  </si>
  <si>
    <t>Taux de conformité des exigences totalement couvertes ou partiellement couvertes de l'Annexe I Chapitre I</t>
  </si>
  <si>
    <t>Taux de conformité des exigences totalement couvertes ou partiellement couvertes de l'Article 10</t>
  </si>
  <si>
    <r>
      <t xml:space="preserve">      Ce travail est une amélioration du travail de nos prédécesseurs </t>
    </r>
    <r>
      <rPr>
        <b/>
        <sz val="8"/>
        <rFont val="Arial"/>
        <family val="2"/>
      </rPr>
      <t>Laurine BEUZELIN</t>
    </r>
    <r>
      <rPr>
        <sz val="8"/>
        <rFont val="Arial"/>
        <family val="2"/>
      </rPr>
      <t xml:space="preserve">, </t>
    </r>
    <r>
      <rPr>
        <b/>
        <sz val="8"/>
        <rFont val="Arial"/>
        <family val="2"/>
      </rPr>
      <t>Amaury DESGRANGES</t>
    </r>
    <r>
      <rPr>
        <sz val="8"/>
        <rFont val="Arial"/>
        <family val="2"/>
      </rPr>
      <t xml:space="preserve"> et </t>
    </r>
    <r>
      <rPr>
        <b/>
        <sz val="8"/>
        <rFont val="Arial"/>
        <family val="2"/>
      </rPr>
      <t>Quentin EMILE</t>
    </r>
    <r>
      <rPr>
        <sz val="8"/>
        <rFont val="Arial"/>
        <family val="2"/>
      </rPr>
      <t xml:space="preserve"> que nous remercions pour leurs travaux publiés qui ont permis d'élaborer ce nouvel outil où il y a été ajouté les onglets : </t>
    </r>
    <r>
      <rPr>
        <b/>
        <sz val="8"/>
        <color theme="5"/>
        <rFont val="Arial"/>
        <family val="2"/>
      </rPr>
      <t>{Estimations 2017/745}</t>
    </r>
    <r>
      <rPr>
        <sz val="8"/>
        <rFont val="Arial"/>
        <family val="2"/>
      </rPr>
      <t>,</t>
    </r>
    <r>
      <rPr>
        <b/>
        <sz val="8"/>
        <color theme="5"/>
        <rFont val="Arial"/>
        <family val="2"/>
      </rPr>
      <t xml:space="preserve"> {Estimations 2017/746}</t>
    </r>
    <r>
      <rPr>
        <sz val="8"/>
        <rFont val="Arial"/>
        <family val="2"/>
      </rPr>
      <t xml:space="preserve">, </t>
    </r>
    <r>
      <rPr>
        <b/>
        <sz val="8"/>
        <color rgb="FFFF00FF"/>
        <rFont val="Arial"/>
        <family val="2"/>
      </rPr>
      <t>{</t>
    </r>
    <r>
      <rPr>
        <b/>
        <sz val="8"/>
        <color rgb="FFF034D5"/>
        <rFont val="Arial"/>
        <family val="2"/>
      </rPr>
      <t>Maitrise documentaire}.</t>
    </r>
  </si>
  <si>
    <t>Document d'appui à la déclaration de conformité à la norme ISO 13485 : 2016 et aux annexes ZD et ZE de son amendement A1</t>
  </si>
  <si>
    <t>©UTC 2021 - Etude complète : https://travaux.master.utc.fr, Réf "IDS079"</t>
  </si>
  <si>
    <t>Adresse complète</t>
  </si>
  <si>
    <t>Code postal - Ville - Pays</t>
  </si>
  <si>
    <t>NB : La norme ISO 13485 ne couvrant pas totalement les exigences du règlement, ces résultats sont une estimation du niveau de respect aux exigences de l'article 10, l'annexe I chapitre I et des annexes IX et XI du règlement 2017/745. La notation utilisée pour les axes des graphes est la même que celle présente dans la norme PR NF EN ISO 13485/A1 (Exg = Exigence).</t>
  </si>
  <si>
    <t>NB : La norme ISO 13485 ne couvrant pas totalement les exigences du règlement, ces résultats sont une estimation du niveau de respect aux exigences de l'article 10, l'annexe I chapitre I et des annexes IX et XI du règlement 2017/746. La notation utilisée pour les axes des graphes est la même que celle présente dans la norme PR NF EN ISO 13485/A1 (Exg = Exigence).</t>
  </si>
  <si>
    <r>
      <t xml:space="preserve">Les documents réclamés par les </t>
    </r>
    <r>
      <rPr>
        <b/>
        <sz val="8"/>
        <color rgb="FFFF0000"/>
        <rFont val="Arial"/>
        <family val="2"/>
      </rPr>
      <t>règlements 2017/745 et 2017/746</t>
    </r>
    <r>
      <rPr>
        <sz val="8"/>
        <color rgb="FFFF0000"/>
        <rFont val="Arial"/>
        <family val="2"/>
      </rPr>
      <t xml:space="preserve"> étant identiques, ils sont répertoriés dans la documentation suivante. Le tableau ci -essous présente une synthèse des estimations de maitrise documentaire des exigences de </t>
    </r>
    <r>
      <rPr>
        <b/>
        <sz val="8"/>
        <color rgb="FFFF0000"/>
        <rFont val="Arial"/>
        <family val="2"/>
      </rPr>
      <t>la norme 13485</t>
    </r>
    <r>
      <rPr>
        <sz val="8"/>
        <color rgb="FFFF0000"/>
        <rFont val="Arial"/>
        <family val="2"/>
      </rPr>
      <t xml:space="preserve"> en référence aux exigences règlementaires selon les correspondances de la norme </t>
    </r>
    <r>
      <rPr>
        <b/>
        <sz val="8"/>
        <color rgb="FFFF0000"/>
        <rFont val="Arial"/>
        <family val="2"/>
      </rPr>
      <t>projet NF EN ISO 13485/A1</t>
    </r>
    <r>
      <rPr>
        <sz val="8"/>
        <color rgb="FFFF0000"/>
        <rFont val="Arial"/>
        <family val="2"/>
      </rPr>
      <t>.</t>
    </r>
  </si>
  <si>
    <r>
      <rPr>
        <b/>
        <sz val="8"/>
        <color theme="5" tint="-0.499984740745262"/>
        <rFont val="Arial"/>
        <family val="2"/>
      </rPr>
      <t>QUOI</t>
    </r>
    <r>
      <rPr>
        <sz val="8"/>
        <color theme="5" tint="-0.499984740745262"/>
        <rFont val="Arial"/>
        <family val="2"/>
      </rPr>
      <t xml:space="preserve">
Objectifs</t>
    </r>
  </si>
  <si>
    <r>
      <rPr>
        <b/>
        <sz val="8"/>
        <color theme="5" tint="-0.499984740745262"/>
        <rFont val="Arial"/>
        <family val="2"/>
      </rPr>
      <t>QUI</t>
    </r>
    <r>
      <rPr>
        <sz val="8"/>
        <color theme="5" tint="-0.499984740745262"/>
        <rFont val="Arial"/>
        <family val="2"/>
      </rPr>
      <t xml:space="preserve">
Responsable</t>
    </r>
  </si>
  <si>
    <r>
      <t xml:space="preserve">QUAND et OÙ
</t>
    </r>
    <r>
      <rPr>
        <sz val="8"/>
        <color theme="5" tint="-0.499984740745262"/>
        <rFont val="Arial"/>
        <family val="2"/>
      </rPr>
      <t>Planifcation</t>
    </r>
  </si>
  <si>
    <r>
      <t xml:space="preserve">RÉSULTATS
</t>
    </r>
    <r>
      <rPr>
        <sz val="8"/>
        <color theme="5" tint="-0.499984740745262"/>
        <rFont val="Arial"/>
        <family val="2"/>
      </rPr>
      <t>après action</t>
    </r>
  </si>
  <si>
    <t>téléphone</t>
  </si>
  <si>
    <t>Email</t>
  </si>
  <si>
    <t>Téléphone</t>
  </si>
  <si>
    <t>Noms et Prénosm des membres de l'équipe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</si>
</sst>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d\ mmmm\ yyyy;@"/>
    <numFmt numFmtId="165" formatCode="[$-F800]dddd\,\ mmmm\ dd\,\ yyyy"/>
  </numFmts>
  <fonts count="158">
    <font>
      <sz val="12"/>
      <color theme="1"/>
      <name val="ArialMT"/>
      <family val="2"/>
    </font>
    <font>
      <i/>
      <sz val="8"/>
      <color indexed="8"/>
      <name val="Arial"/>
      <family val="2"/>
    </font>
    <font>
      <i/>
      <sz val="8"/>
      <name val="Arial"/>
      <family val="2"/>
    </font>
    <font>
      <sz val="10"/>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11"/>
      <color indexed="8"/>
      <name val="Arial"/>
      <family val="2"/>
    </font>
    <font>
      <i/>
      <sz val="10"/>
      <color indexed="12"/>
      <name val="Arial"/>
      <family val="2"/>
    </font>
    <font>
      <b/>
      <sz val="14"/>
      <color indexed="9"/>
      <name val="Arial"/>
      <family val="2"/>
    </font>
    <font>
      <b/>
      <sz val="12"/>
      <name val="Arial"/>
      <family val="2"/>
    </font>
    <font>
      <sz val="10"/>
      <color indexed="19"/>
      <name val="Arial"/>
      <family val="2"/>
    </font>
    <font>
      <b/>
      <sz val="10"/>
      <color indexed="19"/>
      <name val="Arial"/>
      <family val="2"/>
    </font>
    <font>
      <b/>
      <sz val="10"/>
      <color indexed="16"/>
      <name val="Arial"/>
      <family val="2"/>
    </font>
    <font>
      <b/>
      <sz val="12"/>
      <color indexed="60"/>
      <name val="Arial"/>
      <family val="2"/>
    </font>
    <font>
      <b/>
      <sz val="10"/>
      <name val="Arial"/>
      <family val="2"/>
    </font>
    <font>
      <sz val="7.5"/>
      <name val="Arial"/>
      <family val="2"/>
    </font>
    <font>
      <i/>
      <sz val="8"/>
      <color indexed="12"/>
      <name val="Arial"/>
      <family val="2"/>
    </font>
    <font>
      <b/>
      <sz val="10"/>
      <color indexed="9"/>
      <name val="Arial"/>
      <family val="2"/>
    </font>
    <font>
      <sz val="8"/>
      <color rgb="FFFF0000"/>
      <name val="Arial"/>
      <family val="2"/>
    </font>
    <font>
      <b/>
      <sz val="8"/>
      <color theme="9" tint="-0.499984740745262"/>
      <name val="Arial"/>
      <family val="2"/>
    </font>
    <font>
      <sz val="8"/>
      <color indexed="17"/>
      <name val="Arial"/>
      <family val="2"/>
    </font>
    <font>
      <b/>
      <sz val="8"/>
      <color indexed="16"/>
      <name val="Arial"/>
      <family val="2"/>
    </font>
    <font>
      <u/>
      <sz val="11"/>
      <color theme="10"/>
      <name val="Calibri"/>
      <family val="2"/>
      <scheme val="minor"/>
    </font>
    <font>
      <b/>
      <sz val="9"/>
      <color indexed="9"/>
      <name val="Arial"/>
      <family val="2"/>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u/>
      <sz val="8"/>
      <color theme="0"/>
      <name val="Arial"/>
      <family val="2"/>
    </font>
    <font>
      <b/>
      <sz val="8"/>
      <color indexed="9"/>
      <name val="Arial"/>
      <family val="2"/>
    </font>
    <font>
      <sz val="7"/>
      <color theme="1"/>
      <name val="Arial"/>
      <family val="2"/>
    </font>
    <font>
      <b/>
      <sz val="7.5"/>
      <name val="Arial"/>
      <family val="2"/>
    </font>
    <font>
      <i/>
      <sz val="6"/>
      <name val="Arial Narrow"/>
      <family val="2"/>
    </font>
    <font>
      <i/>
      <sz val="9"/>
      <name val="Arial"/>
      <family val="2"/>
    </font>
    <font>
      <sz val="9"/>
      <name val="Arial"/>
      <family val="2"/>
    </font>
    <font>
      <b/>
      <sz val="8"/>
      <name val="Arial Narrow"/>
      <family val="2"/>
    </font>
    <font>
      <sz val="8"/>
      <name val="Arial Narrow"/>
      <family val="2"/>
    </font>
    <font>
      <sz val="12"/>
      <name val="Arial"/>
      <family val="2"/>
    </font>
    <font>
      <b/>
      <sz val="9"/>
      <color indexed="10"/>
      <name val="Arial"/>
      <family val="2"/>
    </font>
    <font>
      <b/>
      <sz val="9"/>
      <color indexed="39"/>
      <name val="Arial"/>
      <family val="2"/>
    </font>
    <font>
      <sz val="9"/>
      <color indexed="10"/>
      <name val="Arial"/>
      <family val="2"/>
    </font>
    <font>
      <sz val="9"/>
      <color indexed="39"/>
      <name val="Arial"/>
      <family val="2"/>
    </font>
    <font>
      <sz val="7"/>
      <name val="Arial Narrow"/>
      <family val="2"/>
    </font>
    <font>
      <sz val="9"/>
      <color indexed="12"/>
      <name val="Arial"/>
      <family val="2"/>
    </font>
    <font>
      <b/>
      <sz val="11"/>
      <color indexed="9"/>
      <name val="Arial"/>
      <family val="2"/>
    </font>
    <font>
      <sz val="11"/>
      <color indexed="9"/>
      <name val="Arial"/>
      <family val="2"/>
    </font>
    <font>
      <b/>
      <i/>
      <sz val="9"/>
      <name val="Arial"/>
      <family val="2"/>
    </font>
    <font>
      <sz val="8"/>
      <color theme="1"/>
      <name val="Calibri"/>
      <family val="2"/>
      <scheme val="minor"/>
    </font>
    <font>
      <sz val="11"/>
      <color theme="1"/>
      <name val="Calibri"/>
      <family val="2"/>
      <scheme val="minor"/>
    </font>
    <font>
      <sz val="8"/>
      <name val="ArialMT"/>
      <family val="2"/>
    </font>
    <font>
      <sz val="8"/>
      <color rgb="FF0432FF"/>
      <name val="Arial"/>
      <family val="2"/>
    </font>
    <font>
      <sz val="11"/>
      <color rgb="FFFF0000"/>
      <name val="Arial"/>
      <family val="2"/>
    </font>
    <font>
      <sz val="9"/>
      <color indexed="16"/>
      <name val="Arial"/>
      <family val="2"/>
    </font>
    <font>
      <b/>
      <sz val="9"/>
      <color indexed="16"/>
      <name val="Arial"/>
      <family val="2"/>
    </font>
    <font>
      <sz val="9"/>
      <color rgb="FF900000"/>
      <name val="Arial"/>
      <family val="2"/>
    </font>
    <font>
      <b/>
      <sz val="9"/>
      <color rgb="FF900000"/>
      <name val="Arial"/>
      <family val="2"/>
    </font>
    <font>
      <b/>
      <sz val="8"/>
      <color rgb="FF0000FF"/>
      <name val="Arial"/>
      <family val="2"/>
    </font>
    <font>
      <sz val="8"/>
      <color theme="1"/>
      <name val="Arial"/>
      <family val="2"/>
    </font>
    <font>
      <b/>
      <sz val="7"/>
      <color theme="1"/>
      <name val="Arial"/>
      <family val="2"/>
    </font>
    <font>
      <sz val="7"/>
      <color rgb="FFFF0000"/>
      <name val="Arial"/>
      <family val="2"/>
    </font>
    <font>
      <u/>
      <sz val="12"/>
      <color theme="11"/>
      <name val="ArialMT"/>
      <family val="2"/>
    </font>
    <font>
      <b/>
      <sz val="8"/>
      <color theme="0"/>
      <name val="Arial"/>
      <family val="2"/>
    </font>
    <font>
      <sz val="8"/>
      <color theme="0"/>
      <name val="Arial"/>
      <family val="2"/>
    </font>
    <font>
      <sz val="6"/>
      <color theme="1"/>
      <name val="ArialMT"/>
      <family val="2"/>
    </font>
    <font>
      <sz val="9"/>
      <color indexed="8"/>
      <name val="Arial"/>
      <family val="2"/>
    </font>
    <font>
      <i/>
      <sz val="6"/>
      <name val="Arial"/>
      <family val="2"/>
    </font>
    <font>
      <sz val="6"/>
      <color indexed="8"/>
      <name val="Arial"/>
      <family val="2"/>
    </font>
    <font>
      <i/>
      <sz val="12"/>
      <color theme="1"/>
      <name val="ArialMT"/>
      <family val="2"/>
    </font>
    <font>
      <sz val="8"/>
      <color theme="1"/>
      <name val="ArialMT"/>
      <family val="2"/>
    </font>
    <font>
      <b/>
      <sz val="8"/>
      <color rgb="FF900000"/>
      <name val="Arial"/>
      <family val="2"/>
    </font>
    <font>
      <sz val="8"/>
      <color rgb="FF900000"/>
      <name val="Arial"/>
      <family val="2"/>
    </font>
    <font>
      <sz val="7"/>
      <color rgb="FF900000"/>
      <name val="Arial"/>
      <family val="2"/>
    </font>
    <font>
      <b/>
      <sz val="7"/>
      <color rgb="FF900000"/>
      <name val="Arial"/>
      <family val="2"/>
    </font>
    <font>
      <b/>
      <sz val="8"/>
      <color theme="1"/>
      <name val="Arial"/>
      <family val="2"/>
    </font>
    <font>
      <b/>
      <sz val="8"/>
      <color rgb="FFFF0000"/>
      <name val="Arial"/>
      <family val="2"/>
    </font>
    <font>
      <sz val="6"/>
      <color rgb="FFFF0000"/>
      <name val="Arial"/>
      <family val="2"/>
    </font>
    <font>
      <sz val="10"/>
      <color theme="1"/>
      <name val="ArialMT"/>
      <family val="2"/>
    </font>
    <font>
      <b/>
      <sz val="7.5"/>
      <color rgb="FF7030A0"/>
      <name val="Arial"/>
      <family val="2"/>
    </font>
    <font>
      <sz val="9"/>
      <color rgb="FF0000FF"/>
      <name val="Arial"/>
      <family val="2"/>
    </font>
    <font>
      <b/>
      <sz val="10"/>
      <color rgb="FF7030A0"/>
      <name val="Arial"/>
      <family val="2"/>
    </font>
    <font>
      <b/>
      <sz val="7.5"/>
      <color rgb="FF0432FF"/>
      <name val="Arial"/>
      <family val="2"/>
    </font>
    <font>
      <sz val="11"/>
      <color theme="0"/>
      <name val="Arial"/>
      <family val="2"/>
    </font>
    <font>
      <b/>
      <sz val="8"/>
      <color rgb="FF7030A0"/>
      <name val="Arial"/>
      <family val="2"/>
    </font>
    <font>
      <sz val="12"/>
      <color theme="1"/>
      <name val="Arial"/>
      <family val="2"/>
    </font>
    <font>
      <b/>
      <sz val="8"/>
      <color rgb="FF0432FF"/>
      <name val="Arial"/>
      <family val="2"/>
    </font>
    <font>
      <b/>
      <sz val="6"/>
      <color rgb="FF000000"/>
      <name val="Arial"/>
      <family val="2"/>
    </font>
    <font>
      <b/>
      <sz val="6"/>
      <color indexed="8"/>
      <name val="Arial"/>
      <family val="2"/>
    </font>
    <font>
      <b/>
      <sz val="7.5"/>
      <color theme="5"/>
      <name val="Arial"/>
      <family val="2"/>
    </font>
    <font>
      <sz val="7"/>
      <color rgb="FF000000"/>
      <name val="Arial"/>
      <family val="2"/>
    </font>
    <font>
      <sz val="12"/>
      <color theme="1"/>
      <name val="ArialMT"/>
      <family val="2"/>
    </font>
    <font>
      <b/>
      <sz val="7"/>
      <color rgb="FFFF0000"/>
      <name val="Arial"/>
      <family val="2"/>
    </font>
    <font>
      <b/>
      <sz val="9"/>
      <color rgb="FFFF0000"/>
      <name val="Arial"/>
      <family val="2"/>
    </font>
    <font>
      <b/>
      <sz val="10"/>
      <color rgb="FFFF0080"/>
      <name val="Arial"/>
      <family val="2"/>
    </font>
    <font>
      <b/>
      <sz val="10"/>
      <color rgb="FF002060"/>
      <name val="Arial"/>
      <family val="2"/>
    </font>
    <font>
      <sz val="12"/>
      <color theme="1"/>
      <name val="Calibri"/>
      <family val="2"/>
      <scheme val="minor"/>
    </font>
    <font>
      <b/>
      <sz val="10"/>
      <color theme="1"/>
      <name val="Arial"/>
      <family val="2"/>
    </font>
    <font>
      <sz val="8"/>
      <color rgb="FF002060"/>
      <name val="Arial"/>
      <family val="2"/>
    </font>
    <font>
      <b/>
      <sz val="8"/>
      <color rgb="FF002060"/>
      <name val="Arial"/>
      <family val="2"/>
    </font>
    <font>
      <sz val="16"/>
      <color theme="1"/>
      <name val="ArialMT"/>
      <family val="2"/>
    </font>
    <font>
      <sz val="10"/>
      <color rgb="FFFF0000"/>
      <name val="ArialMT"/>
      <family val="2"/>
    </font>
    <font>
      <b/>
      <sz val="7.5"/>
      <color rgb="FFF034D5"/>
      <name val="Arial"/>
      <family val="2"/>
    </font>
    <font>
      <sz val="9"/>
      <color rgb="FF0432FF"/>
      <name val="Arial"/>
      <family val="2"/>
    </font>
    <font>
      <b/>
      <sz val="9"/>
      <color indexed="12"/>
      <name val="Arial"/>
      <family val="2"/>
    </font>
    <font>
      <b/>
      <sz val="9"/>
      <color rgb="FF7030A0"/>
      <name val="Arial"/>
      <family val="2"/>
    </font>
    <font>
      <sz val="9"/>
      <color theme="1"/>
      <name val="Arial"/>
      <family val="2"/>
    </font>
    <font>
      <b/>
      <sz val="9"/>
      <color indexed="60"/>
      <name val="Arial"/>
      <family val="2"/>
    </font>
    <font>
      <b/>
      <sz val="8"/>
      <color rgb="FFF034D5"/>
      <name val="Arial"/>
      <family val="2"/>
    </font>
    <font>
      <sz val="11"/>
      <color rgb="FFFFFFFF"/>
      <name val="Arial"/>
      <family val="2"/>
    </font>
    <font>
      <b/>
      <sz val="11"/>
      <color rgb="FFFFFFFF"/>
      <name val="Arial"/>
      <family val="2"/>
    </font>
    <font>
      <i/>
      <sz val="7"/>
      <name val="Arial Narrow"/>
      <family val="2"/>
    </font>
    <font>
      <i/>
      <sz val="8"/>
      <color rgb="FF0432FF"/>
      <name val="Arial"/>
      <family val="2"/>
    </font>
    <font>
      <i/>
      <sz val="9"/>
      <color rgb="FF0432FF"/>
      <name val="Arial"/>
      <family val="2"/>
    </font>
    <font>
      <sz val="10"/>
      <color theme="1"/>
      <name val="Arial"/>
      <family val="2"/>
    </font>
    <font>
      <sz val="11"/>
      <color rgb="FF444444"/>
      <name val="Calibri"/>
      <family val="2"/>
    </font>
    <font>
      <sz val="11"/>
      <color rgb="FF444444"/>
      <name val="Calibri"/>
      <family val="2"/>
      <charset val="1"/>
    </font>
    <font>
      <sz val="12"/>
      <color theme="1"/>
      <name val="Arial"/>
      <family val="2"/>
    </font>
    <font>
      <sz val="12"/>
      <color theme="1"/>
      <name val="Calibri"/>
      <family val="2"/>
      <scheme val="minor"/>
    </font>
    <font>
      <b/>
      <sz val="9"/>
      <color theme="4" tint="-0.499984740745262"/>
      <name val="Arial"/>
      <family val="2"/>
    </font>
    <font>
      <i/>
      <sz val="6"/>
      <color theme="10"/>
      <name val="Arial"/>
      <family val="2"/>
    </font>
    <font>
      <i/>
      <sz val="6"/>
      <color theme="1"/>
      <name val="ArialMT"/>
      <family val="2"/>
    </font>
    <font>
      <i/>
      <sz val="6"/>
      <color indexed="8"/>
      <name val="Arial"/>
      <family val="2"/>
    </font>
    <font>
      <b/>
      <sz val="10"/>
      <color theme="4" tint="-0.499984740745262"/>
      <name val="Arial"/>
      <family val="2"/>
    </font>
    <font>
      <i/>
      <sz val="6"/>
      <color rgb="FFFF0000"/>
      <name val="Arial"/>
      <family val="2"/>
    </font>
    <font>
      <sz val="6"/>
      <color theme="1"/>
      <name val="Arial"/>
      <family val="2"/>
    </font>
    <font>
      <b/>
      <sz val="7"/>
      <color rgb="FF0000FF"/>
      <name val="Arial"/>
      <family val="2"/>
    </font>
    <font>
      <sz val="10"/>
      <color indexed="8"/>
      <name val="Arial"/>
      <family val="2"/>
    </font>
    <font>
      <b/>
      <sz val="14"/>
      <color theme="0"/>
      <name val="Arial"/>
      <family val="2"/>
    </font>
    <font>
      <b/>
      <sz val="12"/>
      <color theme="0"/>
      <name val="Arial"/>
      <family val="2"/>
    </font>
    <font>
      <i/>
      <sz val="8"/>
      <color theme="0"/>
      <name val="Arial"/>
      <family val="2"/>
    </font>
    <font>
      <b/>
      <sz val="12"/>
      <color indexed="9"/>
      <name val="Arial"/>
      <family val="2"/>
    </font>
    <font>
      <sz val="9"/>
      <color theme="4" tint="-0.499984740745262"/>
      <name val="Arial"/>
      <family val="2"/>
    </font>
    <font>
      <i/>
      <sz val="7"/>
      <name val="Arial"/>
      <family val="2"/>
    </font>
    <font>
      <b/>
      <sz val="7"/>
      <color indexed="9"/>
      <name val="Arial"/>
      <family val="2"/>
    </font>
    <font>
      <sz val="7"/>
      <color theme="1"/>
      <name val="ArialMT"/>
      <family val="2"/>
    </font>
    <font>
      <b/>
      <sz val="10"/>
      <color theme="1"/>
      <name val="ArialMT"/>
    </font>
    <font>
      <sz val="8"/>
      <color theme="9" tint="-0.249977111117893"/>
      <name val="Arial"/>
      <family val="2"/>
    </font>
    <font>
      <b/>
      <sz val="8"/>
      <color rgb="FFFF00FF"/>
      <name val="Arial"/>
      <family val="2"/>
    </font>
    <font>
      <b/>
      <sz val="8"/>
      <color theme="5"/>
      <name val="Arial"/>
      <family val="2"/>
    </font>
    <font>
      <b/>
      <sz val="10"/>
      <color theme="1"/>
      <name val="ArialMT"/>
      <family val="2"/>
    </font>
    <font>
      <b/>
      <sz val="10.5"/>
      <name val="Arial"/>
      <family val="2"/>
    </font>
    <font>
      <i/>
      <sz val="9"/>
      <color rgb="FFFFFFFF"/>
      <name val="Arial"/>
      <family val="2"/>
    </font>
    <font>
      <b/>
      <i/>
      <sz val="9"/>
      <color indexed="9"/>
      <name val="Arial"/>
      <family val="2"/>
    </font>
    <font>
      <i/>
      <sz val="9"/>
      <color indexed="9"/>
      <name val="Arial"/>
      <family val="2"/>
    </font>
    <font>
      <i/>
      <sz val="8.5"/>
      <color theme="0" tint="-0.499984740745262"/>
      <name val="Arial Narrow"/>
      <family val="2"/>
    </font>
    <font>
      <i/>
      <sz val="8"/>
      <color theme="0" tint="-0.499984740745262"/>
      <name val="Arial Narrow"/>
      <family val="2"/>
    </font>
    <font>
      <sz val="8"/>
      <color rgb="FFFF0000"/>
      <name val="ArialMT"/>
      <family val="2"/>
    </font>
    <font>
      <sz val="14"/>
      <color theme="0"/>
      <name val="Arial"/>
      <family val="2"/>
    </font>
    <font>
      <i/>
      <sz val="6"/>
      <color theme="1"/>
      <name val="Arial"/>
      <family val="2"/>
    </font>
    <font>
      <i/>
      <sz val="7"/>
      <color theme="1"/>
      <name val="Arial"/>
      <family val="2"/>
    </font>
    <font>
      <i/>
      <sz val="12"/>
      <color theme="1"/>
      <name val="Arial"/>
      <family val="2"/>
    </font>
    <font>
      <b/>
      <sz val="10"/>
      <color theme="5" tint="-0.499984740745262"/>
      <name val="Arial"/>
      <family val="2"/>
    </font>
    <font>
      <sz val="8"/>
      <color theme="5" tint="-0.499984740745262"/>
      <name val="Arial"/>
      <family val="2"/>
    </font>
    <font>
      <b/>
      <sz val="8"/>
      <color theme="5" tint="-0.499984740745262"/>
      <name val="Arial"/>
      <family val="2"/>
    </font>
  </fonts>
  <fills count="41">
    <fill>
      <patternFill patternType="none"/>
    </fill>
    <fill>
      <patternFill patternType="gray125"/>
    </fill>
    <fill>
      <patternFill patternType="solid">
        <fgColor indexed="9"/>
        <bgColor indexed="64"/>
      </patternFill>
    </fill>
    <fill>
      <patternFill patternType="solid">
        <fgColor indexed="62"/>
        <bgColor indexed="8"/>
      </patternFill>
    </fill>
    <fill>
      <patternFill patternType="solid">
        <fgColor indexed="9"/>
        <bgColor indexed="8"/>
      </patternFill>
    </fill>
    <fill>
      <patternFill patternType="solid">
        <fgColor rgb="FF2FBABC"/>
        <bgColor indexed="8"/>
      </patternFill>
    </fill>
    <fill>
      <patternFill patternType="solid">
        <fgColor rgb="FF2FBABC"/>
        <bgColor indexed="64"/>
      </patternFill>
    </fill>
    <fill>
      <patternFill patternType="solid">
        <fgColor indexed="49"/>
        <bgColor indexed="64"/>
      </patternFill>
    </fill>
    <fill>
      <patternFill patternType="solid">
        <fgColor indexed="27"/>
        <bgColor indexed="8"/>
      </patternFill>
    </fill>
    <fill>
      <patternFill patternType="solid">
        <fgColor indexed="27"/>
        <bgColor indexed="64"/>
      </patternFill>
    </fill>
    <fill>
      <patternFill patternType="solid">
        <fgColor theme="0" tint="-4.9989318521683403E-2"/>
        <bgColor indexed="8"/>
      </patternFill>
    </fill>
    <fill>
      <patternFill patternType="solid">
        <fgColor theme="0"/>
        <bgColor indexed="64"/>
      </patternFill>
    </fill>
    <fill>
      <patternFill patternType="solid">
        <fgColor rgb="FFFFFF00"/>
        <bgColor indexed="64"/>
      </patternFill>
    </fill>
    <fill>
      <patternFill patternType="solid">
        <fgColor rgb="FF33CCCC"/>
        <bgColor indexed="64"/>
      </patternFill>
    </fill>
    <fill>
      <patternFill patternType="solid">
        <fgColor theme="0"/>
        <bgColor indexed="8"/>
      </patternFill>
    </fill>
    <fill>
      <patternFill patternType="solid">
        <fgColor theme="8" tint="-0.249977111117893"/>
        <bgColor indexed="8"/>
      </patternFill>
    </fill>
    <fill>
      <patternFill patternType="solid">
        <fgColor theme="4" tint="0.79998168889431442"/>
        <bgColor indexed="64"/>
      </patternFill>
    </fill>
    <fill>
      <patternFill patternType="solid">
        <fgColor rgb="FF2FC3C1"/>
        <bgColor indexed="64"/>
      </patternFill>
    </fill>
    <fill>
      <patternFill patternType="solid">
        <fgColor rgb="FFCCFFFF"/>
        <bgColor indexed="64"/>
      </patternFill>
    </fill>
    <fill>
      <patternFill patternType="solid">
        <fgColor rgb="FFFFFF00"/>
        <bgColor indexed="8"/>
      </patternFill>
    </fill>
    <fill>
      <patternFill patternType="solid">
        <fgColor rgb="FF33CCCC"/>
        <bgColor indexed="8"/>
      </patternFill>
    </fill>
    <fill>
      <patternFill patternType="solid">
        <fgColor rgb="FFCCFFFF"/>
        <bgColor indexed="8"/>
      </patternFill>
    </fill>
    <fill>
      <patternFill patternType="solid">
        <fgColor rgb="FFFFFFCC"/>
        <bgColor indexed="64"/>
      </patternFill>
    </fill>
    <fill>
      <patternFill patternType="solid">
        <fgColor rgb="FFFFE1B6"/>
        <bgColor indexed="64"/>
      </patternFill>
    </fill>
    <fill>
      <patternFill patternType="solid">
        <fgColor rgb="FF7030A0"/>
        <bgColor indexed="64"/>
      </patternFill>
    </fill>
    <fill>
      <patternFill patternType="solid">
        <fgColor rgb="FF7030A0"/>
        <bgColor indexed="8"/>
      </patternFill>
    </fill>
    <fill>
      <patternFill patternType="solid">
        <fgColor rgb="FFCDACE6"/>
        <bgColor indexed="8"/>
      </patternFill>
    </fill>
    <fill>
      <patternFill patternType="solid">
        <fgColor rgb="FFCDACE6"/>
        <bgColor indexed="64"/>
      </patternFill>
    </fill>
    <fill>
      <patternFill patternType="solid">
        <fgColor rgb="FFFF0000"/>
        <bgColor indexed="64"/>
      </patternFill>
    </fill>
    <fill>
      <patternFill patternType="solid">
        <fgColor rgb="FF92D050"/>
        <bgColor indexed="64"/>
      </patternFill>
    </fill>
    <fill>
      <patternFill patternType="solid">
        <fgColor theme="8" tint="-0.249977111117893"/>
        <bgColor indexed="64"/>
      </patternFill>
    </fill>
    <fill>
      <patternFill patternType="solid">
        <fgColor rgb="FFFDFDE9"/>
        <bgColor indexed="64"/>
      </patternFill>
    </fill>
    <fill>
      <patternFill patternType="solid">
        <fgColor rgb="FFFDFDE9"/>
        <bgColor rgb="FF000000"/>
      </patternFill>
    </fill>
    <fill>
      <patternFill patternType="solid">
        <fgColor rgb="FFFFC0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333399"/>
        <bgColor indexed="8"/>
      </patternFill>
    </fill>
    <fill>
      <patternFill patternType="solid">
        <fgColor rgb="FF333399"/>
        <bgColor indexed="64"/>
      </patternFill>
    </fill>
    <fill>
      <patternFill patternType="solid">
        <fgColor theme="4" tint="0.59999389629810485"/>
        <bgColor indexed="8"/>
      </patternFill>
    </fill>
    <fill>
      <patternFill patternType="solid">
        <fgColor theme="4" tint="0.79998168889431442"/>
        <bgColor indexed="8"/>
      </patternFill>
    </fill>
  </fills>
  <borders count="68">
    <border>
      <left/>
      <right/>
      <top/>
      <bottom/>
      <diagonal/>
    </border>
    <border>
      <left style="thin">
        <color indexed="55"/>
      </left>
      <right/>
      <top/>
      <bottom/>
      <diagonal/>
    </border>
    <border>
      <left/>
      <right/>
      <top/>
      <bottom style="thin">
        <color indexed="55"/>
      </bottom>
      <diagonal/>
    </border>
    <border>
      <left/>
      <right style="thin">
        <color indexed="55"/>
      </right>
      <top/>
      <bottom style="thin">
        <color indexed="55"/>
      </bottom>
      <diagonal/>
    </border>
    <border>
      <left style="thin">
        <color indexed="55"/>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right style="thin">
        <color theme="0" tint="-0.24994659260841701"/>
      </right>
      <top style="thin">
        <color theme="0" tint="-0.249977111117893"/>
      </top>
      <bottom style="thin">
        <color theme="0" tint="-0.249977111117893"/>
      </bottom>
      <diagonal/>
    </border>
    <border>
      <left style="thin">
        <color theme="0" tint="-0.499984740745262"/>
      </left>
      <right style="thin">
        <color theme="0" tint="-0.499984740745262"/>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auto="1"/>
      </left>
      <right/>
      <top/>
      <bottom/>
      <diagonal/>
    </border>
    <border>
      <left/>
      <right style="thin">
        <color auto="1"/>
      </right>
      <top/>
      <bottom/>
      <diagonal/>
    </border>
    <border>
      <left/>
      <right style="thin">
        <color indexed="55"/>
      </right>
      <top/>
      <bottom/>
      <diagonal/>
    </border>
    <border>
      <left style="thin">
        <color indexed="55"/>
      </left>
      <right/>
      <top style="thin">
        <color theme="0" tint="-0.499984740745262"/>
      </top>
      <bottom/>
      <diagonal/>
    </border>
    <border>
      <left/>
      <right style="thin">
        <color indexed="55"/>
      </right>
      <top style="thin">
        <color theme="0" tint="-0.499984740745262"/>
      </top>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style="thin">
        <color theme="0" tint="-0.249977111117893"/>
      </left>
      <right style="thin">
        <color theme="0" tint="-0.249977111117893"/>
      </right>
      <top style="thin">
        <color theme="0" tint="-0.249977111117893"/>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theme="0" tint="-0.499984740745262"/>
      </left>
      <right/>
      <top style="thin">
        <color theme="0" tint="-0.499984740745262"/>
      </top>
      <bottom style="thin">
        <color theme="0" tint="-0.499984740745262"/>
      </bottom>
      <diagonal/>
    </border>
    <border>
      <left/>
      <right/>
      <top style="thin">
        <color auto="1"/>
      </top>
      <bottom/>
      <diagonal/>
    </border>
    <border>
      <left/>
      <right style="thin">
        <color auto="1"/>
      </right>
      <top style="thin">
        <color theme="0" tint="-0.249977111117893"/>
      </top>
      <bottom style="thin">
        <color theme="0" tint="-0.249977111117893"/>
      </bottom>
      <diagonal/>
    </border>
    <border>
      <left style="thin">
        <color auto="1"/>
      </left>
      <right/>
      <top/>
      <bottom style="thin">
        <color auto="1"/>
      </bottom>
      <diagonal/>
    </border>
    <border>
      <left/>
      <right style="thin">
        <color auto="1"/>
      </right>
      <top/>
      <bottom style="thin">
        <color auto="1"/>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tint="-0.249977111117893"/>
      </left>
      <right/>
      <top style="thin">
        <color indexed="55"/>
      </top>
      <bottom/>
      <diagonal/>
    </border>
    <border>
      <left/>
      <right style="thin">
        <color theme="0" tint="-0.249977111117893"/>
      </right>
      <top style="thin">
        <color indexed="55"/>
      </top>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right style="thin">
        <color theme="0" tint="-0.249977111117893"/>
      </right>
      <top style="thin">
        <color theme="0" tint="-0.24994659260841701"/>
      </top>
      <bottom/>
      <diagonal/>
    </border>
    <border>
      <left/>
      <right style="thin">
        <color theme="0" tint="-0.249977111117893"/>
      </right>
      <top/>
      <bottom style="thin">
        <color theme="0" tint="-0.24994659260841701"/>
      </bottom>
      <diagonal/>
    </border>
    <border>
      <left/>
      <right style="thin">
        <color theme="0" tint="-0.249977111117893"/>
      </right>
      <top style="thin">
        <color theme="0" tint="-0.24994659260841701"/>
      </top>
      <bottom style="thin">
        <color theme="0" tint="-0.24994659260841701"/>
      </bottom>
      <diagonal/>
    </border>
    <border>
      <left/>
      <right style="thin">
        <color theme="0" tint="-0.249977111117893"/>
      </right>
      <top/>
      <bottom style="thin">
        <color indexed="55"/>
      </bottom>
      <diagonal/>
    </border>
    <border>
      <left/>
      <right style="thin">
        <color theme="0" tint="-0.249977111117893"/>
      </right>
      <top style="thin">
        <color indexed="55"/>
      </top>
      <bottom style="thin">
        <color indexed="55"/>
      </bottom>
      <diagonal/>
    </border>
    <border>
      <left style="thin">
        <color theme="0" tint="-0.24994659260841701"/>
      </left>
      <right style="thin">
        <color theme="0" tint="-0.24994659260841701"/>
      </right>
      <top style="thin">
        <color theme="0" tint="-0.249977111117893"/>
      </top>
      <bottom style="thin">
        <color theme="0" tint="-0.24994659260841701"/>
      </bottom>
      <diagonal/>
    </border>
    <border>
      <left style="thin">
        <color theme="0" tint="-0.24994659260841701"/>
      </left>
      <right style="thin">
        <color theme="0" tint="-0.249977111117893"/>
      </right>
      <top style="thin">
        <color theme="0" tint="-0.249977111117893"/>
      </top>
      <bottom style="thin">
        <color theme="0" tint="-0.24994659260841701"/>
      </bottom>
      <diagonal/>
    </border>
    <border>
      <left/>
      <right style="thin">
        <color theme="0" tint="-0.24994659260841701"/>
      </right>
      <top style="thin">
        <color theme="0" tint="-0.249977111117893"/>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top/>
      <bottom style="thin">
        <color indexed="55"/>
      </bottom>
      <diagonal/>
    </border>
    <border>
      <left style="thin">
        <color theme="0" tint="-0.249977111117893"/>
      </left>
      <right/>
      <top style="thin">
        <color indexed="55"/>
      </top>
      <bottom style="thin">
        <color indexed="55"/>
      </bottom>
      <diagonal/>
    </border>
  </borders>
  <cellStyleXfs count="85">
    <xf numFmtId="0" fontId="0" fillId="0" borderId="0"/>
    <xf numFmtId="0" fontId="3" fillId="0" borderId="0"/>
    <xf numFmtId="0" fontId="25" fillId="0" borderId="0" applyNumberFormat="0" applyFill="0" applyBorder="0" applyAlignment="0" applyProtection="0"/>
    <xf numFmtId="0" fontId="53" fillId="0" borderId="0"/>
    <xf numFmtId="0" fontId="3" fillId="0" borderId="0"/>
    <xf numFmtId="0" fontId="3" fillId="0" borderId="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9" fontId="9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860">
    <xf numFmtId="0" fontId="0" fillId="0" borderId="0" xfId="0"/>
    <xf numFmtId="0" fontId="2" fillId="2" borderId="0" xfId="0" applyFont="1" applyFill="1" applyBorder="1" applyAlignment="1">
      <alignment horizontal="left" vertical="center"/>
    </xf>
    <xf numFmtId="0" fontId="2"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4" borderId="0" xfId="0" applyFont="1" applyFill="1" applyBorder="1" applyAlignment="1">
      <alignment horizontal="left" vertical="center" indent="1"/>
    </xf>
    <xf numFmtId="0" fontId="6" fillId="4" borderId="0" xfId="0" applyFont="1" applyFill="1" applyBorder="1" applyAlignment="1">
      <alignment horizontal="right" vertical="center"/>
    </xf>
    <xf numFmtId="9" fontId="5" fillId="4" borderId="0" xfId="0" applyNumberFormat="1" applyFont="1" applyFill="1" applyBorder="1" applyAlignment="1">
      <alignment horizontal="left" vertical="center"/>
    </xf>
    <xf numFmtId="9" fontId="7" fillId="4" borderId="0" xfId="0" applyNumberFormat="1" applyFont="1" applyFill="1" applyBorder="1" applyAlignment="1" applyProtection="1">
      <alignment horizontal="center" vertical="center" wrapText="1"/>
    </xf>
    <xf numFmtId="0" fontId="9" fillId="0" borderId="0" xfId="0" applyFont="1"/>
    <xf numFmtId="0" fontId="6" fillId="0" borderId="0" xfId="0" applyFont="1" applyAlignment="1">
      <alignment vertical="center"/>
    </xf>
    <xf numFmtId="0" fontId="6" fillId="0" borderId="0" xfId="0" applyFont="1" applyAlignment="1">
      <alignment vertical="center" wrapText="1"/>
    </xf>
    <xf numFmtId="9" fontId="6" fillId="0" borderId="0" xfId="0" applyNumberFormat="1" applyFont="1" applyAlignment="1">
      <alignment horizontal="center" vertical="center"/>
    </xf>
    <xf numFmtId="0" fontId="19" fillId="2" borderId="0" xfId="0" applyNumberFormat="1" applyFont="1" applyFill="1" applyBorder="1" applyAlignment="1">
      <alignment horizontal="center" vertical="center"/>
    </xf>
    <xf numFmtId="0" fontId="4" fillId="2" borderId="0" xfId="0" applyFont="1" applyFill="1" applyBorder="1"/>
    <xf numFmtId="0" fontId="4" fillId="2" borderId="0" xfId="0" applyFont="1" applyFill="1" applyBorder="1" applyAlignment="1">
      <alignment vertical="center"/>
    </xf>
    <xf numFmtId="9" fontId="5" fillId="4" borderId="0" xfId="0" applyNumberFormat="1" applyFont="1" applyFill="1" applyBorder="1" applyAlignment="1">
      <alignment vertical="center"/>
    </xf>
    <xf numFmtId="49" fontId="6" fillId="2" borderId="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xf>
    <xf numFmtId="0" fontId="40" fillId="2" borderId="0" xfId="0" applyFont="1" applyFill="1" applyBorder="1" applyAlignment="1" applyProtection="1">
      <alignment horizontal="left" vertical="center" wrapText="1" indent="1"/>
    </xf>
    <xf numFmtId="0" fontId="41" fillId="2" borderId="0" xfId="0" applyFont="1" applyFill="1" applyBorder="1" applyAlignment="1" applyProtection="1">
      <alignment horizontal="left" vertical="center" wrapText="1" indent="1"/>
    </xf>
    <xf numFmtId="9" fontId="3" fillId="4" borderId="0" xfId="0" applyNumberFormat="1" applyFont="1" applyFill="1" applyBorder="1" applyAlignment="1" applyProtection="1">
      <alignment horizontal="left" vertical="center" indent="1"/>
    </xf>
    <xf numFmtId="0" fontId="3" fillId="2" borderId="0" xfId="0" applyFont="1" applyFill="1" applyBorder="1" applyAlignment="1" applyProtection="1">
      <alignment horizontal="left" vertical="center" indent="1"/>
    </xf>
    <xf numFmtId="9" fontId="17" fillId="4" borderId="0" xfId="0" applyNumberFormat="1" applyFont="1" applyFill="1" applyBorder="1" applyAlignment="1" applyProtection="1">
      <alignment horizontal="center" vertical="center"/>
    </xf>
    <xf numFmtId="0" fontId="38" fillId="4" borderId="1" xfId="0" applyFont="1" applyFill="1" applyBorder="1" applyAlignment="1" applyProtection="1">
      <alignment horizontal="left" vertical="center" indent="1"/>
    </xf>
    <xf numFmtId="0" fontId="39" fillId="4" borderId="0" xfId="0" applyFont="1" applyFill="1" applyBorder="1" applyAlignment="1" applyProtection="1">
      <alignment horizontal="left" vertical="center" indent="1"/>
    </xf>
    <xf numFmtId="0" fontId="39" fillId="2" borderId="0" xfId="0" applyFont="1" applyFill="1" applyBorder="1" applyAlignment="1" applyProtection="1">
      <alignment horizontal="left" indent="1"/>
    </xf>
    <xf numFmtId="9" fontId="38" fillId="4" borderId="1" xfId="0" applyNumberFormat="1" applyFont="1" applyFill="1" applyBorder="1" applyAlignment="1" applyProtection="1">
      <alignment horizontal="left" vertical="top" indent="1"/>
    </xf>
    <xf numFmtId="9" fontId="45" fillId="4" borderId="0" xfId="0" applyNumberFormat="1" applyFont="1" applyFill="1" applyBorder="1" applyAlignment="1" applyProtection="1">
      <alignment horizontal="left" vertical="top" indent="1"/>
    </xf>
    <xf numFmtId="0" fontId="39" fillId="0" borderId="0" xfId="0" applyFont="1" applyBorder="1" applyAlignment="1" applyProtection="1">
      <alignment horizontal="left" vertical="top" indent="1"/>
    </xf>
    <xf numFmtId="0" fontId="45" fillId="2" borderId="0" xfId="0" applyFont="1" applyFill="1" applyBorder="1" applyAlignment="1" applyProtection="1">
      <alignment horizontal="left" vertical="top" indent="1"/>
    </xf>
    <xf numFmtId="9" fontId="51" fillId="2" borderId="1" xfId="0" applyNumberFormat="1" applyFont="1" applyFill="1" applyBorder="1" applyAlignment="1" applyProtection="1">
      <alignment horizontal="left" vertical="top" indent="1"/>
    </xf>
    <xf numFmtId="9" fontId="43" fillId="2" borderId="0" xfId="0" applyNumberFormat="1" applyFont="1" applyFill="1" applyBorder="1" applyAlignment="1" applyProtection="1">
      <alignment horizontal="left" vertical="top" indent="1"/>
    </xf>
    <xf numFmtId="0" fontId="39" fillId="2" borderId="0" xfId="0" applyFont="1" applyFill="1" applyBorder="1" applyAlignment="1" applyProtection="1">
      <alignment horizontal="left" vertical="top" indent="1"/>
    </xf>
    <xf numFmtId="0" fontId="39" fillId="2" borderId="4" xfId="0" applyFont="1" applyFill="1" applyBorder="1" applyProtection="1">
      <protection locked="0"/>
    </xf>
    <xf numFmtId="0" fontId="39" fillId="2" borderId="2" xfId="0" applyFont="1" applyFill="1" applyBorder="1" applyProtection="1">
      <protection locked="0"/>
    </xf>
    <xf numFmtId="0" fontId="39" fillId="2" borderId="4" xfId="0" applyFont="1" applyFill="1" applyBorder="1" applyAlignment="1" applyProtection="1">
      <protection locked="0"/>
    </xf>
    <xf numFmtId="0" fontId="39" fillId="2" borderId="2" xfId="0" applyFont="1" applyFill="1" applyBorder="1" applyAlignment="1" applyProtection="1">
      <protection locked="0"/>
    </xf>
    <xf numFmtId="0" fontId="39" fillId="2" borderId="3" xfId="0" applyFont="1" applyFill="1" applyBorder="1" applyProtection="1">
      <protection locked="0"/>
    </xf>
    <xf numFmtId="0" fontId="6" fillId="12" borderId="6" xfId="0" applyFont="1" applyFill="1" applyBorder="1" applyAlignment="1">
      <alignment vertical="center"/>
    </xf>
    <xf numFmtId="0" fontId="6" fillId="12" borderId="7" xfId="0" applyFont="1" applyFill="1" applyBorder="1" applyAlignment="1">
      <alignment vertical="center"/>
    </xf>
    <xf numFmtId="0" fontId="6" fillId="0" borderId="5" xfId="0" applyFont="1" applyBorder="1" applyAlignment="1">
      <alignment vertical="center" wrapText="1"/>
    </xf>
    <xf numFmtId="9" fontId="6" fillId="0" borderId="5" xfId="0" applyNumberFormat="1" applyFont="1" applyBorder="1" applyAlignment="1">
      <alignment horizontal="center" vertical="center"/>
    </xf>
    <xf numFmtId="0" fontId="52" fillId="0" borderId="5" xfId="0" applyFont="1" applyBorder="1" applyAlignment="1">
      <alignment horizontal="center" vertical="center"/>
    </xf>
    <xf numFmtId="49" fontId="6" fillId="0" borderId="0" xfId="0" applyNumberFormat="1" applyFont="1" applyBorder="1" applyAlignment="1">
      <alignment vertical="center"/>
    </xf>
    <xf numFmtId="0" fontId="6" fillId="0" borderId="0" xfId="0" applyFont="1" applyBorder="1" applyAlignment="1">
      <alignment vertical="center" wrapText="1"/>
    </xf>
    <xf numFmtId="0" fontId="52" fillId="0" borderId="0" xfId="0" applyFont="1" applyAlignment="1">
      <alignment vertical="center"/>
    </xf>
    <xf numFmtId="49" fontId="6" fillId="0" borderId="5" xfId="0" applyNumberFormat="1" applyFont="1" applyBorder="1" applyAlignment="1">
      <alignment vertical="center" wrapText="1"/>
    </xf>
    <xf numFmtId="9" fontId="5" fillId="0" borderId="0" xfId="0" applyNumberFormat="1" applyFont="1" applyFill="1" applyBorder="1" applyAlignment="1">
      <alignment horizontal="center" vertical="center"/>
    </xf>
    <xf numFmtId="0" fontId="4" fillId="0" borderId="0" xfId="3" applyFont="1" applyAlignment="1">
      <alignment vertical="center"/>
    </xf>
    <xf numFmtId="0" fontId="6" fillId="2" borderId="0" xfId="1" applyFont="1" applyFill="1" applyBorder="1" applyAlignment="1" applyProtection="1">
      <alignment horizontal="left" vertical="center"/>
    </xf>
    <xf numFmtId="49" fontId="7" fillId="4" borderId="0" xfId="1" applyNumberFormat="1" applyFont="1" applyFill="1" applyBorder="1" applyAlignment="1" applyProtection="1">
      <alignment horizontal="left" vertical="center"/>
    </xf>
    <xf numFmtId="49" fontId="7" fillId="2" borderId="0" xfId="1" applyNumberFormat="1" applyFont="1" applyFill="1" applyBorder="1" applyAlignment="1" applyProtection="1">
      <alignment horizontal="left" vertical="center"/>
    </xf>
    <xf numFmtId="9" fontId="6" fillId="0" borderId="0" xfId="0" applyNumberFormat="1" applyFont="1" applyBorder="1" applyAlignment="1">
      <alignment horizontal="center" vertical="center"/>
    </xf>
    <xf numFmtId="0" fontId="52" fillId="0" borderId="0" xfId="0" applyFont="1" applyBorder="1" applyAlignment="1">
      <alignment horizontal="center" vertical="center"/>
    </xf>
    <xf numFmtId="0" fontId="6" fillId="0" borderId="5" xfId="0" applyNumberFormat="1" applyFont="1" applyBorder="1" applyAlignment="1">
      <alignment vertical="center" wrapText="1"/>
    </xf>
    <xf numFmtId="0" fontId="52" fillId="0" borderId="0" xfId="0" applyFont="1" applyBorder="1" applyAlignment="1">
      <alignment vertical="center"/>
    </xf>
    <xf numFmtId="49" fontId="55" fillId="0" borderId="5" xfId="0" applyNumberFormat="1" applyFont="1" applyBorder="1" applyAlignment="1">
      <alignment horizontal="left" vertical="center" indent="1"/>
    </xf>
    <xf numFmtId="0" fontId="55" fillId="0" borderId="5" xfId="0" applyFont="1" applyBorder="1" applyAlignment="1">
      <alignment horizontal="left" vertical="center" indent="1"/>
    </xf>
    <xf numFmtId="49" fontId="6" fillId="0" borderId="5" xfId="0" applyNumberFormat="1" applyFont="1" applyBorder="1" applyAlignment="1">
      <alignment horizontal="left" vertical="center" indent="1"/>
    </xf>
    <xf numFmtId="0" fontId="6" fillId="0" borderId="5" xfId="0" applyFont="1" applyBorder="1" applyAlignment="1">
      <alignment horizontal="left" vertical="center" indent="1"/>
    </xf>
    <xf numFmtId="0" fontId="6" fillId="12" borderId="8" xfId="0" applyFont="1" applyFill="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6" fillId="0" borderId="5" xfId="0" applyFont="1" applyFill="1" applyBorder="1" applyAlignment="1">
      <alignment horizontal="center" vertical="center"/>
    </xf>
    <xf numFmtId="9" fontId="6" fillId="12" borderId="5" xfId="0" applyNumberFormat="1" applyFont="1" applyFill="1" applyBorder="1" applyAlignment="1">
      <alignment horizontal="center" vertical="center"/>
    </xf>
    <xf numFmtId="0" fontId="6" fillId="12" borderId="5" xfId="0" applyFont="1" applyFill="1" applyBorder="1" applyAlignment="1">
      <alignment horizontal="center" vertical="center" wrapText="1"/>
    </xf>
    <xf numFmtId="0" fontId="6" fillId="12" borderId="5" xfId="0" applyFont="1" applyFill="1" applyBorder="1" applyAlignment="1">
      <alignment horizontal="center" vertical="center"/>
    </xf>
    <xf numFmtId="0" fontId="52" fillId="12" borderId="5" xfId="0" applyFont="1" applyFill="1" applyBorder="1" applyAlignment="1">
      <alignment horizontal="center" vertical="center"/>
    </xf>
    <xf numFmtId="49" fontId="6" fillId="0" borderId="0" xfId="0" applyNumberFormat="1" applyFont="1" applyBorder="1" applyAlignment="1">
      <alignment horizontal="left" vertical="center" indent="1"/>
    </xf>
    <xf numFmtId="0" fontId="0" fillId="11" borderId="0" xfId="0" applyFill="1" applyBorder="1" applyAlignment="1">
      <alignment horizontal="center"/>
    </xf>
    <xf numFmtId="0" fontId="0" fillId="11" borderId="0" xfId="0" applyFill="1" applyAlignment="1">
      <alignment horizontal="center"/>
    </xf>
    <xf numFmtId="0" fontId="0" fillId="11" borderId="0" xfId="0" applyFill="1"/>
    <xf numFmtId="9" fontId="6" fillId="0" borderId="9" xfId="0" applyNumberFormat="1" applyFont="1" applyBorder="1" applyAlignment="1">
      <alignment horizontal="center" vertical="center"/>
    </xf>
    <xf numFmtId="49" fontId="55" fillId="0" borderId="9" xfId="0" applyNumberFormat="1" applyFont="1" applyBorder="1" applyAlignment="1">
      <alignment horizontal="left" vertical="center" indent="1"/>
    </xf>
    <xf numFmtId="9" fontId="0" fillId="0" borderId="0" xfId="0" applyNumberFormat="1" applyAlignment="1">
      <alignment horizontal="center"/>
    </xf>
    <xf numFmtId="9" fontId="0" fillId="0" borderId="0" xfId="0" applyNumberFormat="1" applyAlignment="1">
      <alignment horizontal="center" vertical="center"/>
    </xf>
    <xf numFmtId="0" fontId="0" fillId="0" borderId="10" xfId="0" applyBorder="1"/>
    <xf numFmtId="0" fontId="0" fillId="0" borderId="0" xfId="0" applyBorder="1"/>
    <xf numFmtId="0" fontId="19" fillId="11" borderId="0" xfId="0" applyNumberFormat="1" applyFont="1" applyFill="1" applyBorder="1" applyAlignment="1">
      <alignment horizontal="center" vertical="center"/>
    </xf>
    <xf numFmtId="0" fontId="4" fillId="11" borderId="0" xfId="0" applyFont="1" applyFill="1" applyBorder="1"/>
    <xf numFmtId="0" fontId="23" fillId="11" borderId="0" xfId="0" applyFont="1" applyFill="1" applyBorder="1" applyAlignment="1">
      <alignment horizontal="center"/>
    </xf>
    <xf numFmtId="0" fontId="24" fillId="11" borderId="0" xfId="2" applyFont="1" applyFill="1" applyBorder="1" applyAlignment="1">
      <alignment horizontal="left" vertical="center" wrapText="1"/>
    </xf>
    <xf numFmtId="0" fontId="0" fillId="11" borderId="0" xfId="0" applyFill="1" applyBorder="1"/>
    <xf numFmtId="14" fontId="70" fillId="2" borderId="0" xfId="1" applyNumberFormat="1" applyFont="1" applyFill="1" applyBorder="1" applyAlignment="1">
      <alignment horizontal="right" vertical="center"/>
    </xf>
    <xf numFmtId="0" fontId="68" fillId="11" borderId="0" xfId="0" applyFont="1" applyFill="1" applyBorder="1"/>
    <xf numFmtId="0" fontId="68" fillId="0" borderId="10" xfId="0" applyFont="1" applyBorder="1"/>
    <xf numFmtId="0" fontId="70" fillId="2" borderId="0" xfId="0" applyFont="1" applyFill="1" applyBorder="1" applyAlignment="1">
      <alignment horizontal="left" vertical="center"/>
    </xf>
    <xf numFmtId="0" fontId="31" fillId="11" borderId="0" xfId="0" applyFont="1" applyFill="1" applyBorder="1" applyAlignment="1">
      <alignment horizontal="center" vertical="center"/>
    </xf>
    <xf numFmtId="0" fontId="31" fillId="11" borderId="0" xfId="0" applyFont="1" applyFill="1" applyBorder="1" applyAlignment="1">
      <alignment horizontal="left" vertical="center"/>
    </xf>
    <xf numFmtId="0" fontId="71" fillId="11" borderId="0" xfId="0" applyFont="1" applyFill="1" applyBorder="1" applyAlignment="1">
      <alignment horizontal="center" vertical="center"/>
    </xf>
    <xf numFmtId="0" fontId="6" fillId="21" borderId="0" xfId="0" applyFont="1" applyFill="1" applyBorder="1" applyAlignment="1">
      <alignment horizontal="center" vertical="center" wrapText="1"/>
    </xf>
    <xf numFmtId="0" fontId="6" fillId="21" borderId="0" xfId="0" applyFont="1" applyFill="1" applyBorder="1" applyAlignment="1">
      <alignment horizontal="left" vertical="center"/>
    </xf>
    <xf numFmtId="9" fontId="6" fillId="18" borderId="0" xfId="0" applyNumberFormat="1" applyFont="1" applyFill="1" applyBorder="1" applyAlignment="1">
      <alignment horizontal="center" vertical="center"/>
    </xf>
    <xf numFmtId="0" fontId="6" fillId="21" borderId="0" xfId="0" applyFont="1" applyFill="1" applyBorder="1" applyAlignment="1">
      <alignment horizontal="left" vertical="center" wrapText="1"/>
    </xf>
    <xf numFmtId="9" fontId="6" fillId="21" borderId="0" xfId="0" applyNumberFormat="1" applyFont="1" applyFill="1" applyBorder="1" applyAlignment="1">
      <alignment horizontal="center" vertical="center"/>
    </xf>
    <xf numFmtId="0" fontId="73" fillId="0" borderId="0" xfId="0" applyFont="1"/>
    <xf numFmtId="9" fontId="32" fillId="19" borderId="0" xfId="1" applyNumberFormat="1" applyFont="1" applyFill="1" applyBorder="1" applyAlignment="1">
      <alignment horizontal="center" vertical="center" wrapText="1"/>
    </xf>
    <xf numFmtId="0" fontId="33" fillId="7" borderId="17" xfId="2" applyFont="1" applyFill="1" applyBorder="1" applyAlignment="1" applyProtection="1">
      <alignment horizontal="center" vertical="center" wrapText="1"/>
    </xf>
    <xf numFmtId="9" fontId="34" fillId="7" borderId="18" xfId="0" applyNumberFormat="1" applyFont="1" applyFill="1" applyBorder="1" applyAlignment="1" applyProtection="1">
      <alignment horizontal="center" vertical="center" wrapText="1"/>
    </xf>
    <xf numFmtId="9" fontId="34" fillId="7" borderId="19" xfId="0" applyNumberFormat="1" applyFont="1" applyFill="1" applyBorder="1" applyAlignment="1" applyProtection="1">
      <alignment horizontal="center" vertical="center" wrapText="1"/>
    </xf>
    <xf numFmtId="0" fontId="32" fillId="19" borderId="16"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79" fillId="10" borderId="11" xfId="1" applyFont="1" applyFill="1" applyBorder="1" applyAlignment="1">
      <alignment horizontal="center" vertical="center" wrapText="1"/>
    </xf>
    <xf numFmtId="9" fontId="34" fillId="7" borderId="13" xfId="0" applyNumberFormat="1" applyFont="1" applyFill="1" applyBorder="1" applyAlignment="1" applyProtection="1">
      <alignment horizontal="center" vertical="center" wrapText="1"/>
    </xf>
    <xf numFmtId="9" fontId="34" fillId="7" borderId="14" xfId="0" applyNumberFormat="1" applyFont="1" applyFill="1" applyBorder="1" applyAlignment="1" applyProtection="1">
      <alignment horizontal="center" vertical="center" wrapText="1"/>
    </xf>
    <xf numFmtId="0" fontId="27" fillId="18" borderId="17" xfId="1" applyFont="1" applyFill="1" applyBorder="1" applyAlignment="1" applyProtection="1">
      <alignment horizontal="center" vertical="center" wrapText="1"/>
    </xf>
    <xf numFmtId="0" fontId="27" fillId="18" borderId="18" xfId="1" applyFont="1" applyFill="1" applyBorder="1" applyAlignment="1" applyProtection="1">
      <alignment horizontal="left" vertical="center" wrapText="1"/>
    </xf>
    <xf numFmtId="9" fontId="27" fillId="9" borderId="18" xfId="1" applyNumberFormat="1" applyFont="1" applyFill="1" applyBorder="1" applyAlignment="1" applyProtection="1">
      <alignment horizontal="center" vertical="center" wrapText="1"/>
    </xf>
    <xf numFmtId="0" fontId="0" fillId="0" borderId="0" xfId="0" applyBorder="1" applyAlignment="1"/>
    <xf numFmtId="0" fontId="4" fillId="11" borderId="0" xfId="0" applyFont="1" applyFill="1" applyBorder="1" applyAlignment="1">
      <alignment horizontal="center" vertical="center"/>
    </xf>
    <xf numFmtId="0" fontId="7" fillId="11" borderId="17" xfId="0" applyFont="1" applyFill="1" applyBorder="1" applyAlignment="1" applyProtection="1">
      <alignment horizontal="left" vertical="top" wrapText="1" indent="1"/>
      <protection locked="0"/>
    </xf>
    <xf numFmtId="0" fontId="7" fillId="11" borderId="18" xfId="0" applyFont="1" applyFill="1" applyBorder="1" applyAlignment="1" applyProtection="1">
      <alignment horizontal="left" vertical="top" wrapText="1" indent="1"/>
      <protection locked="0"/>
    </xf>
    <xf numFmtId="0" fontId="7" fillId="11" borderId="19" xfId="0" applyFont="1" applyFill="1" applyBorder="1" applyAlignment="1" applyProtection="1">
      <alignment horizontal="left" vertical="top" wrapText="1" indent="1"/>
      <protection locked="0"/>
    </xf>
    <xf numFmtId="9" fontId="66" fillId="20" borderId="12" xfId="0" applyNumberFormat="1" applyFont="1" applyFill="1" applyBorder="1" applyAlignment="1">
      <alignment horizontal="center" vertical="center"/>
    </xf>
    <xf numFmtId="9" fontId="66" fillId="20" borderId="13" xfId="0" applyNumberFormat="1" applyFont="1" applyFill="1" applyBorder="1" applyAlignment="1">
      <alignment horizontal="left" vertical="center"/>
    </xf>
    <xf numFmtId="9" fontId="66" fillId="13" borderId="13" xfId="0" quotePrefix="1" applyNumberFormat="1" applyFont="1" applyFill="1" applyBorder="1" applyAlignment="1">
      <alignment horizontal="center" vertical="center"/>
    </xf>
    <xf numFmtId="9" fontId="66" fillId="13" borderId="14" xfId="0" applyNumberFormat="1" applyFont="1" applyFill="1" applyBorder="1" applyAlignment="1">
      <alignment horizontal="center" vertical="center" wrapText="1"/>
    </xf>
    <xf numFmtId="0" fontId="4" fillId="18" borderId="15" xfId="0" applyFont="1" applyFill="1" applyBorder="1" applyAlignment="1">
      <alignment vertical="center"/>
    </xf>
    <xf numFmtId="9" fontId="6" fillId="18" borderId="16" xfId="0" applyNumberFormat="1" applyFont="1" applyFill="1" applyBorder="1" applyAlignment="1">
      <alignment horizontal="center" vertical="center" wrapText="1"/>
    </xf>
    <xf numFmtId="0" fontId="4" fillId="18" borderId="20" xfId="0" applyFont="1" applyFill="1" applyBorder="1" applyAlignment="1">
      <alignment vertical="center"/>
    </xf>
    <xf numFmtId="0" fontId="6" fillId="21" borderId="21" xfId="0" applyFont="1" applyFill="1" applyBorder="1" applyAlignment="1">
      <alignment horizontal="center" vertical="center" wrapText="1"/>
    </xf>
    <xf numFmtId="0" fontId="6" fillId="21" borderId="21" xfId="0" applyFont="1" applyFill="1" applyBorder="1" applyAlignment="1">
      <alignment horizontal="left" vertical="center"/>
    </xf>
    <xf numFmtId="9" fontId="6" fillId="18" borderId="21" xfId="0" applyNumberFormat="1" applyFont="1" applyFill="1" applyBorder="1" applyAlignment="1">
      <alignment horizontal="center" vertical="center"/>
    </xf>
    <xf numFmtId="0" fontId="80" fillId="11" borderId="11" xfId="1" applyNumberFormat="1" applyFont="1" applyFill="1" applyBorder="1" applyAlignment="1" applyProtection="1">
      <alignment horizontal="left" vertical="center" wrapText="1" indent="1"/>
      <protection locked="0"/>
    </xf>
    <xf numFmtId="0" fontId="55" fillId="11" borderId="11" xfId="1" applyNumberFormat="1" applyFont="1" applyFill="1" applyBorder="1" applyAlignment="1" applyProtection="1">
      <alignment horizontal="left" vertical="center" wrapText="1" indent="1"/>
      <protection locked="0"/>
    </xf>
    <xf numFmtId="0" fontId="28" fillId="16" borderId="17" xfId="0" applyFont="1" applyFill="1" applyBorder="1" applyAlignment="1" applyProtection="1">
      <alignment horizontal="center" vertical="center" wrapText="1"/>
    </xf>
    <xf numFmtId="0" fontId="35" fillId="16" borderId="18" xfId="0" applyFont="1" applyFill="1" applyBorder="1" applyAlignment="1">
      <alignment horizontal="left" vertical="center" wrapText="1" indent="1"/>
    </xf>
    <xf numFmtId="0" fontId="29" fillId="2" borderId="23" xfId="0" applyFont="1" applyFill="1" applyBorder="1" applyAlignment="1" applyProtection="1">
      <alignment horizontal="center" vertical="center" wrapText="1"/>
      <protection locked="0"/>
    </xf>
    <xf numFmtId="0" fontId="27" fillId="9" borderId="18" xfId="1" applyFont="1" applyFill="1" applyBorder="1" applyAlignment="1" applyProtection="1">
      <alignment horizontal="left" vertical="center" wrapText="1"/>
    </xf>
    <xf numFmtId="9" fontId="28" fillId="16" borderId="18" xfId="0" applyNumberFormat="1" applyFont="1" applyFill="1" applyBorder="1" applyAlignment="1">
      <alignment horizontal="center" vertical="center"/>
    </xf>
    <xf numFmtId="49" fontId="35" fillId="16" borderId="18" xfId="0" quotePrefix="1" applyNumberFormat="1" applyFont="1" applyFill="1" applyBorder="1" applyAlignment="1">
      <alignment horizontal="left" vertical="center" wrapText="1" indent="1"/>
    </xf>
    <xf numFmtId="0" fontId="34" fillId="7" borderId="18" xfId="1" applyFont="1" applyFill="1" applyBorder="1" applyAlignment="1" applyProtection="1">
      <alignment vertical="center" wrapText="1"/>
    </xf>
    <xf numFmtId="0" fontId="28" fillId="16" borderId="18" xfId="0" applyFont="1" applyFill="1" applyBorder="1" applyAlignment="1">
      <alignment horizontal="left" vertical="center" wrapText="1" indent="1"/>
    </xf>
    <xf numFmtId="0" fontId="34" fillId="17" borderId="18" xfId="1" applyFont="1" applyFill="1" applyBorder="1" applyAlignment="1" applyProtection="1">
      <alignment vertical="center" wrapText="1"/>
    </xf>
    <xf numFmtId="0" fontId="27" fillId="18" borderId="17" xfId="0" applyFont="1" applyFill="1" applyBorder="1" applyAlignment="1" applyProtection="1">
      <alignment horizontal="center" vertical="center"/>
    </xf>
    <xf numFmtId="0" fontId="35" fillId="16" borderId="18" xfId="0" applyFont="1" applyFill="1" applyBorder="1" applyAlignment="1">
      <alignment horizontal="left" vertical="center" indent="1"/>
    </xf>
    <xf numFmtId="0" fontId="81" fillId="0" borderId="0" xfId="0" applyFont="1"/>
    <xf numFmtId="0" fontId="81" fillId="11" borderId="0" xfId="0" applyFont="1" applyFill="1"/>
    <xf numFmtId="0" fontId="0" fillId="11" borderId="0" xfId="0" applyFill="1" applyBorder="1" applyAlignment="1"/>
    <xf numFmtId="49" fontId="6" fillId="0" borderId="25" xfId="0" applyNumberFormat="1" applyFont="1" applyBorder="1" applyAlignment="1">
      <alignment horizontal="left" vertical="center" indent="1"/>
    </xf>
    <xf numFmtId="0" fontId="40" fillId="2" borderId="1" xfId="0" applyFont="1" applyFill="1" applyBorder="1" applyAlignment="1" applyProtection="1">
      <alignment horizontal="left" vertical="center" wrapText="1" indent="1"/>
    </xf>
    <xf numFmtId="0" fontId="41" fillId="2" borderId="29" xfId="0" applyFont="1" applyFill="1" applyBorder="1" applyAlignment="1" applyProtection="1">
      <alignment horizontal="left" vertical="center" wrapText="1" indent="1"/>
    </xf>
    <xf numFmtId="9" fontId="3" fillId="4" borderId="1" xfId="0" applyNumberFormat="1" applyFont="1" applyFill="1" applyBorder="1" applyAlignment="1" applyProtection="1">
      <alignment horizontal="left" vertical="center" indent="1"/>
    </xf>
    <xf numFmtId="9" fontId="17" fillId="14" borderId="29" xfId="0" applyNumberFormat="1" applyFont="1" applyFill="1" applyBorder="1" applyAlignment="1" applyProtection="1">
      <alignment horizontal="center" vertical="center"/>
    </xf>
    <xf numFmtId="0" fontId="39" fillId="2" borderId="29" xfId="0" applyFont="1" applyFill="1" applyBorder="1" applyAlignment="1" applyProtection="1">
      <alignment horizontal="left" indent="1"/>
    </xf>
    <xf numFmtId="49" fontId="6" fillId="2" borderId="29" xfId="0" applyNumberFormat="1" applyFont="1" applyFill="1" applyBorder="1" applyAlignment="1" applyProtection="1">
      <alignment horizontal="left" vertical="top"/>
    </xf>
    <xf numFmtId="0" fontId="39" fillId="0" borderId="29" xfId="0" applyFont="1" applyBorder="1" applyAlignment="1" applyProtection="1">
      <alignment horizontal="left" vertical="top" indent="1"/>
    </xf>
    <xf numFmtId="0" fontId="45" fillId="2" borderId="29" xfId="0" applyFont="1" applyFill="1" applyBorder="1" applyAlignment="1" applyProtection="1">
      <alignment horizontal="left" vertical="top" indent="1"/>
    </xf>
    <xf numFmtId="0" fontId="39" fillId="2" borderId="29" xfId="0" applyFont="1" applyFill="1" applyBorder="1" applyAlignment="1" applyProtection="1">
      <alignment horizontal="left" vertical="top" indent="1"/>
    </xf>
    <xf numFmtId="0" fontId="5" fillId="10" borderId="17" xfId="1" applyFont="1" applyFill="1" applyBorder="1" applyAlignment="1">
      <alignment horizontal="center" vertical="center" wrapText="1"/>
    </xf>
    <xf numFmtId="0" fontId="10" fillId="11" borderId="0" xfId="0" applyNumberFormat="1" applyFont="1" applyFill="1" applyBorder="1" applyAlignment="1">
      <alignment horizontal="center" vertical="center"/>
    </xf>
    <xf numFmtId="0" fontId="9" fillId="11" borderId="0" xfId="0" applyFont="1" applyFill="1" applyBorder="1" applyAlignment="1">
      <alignment horizontal="center" vertical="center"/>
    </xf>
    <xf numFmtId="0" fontId="7" fillId="11" borderId="32" xfId="0" applyFont="1" applyFill="1" applyBorder="1" applyAlignment="1" applyProtection="1">
      <alignment horizontal="left" vertical="top" wrapText="1" indent="1"/>
      <protection locked="0"/>
    </xf>
    <xf numFmtId="9" fontId="3" fillId="26" borderId="30" xfId="0" applyNumberFormat="1" applyFont="1" applyFill="1" applyBorder="1" applyAlignment="1" applyProtection="1">
      <alignment horizontal="left" vertical="center" indent="1"/>
    </xf>
    <xf numFmtId="9" fontId="3" fillId="26" borderId="7" xfId="0" applyNumberFormat="1" applyFont="1" applyFill="1" applyBorder="1" applyAlignment="1" applyProtection="1">
      <alignment horizontal="left" vertical="center" indent="1"/>
    </xf>
    <xf numFmtId="9" fontId="3" fillId="26" borderId="7" xfId="0" applyNumberFormat="1" applyFont="1" applyFill="1" applyBorder="1" applyAlignment="1" applyProtection="1">
      <alignment horizontal="left" vertical="center" wrapText="1" indent="1"/>
    </xf>
    <xf numFmtId="9" fontId="17" fillId="26" borderId="7" xfId="0" applyNumberFormat="1" applyFont="1" applyFill="1" applyBorder="1" applyAlignment="1" applyProtection="1">
      <alignment horizontal="center" vertical="center"/>
    </xf>
    <xf numFmtId="9" fontId="17" fillId="26" borderId="31" xfId="0" applyNumberFormat="1" applyFont="1" applyFill="1" applyBorder="1" applyAlignment="1" applyProtection="1">
      <alignment horizontal="center" vertical="center"/>
    </xf>
    <xf numFmtId="9" fontId="3" fillId="26" borderId="1" xfId="0" applyNumberFormat="1" applyFont="1" applyFill="1" applyBorder="1" applyAlignment="1" applyProtection="1">
      <alignment horizontal="left" vertical="center" indent="1"/>
    </xf>
    <xf numFmtId="9" fontId="3" fillId="26" borderId="0" xfId="0" applyNumberFormat="1" applyFont="1" applyFill="1" applyBorder="1" applyAlignment="1" applyProtection="1">
      <alignment horizontal="left" vertical="center" indent="1"/>
    </xf>
    <xf numFmtId="0" fontId="3" fillId="27" borderId="0" xfId="0" applyFont="1" applyFill="1" applyBorder="1" applyAlignment="1" applyProtection="1">
      <alignment horizontal="left" vertical="center" indent="1"/>
    </xf>
    <xf numFmtId="9" fontId="17" fillId="26" borderId="0" xfId="0" applyNumberFormat="1" applyFont="1" applyFill="1" applyBorder="1" applyAlignment="1" applyProtection="1">
      <alignment horizontal="center" vertical="center"/>
    </xf>
    <xf numFmtId="9" fontId="17" fillId="26" borderId="29" xfId="0" applyNumberFormat="1" applyFont="1" applyFill="1" applyBorder="1" applyAlignment="1" applyProtection="1">
      <alignment horizontal="center" vertical="center"/>
    </xf>
    <xf numFmtId="0" fontId="7" fillId="11" borderId="20" xfId="0" applyFont="1" applyFill="1" applyBorder="1" applyAlignment="1" applyProtection="1">
      <alignment horizontal="left" vertical="center" wrapText="1" indent="1"/>
      <protection locked="0"/>
    </xf>
    <xf numFmtId="0" fontId="7" fillId="11" borderId="21" xfId="0" applyFont="1" applyFill="1" applyBorder="1" applyAlignment="1" applyProtection="1">
      <alignment horizontal="left" vertical="center" wrapText="1" indent="1"/>
      <protection locked="0"/>
    </xf>
    <xf numFmtId="0" fontId="7" fillId="11" borderId="22" xfId="0" applyFont="1" applyFill="1" applyBorder="1" applyAlignment="1" applyProtection="1">
      <alignment horizontal="left" vertical="center" wrapText="1" indent="1"/>
      <protection locked="0"/>
    </xf>
    <xf numFmtId="0" fontId="88" fillId="0" borderId="0" xfId="0" applyFont="1"/>
    <xf numFmtId="0" fontId="64" fillId="11" borderId="0" xfId="0" applyFont="1" applyFill="1" applyBorder="1" applyAlignment="1">
      <alignment horizontal="left" vertical="center"/>
    </xf>
    <xf numFmtId="0" fontId="64" fillId="11" borderId="0" xfId="0" applyFont="1" applyFill="1" applyBorder="1" applyAlignment="1">
      <alignment horizontal="center" vertical="center"/>
    </xf>
    <xf numFmtId="0" fontId="93" fillId="16" borderId="18" xfId="0" applyFont="1" applyFill="1" applyBorder="1" applyAlignment="1">
      <alignment horizontal="left" vertical="center" wrapText="1" indent="1"/>
    </xf>
    <xf numFmtId="0" fontId="59" fillId="16" borderId="11" xfId="0" applyFont="1" applyFill="1" applyBorder="1" applyAlignment="1">
      <alignment horizontal="center" vertical="center" wrapText="1"/>
    </xf>
    <xf numFmtId="0" fontId="62" fillId="0" borderId="0" xfId="0" applyFont="1"/>
    <xf numFmtId="0" fontId="32" fillId="19" borderId="0" xfId="1" applyFont="1" applyFill="1" applyBorder="1" applyAlignment="1">
      <alignment vertical="center" wrapText="1"/>
    </xf>
    <xf numFmtId="0" fontId="73" fillId="11" borderId="0" xfId="0" applyFont="1" applyFill="1" applyBorder="1"/>
    <xf numFmtId="0" fontId="6" fillId="21" borderId="0" xfId="0" applyFont="1" applyFill="1" applyBorder="1" applyAlignment="1">
      <alignment horizontal="center" vertical="center"/>
    </xf>
    <xf numFmtId="9" fontId="6" fillId="21" borderId="0" xfId="82" applyFont="1" applyFill="1" applyBorder="1" applyAlignment="1">
      <alignment horizontal="left" vertical="center"/>
    </xf>
    <xf numFmtId="0" fontId="7" fillId="11" borderId="38" xfId="0" applyFont="1" applyFill="1" applyBorder="1" applyAlignment="1" applyProtection="1">
      <alignment horizontal="left" vertical="top" wrapText="1" indent="1"/>
      <protection locked="0"/>
    </xf>
    <xf numFmtId="9" fontId="38" fillId="2" borderId="41" xfId="0" applyNumberFormat="1" applyFont="1" applyFill="1" applyBorder="1" applyAlignment="1" applyProtection="1">
      <alignment horizontal="center" vertical="center" wrapText="1"/>
    </xf>
    <xf numFmtId="9" fontId="38" fillId="2" borderId="40" xfId="0" applyNumberFormat="1" applyFont="1" applyFill="1" applyBorder="1" applyAlignment="1" applyProtection="1">
      <alignment horizontal="center" vertical="center" wrapText="1"/>
    </xf>
    <xf numFmtId="0" fontId="57" fillId="16" borderId="14" xfId="0" applyFont="1" applyFill="1" applyBorder="1" applyAlignment="1">
      <alignment horizontal="center" vertical="center" wrapText="1"/>
    </xf>
    <xf numFmtId="0" fontId="6" fillId="12" borderId="42" xfId="0" applyFont="1" applyFill="1" applyBorder="1" applyAlignment="1">
      <alignment horizontal="center" vertical="center" wrapText="1"/>
    </xf>
    <xf numFmtId="0" fontId="6" fillId="2" borderId="42" xfId="0" applyFont="1" applyFill="1" applyBorder="1" applyAlignment="1">
      <alignment horizontal="center" vertical="center"/>
    </xf>
    <xf numFmtId="0" fontId="6" fillId="12" borderId="37" xfId="0" applyFont="1" applyFill="1" applyBorder="1" applyAlignment="1">
      <alignment horizontal="center" vertical="center"/>
    </xf>
    <xf numFmtId="0" fontId="52" fillId="12" borderId="37" xfId="0" applyFont="1" applyFill="1" applyBorder="1" applyAlignment="1">
      <alignment horizontal="center" vertical="center"/>
    </xf>
    <xf numFmtId="9" fontId="6" fillId="0" borderId="5" xfId="0" applyNumberFormat="1" applyFont="1" applyBorder="1" applyAlignment="1">
      <alignment horizontal="left" vertical="center"/>
    </xf>
    <xf numFmtId="9" fontId="5" fillId="0" borderId="5" xfId="0" applyNumberFormat="1" applyFont="1" applyBorder="1" applyAlignment="1">
      <alignment horizontal="left" vertical="center"/>
    </xf>
    <xf numFmtId="0" fontId="99" fillId="0" borderId="0" xfId="0" applyFont="1" applyAlignment="1">
      <alignment vertical="center" wrapText="1"/>
    </xf>
    <xf numFmtId="9" fontId="6" fillId="33" borderId="0" xfId="0" applyNumberFormat="1" applyFont="1" applyFill="1" applyBorder="1" applyAlignment="1">
      <alignment horizontal="center" vertical="center"/>
    </xf>
    <xf numFmtId="9" fontId="6" fillId="0" borderId="0" xfId="0" applyNumberFormat="1" applyFont="1" applyFill="1" applyBorder="1" applyAlignment="1">
      <alignment horizontal="left" vertical="center"/>
    </xf>
    <xf numFmtId="0" fontId="81" fillId="0" borderId="0" xfId="0" applyFont="1" applyBorder="1" applyAlignment="1">
      <alignment horizontal="right" vertical="center" wrapText="1"/>
    </xf>
    <xf numFmtId="0" fontId="0" fillId="0" borderId="0" xfId="0" applyBorder="1" applyAlignment="1">
      <alignment wrapText="1"/>
    </xf>
    <xf numFmtId="9" fontId="0" fillId="0" borderId="0" xfId="82" applyFont="1" applyBorder="1"/>
    <xf numFmtId="9" fontId="6" fillId="2" borderId="0" xfId="0" applyNumberFormat="1" applyFont="1" applyFill="1" applyBorder="1" applyAlignment="1">
      <alignment horizontal="center" vertical="center"/>
    </xf>
    <xf numFmtId="0" fontId="104" fillId="0" borderId="0" xfId="0" applyFont="1" applyBorder="1" applyAlignment="1">
      <alignment horizontal="right" vertical="center" wrapText="1"/>
    </xf>
    <xf numFmtId="0" fontId="81" fillId="0" borderId="0" xfId="0" applyFont="1" applyFill="1" applyBorder="1" applyAlignment="1">
      <alignment horizontal="right" vertical="center" wrapText="1"/>
    </xf>
    <xf numFmtId="0" fontId="99" fillId="31" borderId="0" xfId="0" applyFont="1" applyFill="1" applyBorder="1" applyAlignment="1">
      <alignment vertical="center" wrapText="1"/>
    </xf>
    <xf numFmtId="9" fontId="11" fillId="3" borderId="17" xfId="0" applyNumberFormat="1" applyFont="1" applyFill="1" applyBorder="1" applyAlignment="1">
      <alignment vertical="center"/>
    </xf>
    <xf numFmtId="0" fontId="39" fillId="22" borderId="22" xfId="1" applyNumberFormat="1" applyFont="1" applyFill="1" applyBorder="1" applyAlignment="1">
      <alignment vertical="center" wrapText="1"/>
    </xf>
    <xf numFmtId="9" fontId="32" fillId="22" borderId="15" xfId="1" applyNumberFormat="1" applyFont="1" applyFill="1" applyBorder="1" applyAlignment="1">
      <alignment horizontal="right" vertical="center" wrapText="1"/>
    </xf>
    <xf numFmtId="164" fontId="39" fillId="16" borderId="21" xfId="1" applyNumberFormat="1" applyFont="1" applyFill="1" applyBorder="1" applyAlignment="1">
      <alignment horizontal="right" vertical="center" wrapText="1"/>
    </xf>
    <xf numFmtId="9" fontId="39" fillId="16" borderId="13" xfId="1" applyNumberFormat="1" applyFont="1" applyFill="1" applyBorder="1" applyAlignment="1">
      <alignment horizontal="right" vertical="center" wrapText="1"/>
    </xf>
    <xf numFmtId="9" fontId="6" fillId="2" borderId="44" xfId="0" applyNumberFormat="1" applyFont="1" applyFill="1" applyBorder="1" applyAlignment="1">
      <alignment horizontal="center" vertical="center"/>
    </xf>
    <xf numFmtId="9" fontId="6" fillId="0" borderId="5" xfId="82" applyFont="1" applyBorder="1" applyAlignment="1">
      <alignment horizontal="center" vertical="center"/>
    </xf>
    <xf numFmtId="0" fontId="5" fillId="13" borderId="13" xfId="1" applyFont="1" applyFill="1" applyBorder="1" applyAlignment="1" applyProtection="1">
      <alignment horizontal="left" vertical="center" wrapText="1"/>
    </xf>
    <xf numFmtId="0" fontId="28" fillId="13" borderId="13" xfId="1" applyFont="1" applyFill="1" applyBorder="1" applyAlignment="1" applyProtection="1">
      <alignment vertical="center" wrapText="1"/>
    </xf>
    <xf numFmtId="0" fontId="39" fillId="16" borderId="21" xfId="1" applyNumberFormat="1" applyFont="1" applyFill="1" applyBorder="1" applyAlignment="1">
      <alignment horizontal="left" vertical="center" indent="1"/>
    </xf>
    <xf numFmtId="164" fontId="39" fillId="22" borderId="0" xfId="1" applyNumberFormat="1" applyFont="1" applyFill="1" applyBorder="1" applyAlignment="1">
      <alignment horizontal="left" vertical="center" wrapText="1" indent="1"/>
    </xf>
    <xf numFmtId="0" fontId="81" fillId="0" borderId="27" xfId="0" applyFont="1" applyBorder="1" applyAlignment="1">
      <alignment horizontal="right" vertical="center" wrapText="1"/>
    </xf>
    <xf numFmtId="16" fontId="81" fillId="0" borderId="27" xfId="0" applyNumberFormat="1" applyFont="1" applyBorder="1" applyAlignment="1">
      <alignment horizontal="right" vertical="center" wrapText="1"/>
    </xf>
    <xf numFmtId="0" fontId="81" fillId="0" borderId="45" xfId="0" applyFont="1" applyBorder="1" applyAlignment="1">
      <alignment horizontal="right" vertical="center" wrapText="1"/>
    </xf>
    <xf numFmtId="0" fontId="117" fillId="0" borderId="0" xfId="0" applyFont="1" applyAlignment="1">
      <alignment horizontal="right" vertical="center" wrapText="1"/>
    </xf>
    <xf numFmtId="0" fontId="117" fillId="0" borderId="0" xfId="0" applyFont="1" applyAlignment="1">
      <alignment horizontal="right" vertical="center"/>
    </xf>
    <xf numFmtId="0" fontId="0" fillId="0" borderId="0" xfId="0" applyAlignment="1">
      <alignment vertical="top" wrapText="1"/>
    </xf>
    <xf numFmtId="0" fontId="88" fillId="0" borderId="0" xfId="0" applyFont="1" applyAlignment="1">
      <alignment vertical="top" wrapText="1"/>
    </xf>
    <xf numFmtId="0" fontId="88" fillId="0" borderId="0" xfId="0" applyFont="1" applyAlignment="1">
      <alignment wrapText="1"/>
    </xf>
    <xf numFmtId="49" fontId="6" fillId="0" borderId="37" xfId="0" applyNumberFormat="1" applyFont="1" applyBorder="1" applyAlignment="1">
      <alignment horizontal="left" vertical="center" indent="1"/>
    </xf>
    <xf numFmtId="9" fontId="62" fillId="11" borderId="37" xfId="0" applyNumberFormat="1" applyFont="1" applyFill="1" applyBorder="1" applyAlignment="1">
      <alignment horizontal="center" vertical="center" wrapText="1"/>
    </xf>
    <xf numFmtId="9" fontId="6" fillId="0" borderId="43" xfId="0" applyNumberFormat="1" applyFont="1" applyBorder="1" applyAlignment="1">
      <alignment horizontal="center" vertical="center"/>
    </xf>
    <xf numFmtId="0" fontId="4" fillId="0" borderId="37" xfId="0" applyFont="1" applyBorder="1" applyAlignment="1">
      <alignment horizontal="left" vertical="center" wrapText="1"/>
    </xf>
    <xf numFmtId="0" fontId="6" fillId="11" borderId="37" xfId="0" applyFont="1" applyFill="1" applyBorder="1" applyAlignment="1">
      <alignment horizontal="center" vertical="center"/>
    </xf>
    <xf numFmtId="49" fontId="55" fillId="11" borderId="37" xfId="0" applyNumberFormat="1" applyFont="1" applyFill="1" applyBorder="1" applyAlignment="1">
      <alignment horizontal="left" vertical="center"/>
    </xf>
    <xf numFmtId="0" fontId="81" fillId="0" borderId="36" xfId="0" applyFont="1" applyBorder="1" applyAlignment="1">
      <alignment horizontal="right" vertical="center" wrapText="1"/>
    </xf>
    <xf numFmtId="0" fontId="0" fillId="0" borderId="36" xfId="0" applyBorder="1" applyAlignment="1">
      <alignment wrapText="1"/>
    </xf>
    <xf numFmtId="0" fontId="120" fillId="0" borderId="0" xfId="0" applyFont="1"/>
    <xf numFmtId="0" fontId="121" fillId="0" borderId="0" xfId="0" applyFont="1" applyAlignment="1">
      <alignment vertical="center" wrapText="1"/>
    </xf>
    <xf numFmtId="0" fontId="117" fillId="0" borderId="36" xfId="0" applyFont="1" applyBorder="1" applyAlignment="1">
      <alignment horizontal="right" vertical="center" wrapText="1"/>
    </xf>
    <xf numFmtId="0" fontId="81" fillId="0" borderId="50" xfId="0" applyFont="1" applyBorder="1" applyAlignment="1">
      <alignment horizontal="right" vertical="center" wrapText="1"/>
    </xf>
    <xf numFmtId="0" fontId="81" fillId="0" borderId="43" xfId="0" applyFont="1" applyBorder="1" applyAlignment="1">
      <alignment horizontal="right" vertical="center" wrapText="1"/>
    </xf>
    <xf numFmtId="0" fontId="0" fillId="0" borderId="43" xfId="0" applyBorder="1" applyAlignment="1">
      <alignment wrapText="1"/>
    </xf>
    <xf numFmtId="0" fontId="81" fillId="0" borderId="0" xfId="0" applyFont="1" applyAlignment="1">
      <alignment horizontal="right" vertical="center" wrapText="1"/>
    </xf>
    <xf numFmtId="0" fontId="2" fillId="2" borderId="49"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115" fillId="2" borderId="47" xfId="0" applyFont="1" applyFill="1" applyBorder="1" applyAlignment="1" applyProtection="1">
      <alignment horizontal="right" vertical="center"/>
    </xf>
    <xf numFmtId="9" fontId="38" fillId="2" borderId="48" xfId="0" applyNumberFormat="1" applyFont="1" applyFill="1" applyBorder="1" applyAlignment="1" applyProtection="1">
      <alignment horizontal="center" vertical="center" wrapText="1"/>
    </xf>
    <xf numFmtId="9" fontId="20" fillId="25" borderId="47" xfId="0" applyNumberFormat="1" applyFont="1" applyFill="1" applyBorder="1" applyAlignment="1" applyProtection="1">
      <alignment horizontal="center" vertical="center"/>
    </xf>
    <xf numFmtId="0" fontId="0" fillId="0" borderId="0" xfId="0" applyAlignment="1">
      <alignment horizontal="center"/>
    </xf>
    <xf numFmtId="0" fontId="117" fillId="0" borderId="0" xfId="0" applyFont="1" applyBorder="1" applyAlignment="1">
      <alignment horizontal="right" vertical="center" wrapText="1"/>
    </xf>
    <xf numFmtId="0" fontId="0" fillId="16" borderId="51" xfId="0" applyFill="1" applyBorder="1" applyAlignment="1">
      <alignment horizontal="center" vertical="center"/>
    </xf>
    <xf numFmtId="0" fontId="0" fillId="16" borderId="52" xfId="0" applyFill="1" applyBorder="1" applyAlignment="1">
      <alignment horizontal="center" vertical="center" wrapText="1"/>
    </xf>
    <xf numFmtId="0" fontId="0" fillId="16" borderId="52" xfId="0" applyFill="1" applyBorder="1" applyAlignment="1">
      <alignment horizontal="center" vertical="center"/>
    </xf>
    <xf numFmtId="0" fontId="0" fillId="16" borderId="51" xfId="0" applyFill="1" applyBorder="1" applyAlignment="1">
      <alignment horizontal="center" vertical="center" wrapText="1"/>
    </xf>
    <xf numFmtId="0" fontId="0" fillId="16" borderId="50" xfId="0" applyFill="1" applyBorder="1" applyAlignment="1">
      <alignment horizontal="center" vertical="center" wrapText="1"/>
    </xf>
    <xf numFmtId="0" fontId="0" fillId="16" borderId="43" xfId="0" applyFill="1" applyBorder="1" applyAlignment="1">
      <alignment horizontal="center" vertical="center" wrapText="1"/>
    </xf>
    <xf numFmtId="0" fontId="0" fillId="16" borderId="0" xfId="0" applyFill="1" applyAlignment="1">
      <alignment horizontal="center" vertical="center" wrapText="1"/>
    </xf>
    <xf numFmtId="0" fontId="0" fillId="0" borderId="0" xfId="0" applyBorder="1" applyAlignment="1">
      <alignment horizontal="center"/>
    </xf>
    <xf numFmtId="9" fontId="118" fillId="0" borderId="0" xfId="82" applyFont="1"/>
    <xf numFmtId="9" fontId="0" fillId="0" borderId="0" xfId="82" applyFont="1" applyAlignment="1">
      <alignment vertical="top" wrapText="1"/>
    </xf>
    <xf numFmtId="9" fontId="119" fillId="0" borderId="0" xfId="82" quotePrefix="1" applyFont="1"/>
    <xf numFmtId="9" fontId="118" fillId="0" borderId="0" xfId="82" quotePrefix="1" applyFont="1"/>
    <xf numFmtId="9" fontId="119" fillId="0" borderId="0" xfId="82" applyFont="1"/>
    <xf numFmtId="0" fontId="0" fillId="0" borderId="0" xfId="82" applyNumberFormat="1" applyFont="1" applyBorder="1"/>
    <xf numFmtId="0" fontId="0" fillId="0" borderId="36" xfId="82" applyNumberFormat="1" applyFont="1" applyBorder="1"/>
    <xf numFmtId="0" fontId="0" fillId="0" borderId="46" xfId="82" applyNumberFormat="1" applyFont="1" applyBorder="1"/>
    <xf numFmtId="0" fontId="103" fillId="12" borderId="0" xfId="0" applyFont="1" applyFill="1" applyBorder="1" applyAlignment="1">
      <alignment horizontal="center" vertical="center" wrapText="1"/>
    </xf>
    <xf numFmtId="0" fontId="0" fillId="16" borderId="53" xfId="0" applyFill="1" applyBorder="1" applyAlignment="1">
      <alignment horizontal="center" vertical="center" wrapText="1"/>
    </xf>
    <xf numFmtId="0" fontId="0" fillId="0" borderId="28" xfId="82" applyNumberFormat="1" applyFont="1" applyBorder="1"/>
    <xf numFmtId="9" fontId="0" fillId="35" borderId="0" xfId="82" applyFont="1" applyFill="1" applyBorder="1"/>
    <xf numFmtId="9" fontId="0" fillId="35" borderId="36" xfId="82" applyFont="1" applyFill="1" applyBorder="1"/>
    <xf numFmtId="0" fontId="0" fillId="0" borderId="0" xfId="0" applyAlignment="1"/>
    <xf numFmtId="9" fontId="11" fillId="6" borderId="0" xfId="0" applyNumberFormat="1" applyFont="1" applyFill="1" applyBorder="1" applyAlignment="1">
      <alignment horizontal="center" vertical="center"/>
    </xf>
    <xf numFmtId="0" fontId="69" fillId="0" borderId="0" xfId="3" applyFont="1" applyAlignment="1">
      <alignment vertical="center"/>
    </xf>
    <xf numFmtId="0" fontId="4" fillId="2" borderId="0" xfId="3" applyFont="1" applyFill="1" applyAlignment="1">
      <alignment vertical="center"/>
    </xf>
    <xf numFmtId="0" fontId="63" fillId="16" borderId="11" xfId="1" applyFont="1" applyFill="1" applyBorder="1" applyAlignment="1" applyProtection="1">
      <alignment horizontal="center" vertical="center" wrapText="1"/>
    </xf>
    <xf numFmtId="0" fontId="35" fillId="16" borderId="17" xfId="1" applyFont="1" applyFill="1" applyBorder="1" applyAlignment="1" applyProtection="1">
      <alignment horizontal="center" vertical="center" wrapText="1"/>
    </xf>
    <xf numFmtId="0" fontId="76" fillId="23" borderId="11" xfId="1" applyFont="1" applyFill="1" applyBorder="1" applyAlignment="1" applyProtection="1">
      <alignment horizontal="center" vertical="center" wrapText="1"/>
    </xf>
    <xf numFmtId="0" fontId="77" fillId="23" borderId="19" xfId="1" applyFont="1" applyFill="1" applyBorder="1" applyAlignment="1" applyProtection="1">
      <alignment horizontal="center" vertical="center" wrapText="1"/>
    </xf>
    <xf numFmtId="0" fontId="31" fillId="0" borderId="0" xfId="3" applyFont="1" applyAlignment="1">
      <alignment vertical="center"/>
    </xf>
    <xf numFmtId="49" fontId="63" fillId="28" borderId="11" xfId="1" applyNumberFormat="1" applyFont="1" applyFill="1" applyBorder="1" applyAlignment="1" applyProtection="1">
      <alignment horizontal="center" vertical="center" wrapText="1"/>
    </xf>
    <xf numFmtId="9" fontId="63" fillId="16" borderId="17" xfId="1" applyNumberFormat="1" applyFont="1" applyFill="1" applyBorder="1" applyAlignment="1" applyProtection="1">
      <alignment horizontal="center" vertical="center"/>
    </xf>
    <xf numFmtId="49" fontId="77" fillId="23" borderId="11" xfId="1" applyNumberFormat="1" applyFont="1" applyFill="1" applyBorder="1" applyAlignment="1" applyProtection="1">
      <alignment horizontal="center" vertical="center" wrapText="1"/>
    </xf>
    <xf numFmtId="9" fontId="77" fillId="23" borderId="11" xfId="1" applyNumberFormat="1" applyFont="1" applyFill="1" applyBorder="1" applyAlignment="1" applyProtection="1">
      <alignment horizontal="center" vertical="center"/>
    </xf>
    <xf numFmtId="49" fontId="63" fillId="33" borderId="11" xfId="1" applyNumberFormat="1" applyFont="1" applyFill="1" applyBorder="1" applyAlignment="1" applyProtection="1">
      <alignment horizontal="center" vertical="center" wrapText="1"/>
    </xf>
    <xf numFmtId="9" fontId="129" fillId="11" borderId="11" xfId="1" applyNumberFormat="1" applyFont="1" applyFill="1" applyBorder="1" applyAlignment="1" applyProtection="1">
      <alignment horizontal="center" vertical="center"/>
      <protection locked="0"/>
    </xf>
    <xf numFmtId="49" fontId="63" fillId="29" borderId="11" xfId="1" applyNumberFormat="1" applyFont="1" applyFill="1" applyBorder="1" applyAlignment="1" applyProtection="1">
      <alignment horizontal="center" vertical="center" wrapText="1"/>
    </xf>
    <xf numFmtId="49" fontId="63" fillId="34" borderId="11" xfId="1" applyNumberFormat="1" applyFont="1" applyFill="1" applyBorder="1" applyAlignment="1" applyProtection="1">
      <alignment horizontal="center" vertical="center" wrapText="1"/>
    </xf>
    <xf numFmtId="49" fontId="63" fillId="16" borderId="35" xfId="1" applyNumberFormat="1" applyFont="1" applyFill="1" applyBorder="1" applyAlignment="1" applyProtection="1">
      <alignment horizontal="center" vertical="center" wrapText="1"/>
    </xf>
    <xf numFmtId="9" fontId="63" fillId="16" borderId="12" xfId="1" applyNumberFormat="1" applyFont="1" applyFill="1" applyBorder="1" applyAlignment="1" applyProtection="1">
      <alignment horizontal="center" vertical="center"/>
    </xf>
    <xf numFmtId="49" fontId="77" fillId="23" borderId="35" xfId="1" applyNumberFormat="1" applyFont="1" applyFill="1" applyBorder="1" applyAlignment="1" applyProtection="1">
      <alignment horizontal="center" vertical="center" wrapText="1"/>
    </xf>
    <xf numFmtId="9" fontId="77" fillId="23" borderId="35" xfId="1" applyNumberFormat="1" applyFont="1" applyFill="1" applyBorder="1" applyAlignment="1" applyProtection="1">
      <alignment horizontal="center" vertical="center"/>
    </xf>
    <xf numFmtId="0" fontId="130" fillId="0" borderId="0" xfId="3" applyFont="1" applyAlignment="1">
      <alignment vertical="center"/>
    </xf>
    <xf numFmtId="20" fontId="6" fillId="16" borderId="0" xfId="1" applyNumberFormat="1" applyFont="1" applyFill="1" applyBorder="1" applyAlignment="1">
      <alignment horizontal="left" vertical="center" wrapText="1" indent="1"/>
    </xf>
    <xf numFmtId="0" fontId="124" fillId="0" borderId="0" xfId="0" applyFont="1" applyBorder="1" applyAlignment="1">
      <alignment vertical="center"/>
    </xf>
    <xf numFmtId="0" fontId="124" fillId="11" borderId="0" xfId="0" applyFont="1" applyFill="1" applyBorder="1" applyAlignment="1">
      <alignment vertical="center"/>
    </xf>
    <xf numFmtId="0" fontId="0" fillId="11" borderId="0" xfId="0" applyFill="1" applyBorder="1" applyAlignment="1" applyProtection="1">
      <alignment vertical="center"/>
    </xf>
    <xf numFmtId="0" fontId="125" fillId="11" borderId="0" xfId="3" applyFont="1" applyFill="1" applyBorder="1" applyAlignment="1" applyProtection="1">
      <alignment vertical="center"/>
    </xf>
    <xf numFmtId="0" fontId="125" fillId="11" borderId="0" xfId="3" applyFont="1" applyFill="1" applyBorder="1" applyAlignment="1" applyProtection="1">
      <alignment horizontal="right" vertical="center"/>
    </xf>
    <xf numFmtId="0" fontId="72" fillId="0" borderId="0" xfId="0" applyFont="1" applyBorder="1" applyAlignment="1">
      <alignment vertical="center"/>
    </xf>
    <xf numFmtId="0" fontId="1" fillId="0" borderId="0" xfId="3" applyFont="1" applyBorder="1" applyAlignment="1">
      <alignment vertical="center"/>
    </xf>
    <xf numFmtId="0" fontId="4" fillId="0" borderId="0" xfId="3" applyFont="1" applyBorder="1" applyAlignment="1">
      <alignment vertical="center"/>
    </xf>
    <xf numFmtId="20" fontId="5" fillId="16" borderId="16" xfId="1" applyNumberFormat="1" applyFont="1" applyFill="1" applyBorder="1" applyAlignment="1">
      <alignment horizontal="center" vertical="center" wrapText="1"/>
    </xf>
    <xf numFmtId="0" fontId="68" fillId="0" borderId="0" xfId="0" applyFont="1" applyBorder="1"/>
    <xf numFmtId="9" fontId="11" fillId="14" borderId="0" xfId="0" applyNumberFormat="1" applyFont="1" applyFill="1" applyBorder="1" applyAlignment="1">
      <alignment horizontal="center" vertical="center"/>
    </xf>
    <xf numFmtId="0" fontId="67" fillId="38" borderId="12" xfId="3" applyFont="1" applyFill="1" applyBorder="1" applyAlignment="1">
      <alignment vertical="center"/>
    </xf>
    <xf numFmtId="9" fontId="11" fillId="14" borderId="0" xfId="0" applyNumberFormat="1" applyFont="1" applyFill="1" applyBorder="1" applyAlignment="1">
      <alignment vertical="center"/>
    </xf>
    <xf numFmtId="49" fontId="83" fillId="0" borderId="0" xfId="0" applyNumberFormat="1" applyFont="1" applyBorder="1" applyAlignment="1" applyProtection="1">
      <alignment horizontal="left" vertical="center" indent="1"/>
      <protection locked="0"/>
    </xf>
    <xf numFmtId="9" fontId="11" fillId="37" borderId="17" xfId="0" applyNumberFormat="1" applyFont="1" applyFill="1" applyBorder="1" applyAlignment="1">
      <alignment vertical="center"/>
    </xf>
    <xf numFmtId="0" fontId="5" fillId="13" borderId="12" xfId="1" applyFont="1" applyFill="1" applyBorder="1" applyAlignment="1" applyProtection="1">
      <alignment horizontal="center" vertical="center" wrapText="1"/>
    </xf>
    <xf numFmtId="14" fontId="136" fillId="2" borderId="0" xfId="1" applyNumberFormat="1" applyFont="1" applyFill="1" applyBorder="1" applyAlignment="1">
      <alignment horizontal="right" vertical="center"/>
    </xf>
    <xf numFmtId="9" fontId="137" fillId="14" borderId="0" xfId="0" applyNumberFormat="1" applyFont="1" applyFill="1" applyBorder="1" applyAlignment="1">
      <alignment horizontal="center" vertical="center"/>
    </xf>
    <xf numFmtId="0" fontId="28" fillId="16" borderId="24" xfId="1" applyNumberFormat="1" applyFont="1" applyFill="1" applyBorder="1" applyAlignment="1">
      <alignment vertical="center" wrapText="1"/>
    </xf>
    <xf numFmtId="0" fontId="28" fillId="16" borderId="24" xfId="1" applyNumberFormat="1" applyFont="1" applyFill="1" applyBorder="1" applyAlignment="1">
      <alignment horizontal="left" vertical="center" wrapText="1"/>
    </xf>
    <xf numFmtId="0" fontId="28" fillId="16" borderId="18" xfId="1" applyNumberFormat="1" applyFont="1" applyFill="1" applyBorder="1" applyAlignment="1">
      <alignment horizontal="left" vertical="center" wrapText="1"/>
    </xf>
    <xf numFmtId="0" fontId="138" fillId="11" borderId="0" xfId="0" applyFont="1" applyFill="1" applyBorder="1"/>
    <xf numFmtId="0" fontId="138" fillId="0" borderId="10" xfId="0" applyFont="1" applyBorder="1"/>
    <xf numFmtId="0" fontId="39" fillId="22" borderId="21" xfId="1" applyNumberFormat="1" applyFont="1" applyFill="1" applyBorder="1" applyAlignment="1">
      <alignment horizontal="left" vertical="center" indent="1"/>
    </xf>
    <xf numFmtId="0" fontId="68" fillId="11" borderId="0" xfId="0" applyFont="1" applyFill="1" applyBorder="1" applyAlignment="1" applyProtection="1">
      <alignment vertical="center"/>
    </xf>
    <xf numFmtId="0" fontId="125" fillId="0" borderId="0" xfId="3" applyFont="1" applyBorder="1" applyAlignment="1">
      <alignment vertical="center"/>
    </xf>
    <xf numFmtId="0" fontId="125" fillId="11" borderId="0" xfId="0" applyFont="1" applyFill="1" applyBorder="1" applyAlignment="1" applyProtection="1">
      <alignment horizontal="left" vertical="center"/>
    </xf>
    <xf numFmtId="0" fontId="70" fillId="11" borderId="0" xfId="0" applyFont="1" applyFill="1" applyBorder="1" applyAlignment="1" applyProtection="1">
      <alignment horizontal="left" vertical="center"/>
    </xf>
    <xf numFmtId="0" fontId="70" fillId="11" borderId="0" xfId="0" applyFont="1" applyFill="1" applyBorder="1" applyAlignment="1" applyProtection="1">
      <alignment horizontal="center" vertical="center"/>
    </xf>
    <xf numFmtId="14" fontId="70" fillId="11" borderId="0" xfId="1" applyNumberFormat="1" applyFont="1" applyFill="1" applyBorder="1" applyAlignment="1" applyProtection="1">
      <alignment horizontal="right" vertical="center"/>
    </xf>
    <xf numFmtId="9" fontId="5" fillId="12" borderId="13" xfId="0" applyNumberFormat="1" applyFont="1" applyFill="1" applyBorder="1" applyAlignment="1">
      <alignment horizontal="center" vertical="center"/>
    </xf>
    <xf numFmtId="9" fontId="5" fillId="12" borderId="14" xfId="0" applyNumberFormat="1" applyFont="1" applyFill="1" applyBorder="1" applyAlignment="1">
      <alignment horizontal="center" vertical="center" wrapText="1"/>
    </xf>
    <xf numFmtId="9" fontId="66" fillId="20" borderId="0" xfId="0" applyNumberFormat="1" applyFont="1" applyFill="1" applyBorder="1" applyAlignment="1">
      <alignment horizontal="left" vertical="center"/>
    </xf>
    <xf numFmtId="9" fontId="6" fillId="21" borderId="0" xfId="82" applyFont="1" applyFill="1" applyBorder="1" applyAlignment="1">
      <alignment horizontal="left" vertical="center" wrapText="1"/>
    </xf>
    <xf numFmtId="9" fontId="66" fillId="13" borderId="0" xfId="0" applyNumberFormat="1" applyFont="1" applyFill="1" applyBorder="1" applyAlignment="1">
      <alignment horizontal="center" vertical="center"/>
    </xf>
    <xf numFmtId="9" fontId="66" fillId="20" borderId="15" xfId="0" applyNumberFormat="1" applyFont="1" applyFill="1" applyBorder="1" applyAlignment="1">
      <alignment horizontal="center" vertical="center"/>
    </xf>
    <xf numFmtId="9" fontId="66" fillId="13" borderId="16" xfId="0" applyNumberFormat="1" applyFont="1" applyFill="1" applyBorder="1" applyAlignment="1">
      <alignment horizontal="center" vertical="center" wrapText="1"/>
    </xf>
    <xf numFmtId="9" fontId="6" fillId="18" borderId="22" xfId="0" applyNumberFormat="1" applyFont="1" applyFill="1" applyBorder="1" applyAlignment="1">
      <alignment horizontal="center" vertical="center" wrapText="1"/>
    </xf>
    <xf numFmtId="9" fontId="139" fillId="33" borderId="0" xfId="0" applyNumberFormat="1" applyFont="1" applyFill="1" applyAlignment="1">
      <alignment horizontal="center" vertical="center"/>
    </xf>
    <xf numFmtId="0" fontId="125" fillId="0" borderId="0" xfId="0" applyFont="1" applyAlignment="1">
      <alignment horizontal="left" vertical="center"/>
    </xf>
    <xf numFmtId="0" fontId="70" fillId="2" borderId="0" xfId="0" applyFont="1" applyFill="1" applyBorder="1" applyAlignment="1">
      <alignment horizontal="center" vertical="center"/>
    </xf>
    <xf numFmtId="0" fontId="128" fillId="0" borderId="0" xfId="0" applyFont="1" applyAlignment="1">
      <alignment vertical="center"/>
    </xf>
    <xf numFmtId="0" fontId="86" fillId="11" borderId="0" xfId="0" applyFont="1" applyFill="1" applyBorder="1"/>
    <xf numFmtId="0" fontId="67" fillId="11" borderId="0" xfId="0" applyFont="1" applyFill="1" applyBorder="1" applyAlignment="1">
      <alignment vertical="center"/>
    </xf>
    <xf numFmtId="0" fontId="67" fillId="11" borderId="0" xfId="0" applyFont="1" applyFill="1" applyBorder="1" applyAlignment="1">
      <alignment vertical="center" wrapText="1"/>
    </xf>
    <xf numFmtId="9" fontId="67" fillId="11" borderId="0" xfId="0" applyNumberFormat="1" applyFont="1" applyFill="1" applyBorder="1" applyAlignment="1">
      <alignment horizontal="center" vertical="center"/>
    </xf>
    <xf numFmtId="9" fontId="11" fillId="6" borderId="12" xfId="0" applyNumberFormat="1" applyFont="1" applyFill="1" applyBorder="1" applyAlignment="1">
      <alignment horizontal="center" vertical="center"/>
    </xf>
    <xf numFmtId="9" fontId="11" fillId="6" borderId="13" xfId="0" applyNumberFormat="1" applyFont="1" applyFill="1" applyBorder="1" applyAlignment="1">
      <alignment horizontal="center" vertical="center"/>
    </xf>
    <xf numFmtId="9" fontId="11" fillId="6" borderId="13" xfId="0" applyNumberFormat="1" applyFont="1" applyFill="1" applyBorder="1" applyAlignment="1">
      <alignment horizontal="left" vertical="center"/>
    </xf>
    <xf numFmtId="9" fontId="11" fillId="6" borderId="14" xfId="0" applyNumberFormat="1" applyFont="1" applyFill="1" applyBorder="1" applyAlignment="1">
      <alignment horizontal="center" vertical="center"/>
    </xf>
    <xf numFmtId="0" fontId="7" fillId="11" borderId="59" xfId="0" applyFont="1" applyFill="1" applyBorder="1" applyAlignment="1" applyProtection="1">
      <alignment horizontal="left" vertical="top" wrapText="1" indent="1"/>
      <protection locked="0"/>
    </xf>
    <xf numFmtId="0" fontId="7" fillId="11" borderId="61" xfId="0" applyFont="1" applyFill="1" applyBorder="1" applyAlignment="1" applyProtection="1">
      <alignment horizontal="left" vertical="top" wrapText="1" indent="1"/>
      <protection locked="0"/>
    </xf>
    <xf numFmtId="9" fontId="11" fillId="6" borderId="15" xfId="0" applyNumberFormat="1" applyFont="1" applyFill="1" applyBorder="1" applyAlignment="1">
      <alignment horizontal="center" vertical="center"/>
    </xf>
    <xf numFmtId="9" fontId="11" fillId="6" borderId="0" xfId="0" applyNumberFormat="1" applyFont="1" applyFill="1" applyBorder="1" applyAlignment="1">
      <alignment horizontal="left" vertical="center"/>
    </xf>
    <xf numFmtId="9" fontId="11" fillId="6" borderId="16" xfId="0" applyNumberFormat="1" applyFont="1" applyFill="1" applyBorder="1" applyAlignment="1">
      <alignment horizontal="center" vertical="center"/>
    </xf>
    <xf numFmtId="0" fontId="9" fillId="11" borderId="0" xfId="0" applyFont="1" applyFill="1" applyBorder="1"/>
    <xf numFmtId="0" fontId="39" fillId="22" borderId="21" xfId="1" applyNumberFormat="1" applyFont="1" applyFill="1" applyBorder="1" applyAlignment="1">
      <alignment horizontal="left" vertical="center" wrapText="1"/>
    </xf>
    <xf numFmtId="9" fontId="11" fillId="7" borderId="15" xfId="0" applyNumberFormat="1" applyFont="1" applyFill="1" applyBorder="1" applyAlignment="1">
      <alignment horizontal="center" vertical="center"/>
    </xf>
    <xf numFmtId="9" fontId="11" fillId="7" borderId="0" xfId="0" applyNumberFormat="1" applyFont="1" applyFill="1" applyBorder="1" applyAlignment="1">
      <alignment horizontal="center" vertical="center"/>
    </xf>
    <xf numFmtId="9" fontId="11" fillId="7" borderId="0" xfId="0" applyNumberFormat="1" applyFont="1" applyFill="1" applyBorder="1" applyAlignment="1">
      <alignment horizontal="left" vertical="center"/>
    </xf>
    <xf numFmtId="9" fontId="11" fillId="7" borderId="16" xfId="0" applyNumberFormat="1" applyFont="1" applyFill="1" applyBorder="1" applyAlignment="1">
      <alignment horizontal="center" vertical="center"/>
    </xf>
    <xf numFmtId="0" fontId="7" fillId="11" borderId="67" xfId="0" applyFont="1" applyFill="1" applyBorder="1" applyAlignment="1" applyProtection="1">
      <alignment horizontal="left" vertical="top" wrapText="1" indent="1"/>
      <protection locked="0"/>
    </xf>
    <xf numFmtId="0" fontId="125" fillId="0" borderId="0" xfId="0" applyFont="1" applyBorder="1" applyAlignment="1" applyProtection="1">
      <alignment horizontal="left" vertical="center"/>
    </xf>
    <xf numFmtId="0" fontId="70" fillId="2" borderId="0" xfId="0" applyFont="1" applyFill="1" applyBorder="1" applyAlignment="1" applyProtection="1">
      <alignment horizontal="left" vertical="center"/>
    </xf>
    <xf numFmtId="0" fontId="70" fillId="2" borderId="0" xfId="0" applyFont="1" applyFill="1" applyBorder="1" applyAlignment="1" applyProtection="1">
      <alignment horizontal="center" vertical="center"/>
    </xf>
    <xf numFmtId="14" fontId="70" fillId="2" borderId="0" xfId="1" applyNumberFormat="1" applyFont="1" applyFill="1" applyBorder="1" applyAlignment="1" applyProtection="1">
      <alignment horizontal="right" vertical="center"/>
    </xf>
    <xf numFmtId="0" fontId="68" fillId="11" borderId="0" xfId="0" applyFont="1" applyFill="1" applyBorder="1" applyAlignment="1">
      <alignment vertical="center"/>
    </xf>
    <xf numFmtId="0" fontId="68" fillId="0" borderId="0" xfId="0" applyFont="1" applyBorder="1" applyAlignment="1">
      <alignment vertical="center"/>
    </xf>
    <xf numFmtId="0" fontId="39" fillId="22" borderId="20" xfId="1" applyNumberFormat="1" applyFont="1" applyFill="1" applyBorder="1" applyAlignment="1">
      <alignment horizontal="center" vertical="center" wrapText="1"/>
    </xf>
    <xf numFmtId="0" fontId="99" fillId="31" borderId="15" xfId="0" applyFont="1" applyFill="1" applyBorder="1" applyAlignment="1">
      <alignment vertical="center" wrapText="1"/>
    </xf>
    <xf numFmtId="0" fontId="99" fillId="31" borderId="20" xfId="0" applyFont="1" applyFill="1" applyBorder="1" applyAlignment="1">
      <alignment vertical="center" wrapText="1"/>
    </xf>
    <xf numFmtId="0" fontId="99" fillId="31" borderId="21" xfId="0" applyFont="1" applyFill="1" applyBorder="1" applyAlignment="1">
      <alignment vertical="center" wrapText="1"/>
    </xf>
    <xf numFmtId="0" fontId="68" fillId="0" borderId="0" xfId="0" applyFont="1"/>
    <xf numFmtId="0" fontId="125" fillId="11" borderId="0" xfId="3" applyFont="1" applyFill="1" applyBorder="1" applyAlignment="1">
      <alignment vertical="center"/>
    </xf>
    <xf numFmtId="9" fontId="39" fillId="16" borderId="0" xfId="1" applyNumberFormat="1" applyFont="1" applyFill="1" applyBorder="1" applyAlignment="1">
      <alignment horizontal="right" vertical="center" wrapText="1"/>
    </xf>
    <xf numFmtId="0" fontId="0" fillId="0" borderId="0" xfId="0" applyFont="1"/>
    <xf numFmtId="0" fontId="73" fillId="16" borderId="15" xfId="0" applyFont="1" applyFill="1" applyBorder="1"/>
    <xf numFmtId="0" fontId="73" fillId="16" borderId="0" xfId="0" applyFont="1" applyFill="1" applyBorder="1"/>
    <xf numFmtId="0" fontId="73" fillId="16" borderId="20" xfId="0" applyFont="1" applyFill="1" applyBorder="1"/>
    <xf numFmtId="0" fontId="73" fillId="16" borderId="21" xfId="0" applyFont="1" applyFill="1" applyBorder="1"/>
    <xf numFmtId="0" fontId="27" fillId="9" borderId="11" xfId="1" applyFont="1" applyFill="1" applyBorder="1" applyAlignment="1" applyProtection="1">
      <alignment horizontal="center" vertical="center" wrapText="1"/>
    </xf>
    <xf numFmtId="0" fontId="96" fillId="9" borderId="11" xfId="1" applyFont="1" applyFill="1" applyBorder="1" applyAlignment="1" applyProtection="1">
      <alignment horizontal="center" vertical="center" wrapText="1"/>
    </xf>
    <xf numFmtId="0" fontId="32" fillId="9" borderId="11" xfId="1" applyFont="1" applyFill="1" applyBorder="1" applyAlignment="1" applyProtection="1">
      <alignment horizontal="center" vertical="center" wrapText="1"/>
    </xf>
    <xf numFmtId="0" fontId="95" fillId="9" borderId="11" xfId="1" applyFont="1" applyFill="1" applyBorder="1" applyAlignment="1" applyProtection="1">
      <alignment horizontal="center" vertical="center" wrapText="1"/>
    </xf>
    <xf numFmtId="0" fontId="6" fillId="16" borderId="11" xfId="0" applyFont="1" applyFill="1" applyBorder="1" applyAlignment="1">
      <alignment horizontal="center" wrapText="1"/>
    </xf>
    <xf numFmtId="0" fontId="62" fillId="16" borderId="11" xfId="0" applyFont="1" applyFill="1" applyBorder="1" applyAlignment="1">
      <alignment horizontal="center" vertical="center" wrapText="1"/>
    </xf>
    <xf numFmtId="9" fontId="21" fillId="16" borderId="11" xfId="82" applyFont="1" applyFill="1" applyBorder="1" applyAlignment="1">
      <alignment horizontal="center" vertical="center"/>
    </xf>
    <xf numFmtId="0" fontId="62" fillId="16" borderId="11" xfId="0" applyFont="1" applyFill="1" applyBorder="1" applyAlignment="1">
      <alignment horizontal="center" wrapText="1"/>
    </xf>
    <xf numFmtId="9" fontId="131" fillId="15" borderId="0" xfId="0" applyNumberFormat="1" applyFont="1" applyFill="1" applyBorder="1" applyAlignment="1">
      <alignment vertical="center" wrapText="1"/>
    </xf>
    <xf numFmtId="0" fontId="28" fillId="16" borderId="17" xfId="0" applyFont="1" applyFill="1" applyBorder="1" applyAlignment="1">
      <alignment horizontal="center" vertical="center" wrapText="1"/>
    </xf>
    <xf numFmtId="0" fontId="28" fillId="16" borderId="17" xfId="0" applyFont="1" applyFill="1" applyBorder="1" applyAlignment="1">
      <alignment horizontal="center" vertical="center"/>
    </xf>
    <xf numFmtId="49" fontId="41" fillId="2" borderId="29" xfId="0" applyNumberFormat="1" applyFont="1" applyFill="1" applyBorder="1" applyAlignment="1" applyProtection="1">
      <alignment horizontal="center" vertical="center" wrapText="1"/>
    </xf>
    <xf numFmtId="0" fontId="148" fillId="2" borderId="1" xfId="0" applyFont="1" applyFill="1" applyBorder="1" applyAlignment="1" applyProtection="1">
      <alignment horizontal="center" vertical="center" wrapText="1"/>
    </xf>
    <xf numFmtId="49" fontId="149" fillId="2" borderId="0" xfId="0" applyNumberFormat="1" applyFont="1" applyFill="1" applyBorder="1" applyAlignment="1" applyProtection="1">
      <alignment horizontal="center" vertical="center" wrapText="1"/>
    </xf>
    <xf numFmtId="9" fontId="149" fillId="2" borderId="0" xfId="82" applyFont="1" applyFill="1" applyBorder="1" applyAlignment="1" applyProtection="1">
      <alignment horizontal="center" vertical="center" wrapText="1"/>
    </xf>
    <xf numFmtId="9" fontId="134" fillId="25" borderId="48" xfId="0" applyNumberFormat="1" applyFont="1" applyFill="1" applyBorder="1" applyAlignment="1" applyProtection="1">
      <alignment horizontal="center" vertical="center" wrapText="1"/>
    </xf>
    <xf numFmtId="0" fontId="97" fillId="16" borderId="0" xfId="0" applyFont="1" applyFill="1" applyBorder="1" applyAlignment="1">
      <alignment vertical="center" wrapText="1"/>
    </xf>
    <xf numFmtId="0" fontId="4" fillId="16" borderId="15" xfId="0" applyFont="1" applyFill="1" applyBorder="1"/>
    <xf numFmtId="0" fontId="69" fillId="16" borderId="0" xfId="0" applyFont="1" applyFill="1" applyBorder="1" applyAlignment="1">
      <alignment horizontal="right" vertical="center"/>
    </xf>
    <xf numFmtId="9" fontId="110" fillId="16" borderId="0" xfId="0" applyNumberFormat="1" applyFont="1" applyFill="1" applyBorder="1" applyAlignment="1">
      <alignment horizontal="center" vertical="center"/>
    </xf>
    <xf numFmtId="9" fontId="110" fillId="16" borderId="16" xfId="0" applyNumberFormat="1" applyFont="1" applyFill="1" applyBorder="1" applyAlignment="1">
      <alignment vertical="center"/>
    </xf>
    <xf numFmtId="9" fontId="32" fillId="16" borderId="15" xfId="1" applyNumberFormat="1" applyFont="1" applyFill="1" applyBorder="1" applyAlignment="1">
      <alignment horizontal="right" vertical="center" wrapText="1"/>
    </xf>
    <xf numFmtId="164" fontId="32" fillId="16" borderId="0" xfId="1" applyNumberFormat="1" applyFont="1" applyFill="1" applyBorder="1" applyAlignment="1">
      <alignment horizontal="center" vertical="center" wrapText="1"/>
    </xf>
    <xf numFmtId="164" fontId="39" fillId="16" borderId="0" xfId="1" applyNumberFormat="1" applyFont="1" applyFill="1" applyBorder="1" applyAlignment="1">
      <alignment horizontal="left" vertical="center" wrapText="1" indent="1"/>
    </xf>
    <xf numFmtId="0" fontId="39" fillId="16" borderId="21" xfId="1" applyNumberFormat="1" applyFont="1" applyFill="1" applyBorder="1" applyAlignment="1">
      <alignment horizontal="left" vertical="center" wrapText="1" indent="1"/>
    </xf>
    <xf numFmtId="0" fontId="39" fillId="16" borderId="22" xfId="1" applyNumberFormat="1" applyFont="1" applyFill="1" applyBorder="1" applyAlignment="1">
      <alignment vertical="center" wrapText="1"/>
    </xf>
    <xf numFmtId="49" fontId="39" fillId="16" borderId="20" xfId="1" applyNumberFormat="1" applyFont="1" applyFill="1" applyBorder="1" applyAlignment="1">
      <alignment horizontal="right" vertical="center" wrapText="1"/>
    </xf>
    <xf numFmtId="49" fontId="39" fillId="16" borderId="21" xfId="1" applyNumberFormat="1" applyFont="1" applyFill="1" applyBorder="1" applyAlignment="1">
      <alignment horizontal="center" vertical="center" wrapText="1"/>
    </xf>
    <xf numFmtId="0" fontId="4" fillId="16" borderId="0" xfId="0" applyFont="1" applyFill="1" applyBorder="1"/>
    <xf numFmtId="0" fontId="4" fillId="16" borderId="16" xfId="0" applyFont="1" applyFill="1" applyBorder="1"/>
    <xf numFmtId="9" fontId="39" fillId="16" borderId="15" xfId="1" applyNumberFormat="1" applyFont="1" applyFill="1" applyBorder="1" applyAlignment="1">
      <alignment horizontal="right" vertical="center" wrapText="1"/>
    </xf>
    <xf numFmtId="164" fontId="39" fillId="16" borderId="0" xfId="1" applyNumberFormat="1" applyFont="1" applyFill="1" applyBorder="1" applyAlignment="1">
      <alignment horizontal="left" vertical="center" wrapText="1"/>
    </xf>
    <xf numFmtId="49" fontId="39" fillId="16" borderId="22" xfId="1" applyNumberFormat="1" applyFont="1" applyFill="1" applyBorder="1" applyAlignment="1">
      <alignment vertical="center"/>
    </xf>
    <xf numFmtId="164" fontId="39" fillId="16" borderId="20" xfId="1" applyNumberFormat="1" applyFont="1" applyFill="1" applyBorder="1" applyAlignment="1">
      <alignment horizontal="center" vertical="center" wrapText="1"/>
    </xf>
    <xf numFmtId="0" fontId="39" fillId="16" borderId="21" xfId="1" applyNumberFormat="1" applyFont="1" applyFill="1" applyBorder="1" applyAlignment="1">
      <alignment horizontal="left" vertical="center" wrapText="1"/>
    </xf>
    <xf numFmtId="0" fontId="9" fillId="16" borderId="15" xfId="0" applyFont="1" applyFill="1" applyBorder="1"/>
    <xf numFmtId="0" fontId="9" fillId="16" borderId="0" xfId="0" applyFont="1" applyFill="1" applyBorder="1"/>
    <xf numFmtId="0" fontId="9" fillId="16" borderId="16" xfId="0" applyFont="1" applyFill="1" applyBorder="1"/>
    <xf numFmtId="0" fontId="9" fillId="16" borderId="20" xfId="0" applyFont="1" applyFill="1" applyBorder="1"/>
    <xf numFmtId="0" fontId="6" fillId="16" borderId="21" xfId="0" applyFont="1" applyFill="1" applyBorder="1" applyAlignment="1">
      <alignment vertical="center"/>
    </xf>
    <xf numFmtId="0" fontId="6" fillId="16" borderId="22" xfId="0" applyFont="1" applyFill="1" applyBorder="1" applyAlignment="1">
      <alignment vertical="center"/>
    </xf>
    <xf numFmtId="0" fontId="57" fillId="16" borderId="34" xfId="0" applyFont="1" applyFill="1" applyBorder="1" applyAlignment="1">
      <alignment horizontal="center" vertical="center" wrapText="1"/>
    </xf>
    <xf numFmtId="0" fontId="59" fillId="16" borderId="34" xfId="0" applyFont="1" applyFill="1" applyBorder="1" applyAlignment="1">
      <alignment horizontal="center" vertical="center" wrapText="1"/>
    </xf>
    <xf numFmtId="0" fontId="60" fillId="16" borderId="58" xfId="0" applyFont="1" applyFill="1" applyBorder="1" applyAlignment="1">
      <alignment horizontal="center" vertical="center" wrapText="1"/>
    </xf>
    <xf numFmtId="0" fontId="57" fillId="16" borderId="20" xfId="0" applyFont="1" applyFill="1" applyBorder="1" applyAlignment="1">
      <alignment horizontal="center" vertical="center" wrapText="1"/>
    </xf>
    <xf numFmtId="0" fontId="59" fillId="16" borderId="21" xfId="0" applyFont="1" applyFill="1" applyBorder="1" applyAlignment="1">
      <alignment horizontal="center" vertical="center" wrapText="1"/>
    </xf>
    <xf numFmtId="0" fontId="60" fillId="16" borderId="22" xfId="0" applyFont="1" applyFill="1" applyBorder="1" applyAlignment="1">
      <alignment horizontal="center" vertical="center" wrapText="1"/>
    </xf>
    <xf numFmtId="0" fontId="57" fillId="16" borderId="66" xfId="0" applyFont="1" applyFill="1" applyBorder="1" applyAlignment="1">
      <alignment horizontal="center" vertical="center" wrapText="1"/>
    </xf>
    <xf numFmtId="0" fontId="59" fillId="16" borderId="2" xfId="0" applyFont="1" applyFill="1" applyBorder="1" applyAlignment="1">
      <alignment horizontal="center" vertical="center" wrapText="1"/>
    </xf>
    <xf numFmtId="0" fontId="60" fillId="16" borderId="60" xfId="0" applyFont="1" applyFill="1" applyBorder="1" applyAlignment="1">
      <alignment horizontal="center" vertical="center" wrapText="1"/>
    </xf>
    <xf numFmtId="0" fontId="13" fillId="16" borderId="13" xfId="0" applyFont="1" applyFill="1" applyBorder="1" applyAlignment="1">
      <alignment horizontal="left" vertical="center" indent="2"/>
    </xf>
    <xf numFmtId="0" fontId="17" fillId="16" borderId="13" xfId="0" applyFont="1" applyFill="1" applyBorder="1" applyAlignment="1">
      <alignment horizontal="center" vertical="center"/>
    </xf>
    <xf numFmtId="0" fontId="17" fillId="16" borderId="14" xfId="0" applyFont="1" applyFill="1" applyBorder="1" applyAlignment="1">
      <alignment horizontal="center" vertical="center"/>
    </xf>
    <xf numFmtId="0" fontId="9" fillId="16" borderId="15" xfId="0" applyFont="1" applyFill="1" applyBorder="1" applyAlignment="1">
      <alignment vertical="center"/>
    </xf>
    <xf numFmtId="0" fontId="9" fillId="16" borderId="0" xfId="0" applyFont="1" applyFill="1" applyBorder="1" applyAlignment="1">
      <alignment vertical="center"/>
    </xf>
    <xf numFmtId="0" fontId="9" fillId="16" borderId="16" xfId="0" applyFont="1" applyFill="1" applyBorder="1" applyAlignment="1">
      <alignment vertical="center"/>
    </xf>
    <xf numFmtId="0" fontId="143" fillId="35" borderId="0" xfId="0" applyFont="1" applyFill="1" applyBorder="1" applyAlignment="1">
      <alignment vertical="center" wrapText="1"/>
    </xf>
    <xf numFmtId="9" fontId="151" fillId="15" borderId="13" xfId="0" applyNumberFormat="1" applyFont="1" applyFill="1" applyBorder="1" applyAlignment="1">
      <alignment horizontal="center" vertical="center" wrapText="1"/>
    </xf>
    <xf numFmtId="0" fontId="55" fillId="0" borderId="13" xfId="0" applyFont="1" applyFill="1" applyBorder="1" applyAlignment="1" applyProtection="1">
      <alignment horizontal="left" vertical="top" wrapText="1" indent="1"/>
      <protection locked="0"/>
    </xf>
    <xf numFmtId="0" fontId="55" fillId="0" borderId="18" xfId="0" applyFont="1" applyFill="1" applyBorder="1" applyAlignment="1" applyProtection="1">
      <alignment horizontal="left" vertical="top" wrapText="1" indent="1"/>
      <protection locked="0"/>
    </xf>
    <xf numFmtId="0" fontId="62" fillId="0" borderId="11" xfId="0" applyFont="1" applyBorder="1" applyProtection="1">
      <protection locked="0"/>
    </xf>
    <xf numFmtId="9" fontId="116" fillId="2" borderId="47" xfId="0" applyNumberFormat="1" applyFont="1" applyFill="1" applyBorder="1" applyAlignment="1" applyProtection="1">
      <alignment horizontal="center" vertical="center" wrapText="1"/>
      <protection locked="0"/>
    </xf>
    <xf numFmtId="0" fontId="28" fillId="16" borderId="24" xfId="1" applyNumberFormat="1" applyFont="1" applyFill="1" applyBorder="1" applyAlignment="1" applyProtection="1">
      <alignment vertical="center" wrapText="1"/>
    </xf>
    <xf numFmtId="0" fontId="79" fillId="16" borderId="11" xfId="0" applyFont="1" applyFill="1" applyBorder="1" applyAlignment="1">
      <alignment horizontal="center" vertical="center" wrapText="1"/>
    </xf>
    <xf numFmtId="0" fontId="32" fillId="16" borderId="20" xfId="1" applyFont="1" applyFill="1" applyBorder="1" applyAlignment="1">
      <alignment horizontal="right" vertical="center" wrapText="1"/>
    </xf>
    <xf numFmtId="0" fontId="32" fillId="16" borderId="15" xfId="1" applyFont="1" applyFill="1" applyBorder="1" applyAlignment="1">
      <alignment horizontal="right" vertical="center" wrapText="1"/>
    </xf>
    <xf numFmtId="0" fontId="39" fillId="16" borderId="0" xfId="1" applyNumberFormat="1" applyFont="1" applyFill="1" applyBorder="1" applyAlignment="1">
      <alignment horizontal="left" vertical="center" wrapText="1" indent="1"/>
    </xf>
    <xf numFmtId="0" fontId="97" fillId="16" borderId="15" xfId="0" applyFont="1" applyFill="1" applyBorder="1" applyAlignment="1">
      <alignment vertical="center" wrapText="1"/>
    </xf>
    <xf numFmtId="0" fontId="97" fillId="16" borderId="20" xfId="0" applyFont="1" applyFill="1" applyBorder="1" applyAlignment="1">
      <alignment horizontal="center" vertical="center" wrapText="1"/>
    </xf>
    <xf numFmtId="0" fontId="97" fillId="16" borderId="21" xfId="0" applyFont="1" applyFill="1" applyBorder="1" applyAlignment="1">
      <alignment horizontal="center" vertical="center" wrapText="1"/>
    </xf>
    <xf numFmtId="0" fontId="97" fillId="16" borderId="22" xfId="0" applyFont="1" applyFill="1" applyBorder="1" applyAlignment="1">
      <alignment horizontal="center" vertical="center" wrapText="1"/>
    </xf>
    <xf numFmtId="0" fontId="152" fillId="0" borderId="0" xfId="0" applyFont="1" applyBorder="1" applyAlignment="1">
      <alignment vertical="center"/>
    </xf>
    <xf numFmtId="0" fontId="152" fillId="11" borderId="0" xfId="0" applyFont="1" applyFill="1" applyBorder="1" applyAlignment="1">
      <alignment vertical="center"/>
    </xf>
    <xf numFmtId="0" fontId="153" fillId="11" borderId="0" xfId="0" applyFont="1" applyFill="1" applyBorder="1" applyAlignment="1">
      <alignment vertical="center"/>
    </xf>
    <xf numFmtId="0" fontId="88" fillId="11" borderId="0" xfId="0" applyFont="1" applyFill="1" applyBorder="1" applyAlignment="1" applyProtection="1">
      <alignment vertical="center"/>
    </xf>
    <xf numFmtId="0" fontId="154" fillId="0" borderId="0" xfId="0" applyFont="1" applyBorder="1" applyAlignment="1">
      <alignment vertical="center"/>
    </xf>
    <xf numFmtId="0" fontId="154" fillId="11" borderId="0" xfId="0" applyFont="1" applyFill="1"/>
    <xf numFmtId="0" fontId="154" fillId="0" borderId="0" xfId="0" applyFont="1"/>
    <xf numFmtId="0" fontId="97" fillId="16" borderId="16" xfId="0" applyFont="1" applyFill="1" applyBorder="1" applyAlignment="1">
      <alignment vertical="center" wrapText="1"/>
    </xf>
    <xf numFmtId="0" fontId="88" fillId="0" borderId="0" xfId="0" applyFont="1" applyBorder="1"/>
    <xf numFmtId="0" fontId="67" fillId="11" borderId="0" xfId="0" applyFont="1" applyFill="1" applyBorder="1"/>
    <xf numFmtId="9" fontId="131" fillId="15" borderId="17" xfId="0" applyNumberFormat="1" applyFont="1" applyFill="1" applyBorder="1" applyAlignment="1">
      <alignment vertical="center"/>
    </xf>
    <xf numFmtId="49" fontId="39" fillId="16" borderId="22" xfId="1" applyNumberFormat="1" applyFont="1" applyFill="1" applyBorder="1" applyAlignment="1">
      <alignment horizontal="center" vertical="center"/>
    </xf>
    <xf numFmtId="0" fontId="39" fillId="16" borderId="22" xfId="1" applyNumberFormat="1" applyFont="1" applyFill="1" applyBorder="1" applyAlignment="1">
      <alignment horizontal="center" vertical="center"/>
    </xf>
    <xf numFmtId="164" fontId="32" fillId="22" borderId="0" xfId="1" applyNumberFormat="1" applyFont="1" applyFill="1" applyBorder="1" applyAlignment="1">
      <alignment horizontal="left" vertical="center" wrapText="1" indent="1"/>
    </xf>
    <xf numFmtId="9" fontId="118" fillId="0" borderId="0" xfId="82" applyFont="1" applyAlignment="1">
      <alignment horizontal="center" vertical="center"/>
    </xf>
    <xf numFmtId="0" fontId="97" fillId="35" borderId="15" xfId="0" applyFont="1" applyFill="1" applyBorder="1" applyAlignment="1">
      <alignment vertical="center" wrapText="1"/>
    </xf>
    <xf numFmtId="0" fontId="143" fillId="35" borderId="15" xfId="0" applyFont="1" applyFill="1" applyBorder="1" applyAlignment="1">
      <alignment vertical="center" wrapText="1"/>
    </xf>
    <xf numFmtId="0" fontId="100" fillId="31" borderId="12" xfId="0" applyFont="1" applyFill="1" applyBorder="1" applyAlignment="1">
      <alignment vertical="center"/>
    </xf>
    <xf numFmtId="0" fontId="101" fillId="31" borderId="15" xfId="0" applyFont="1" applyFill="1" applyBorder="1" applyAlignment="1">
      <alignment horizontal="left" vertical="center" wrapText="1" indent="1"/>
    </xf>
    <xf numFmtId="0" fontId="102" fillId="31" borderId="15" xfId="0" applyFont="1" applyFill="1" applyBorder="1" applyAlignment="1">
      <alignment horizontal="left" vertical="center" wrapText="1" indent="1"/>
    </xf>
    <xf numFmtId="0" fontId="102" fillId="31" borderId="20" xfId="0" applyFont="1" applyFill="1" applyBorder="1" applyAlignment="1">
      <alignment horizontal="left" vertical="center" wrapText="1" indent="1"/>
    </xf>
    <xf numFmtId="0" fontId="100" fillId="31" borderId="15" xfId="0" applyFont="1" applyFill="1" applyBorder="1" applyAlignment="1">
      <alignment vertical="center"/>
    </xf>
    <xf numFmtId="0" fontId="155" fillId="35" borderId="12" xfId="0" applyFont="1" applyFill="1" applyBorder="1" applyAlignment="1">
      <alignment vertical="center"/>
    </xf>
    <xf numFmtId="0" fontId="156" fillId="35" borderId="15" xfId="0" applyFont="1" applyFill="1" applyBorder="1" applyAlignment="1">
      <alignment horizontal="left" vertical="center" wrapText="1" indent="1"/>
    </xf>
    <xf numFmtId="0" fontId="157" fillId="35" borderId="15" xfId="0" applyFont="1" applyFill="1" applyBorder="1" applyAlignment="1">
      <alignment horizontal="left" vertical="center" wrapText="1" indent="1"/>
    </xf>
    <xf numFmtId="0" fontId="157" fillId="35" borderId="20" xfId="0" applyFont="1" applyFill="1" applyBorder="1" applyAlignment="1">
      <alignment horizontal="left" vertical="center" wrapText="1" indent="1"/>
    </xf>
    <xf numFmtId="0" fontId="155" fillId="35" borderId="15" xfId="0" applyFont="1" applyFill="1" applyBorder="1" applyAlignment="1">
      <alignment vertical="center"/>
    </xf>
    <xf numFmtId="164" fontId="39" fillId="4" borderId="1" xfId="0" applyNumberFormat="1" applyFont="1" applyFill="1" applyBorder="1" applyAlignment="1" applyProtection="1">
      <alignment horizontal="left" vertical="top" indent="2"/>
    </xf>
    <xf numFmtId="0" fontId="114" fillId="2" borderId="0" xfId="0" applyFont="1" applyFill="1" applyBorder="1" applyAlignment="1" applyProtection="1">
      <alignment horizontal="left" vertical="top"/>
    </xf>
    <xf numFmtId="0" fontId="37" fillId="2" borderId="0" xfId="0" applyFont="1" applyFill="1" applyBorder="1" applyAlignment="1" applyProtection="1">
      <alignment horizontal="left" vertical="top" wrapText="1"/>
    </xf>
    <xf numFmtId="0" fontId="37" fillId="2" borderId="0" xfId="0" applyFont="1" applyFill="1" applyBorder="1" applyAlignment="1" applyProtection="1">
      <alignment vertical="top"/>
    </xf>
    <xf numFmtId="0" fontId="114" fillId="2" borderId="0" xfId="0" applyFont="1" applyFill="1" applyBorder="1" applyAlignment="1" applyProtection="1">
      <alignment horizontal="right" vertical="top"/>
    </xf>
    <xf numFmtId="0" fontId="123" fillId="0" borderId="0" xfId="2" applyFont="1" applyBorder="1" applyAlignment="1">
      <alignment horizontal="left" vertical="center"/>
    </xf>
    <xf numFmtId="0" fontId="37" fillId="11" borderId="21" xfId="1" applyFont="1" applyFill="1" applyBorder="1" applyAlignment="1">
      <alignment horizontal="left" vertical="center"/>
    </xf>
    <xf numFmtId="0" fontId="71" fillId="22" borderId="20" xfId="3" applyFont="1" applyFill="1" applyBorder="1" applyAlignment="1">
      <alignment horizontal="center" vertical="center" wrapText="1"/>
    </xf>
    <xf numFmtId="0" fontId="71" fillId="22" borderId="21" xfId="3" applyFont="1" applyFill="1" applyBorder="1" applyAlignment="1">
      <alignment horizontal="center" vertical="center" wrapText="1"/>
    </xf>
    <xf numFmtId="0" fontId="71" fillId="22" borderId="22" xfId="3" applyFont="1" applyFill="1" applyBorder="1" applyAlignment="1">
      <alignment horizontal="center" vertical="center" wrapText="1"/>
    </xf>
    <xf numFmtId="0" fontId="63" fillId="16" borderId="17" xfId="1" applyFont="1" applyFill="1" applyBorder="1" applyAlignment="1" applyProtection="1">
      <alignment horizontal="center" vertical="center" wrapText="1"/>
    </xf>
    <xf numFmtId="0" fontId="63" fillId="16" borderId="19" xfId="1" applyFont="1" applyFill="1" applyBorder="1" applyAlignment="1" applyProtection="1">
      <alignment horizontal="center" vertical="center" wrapText="1"/>
    </xf>
    <xf numFmtId="0" fontId="35" fillId="16" borderId="17" xfId="1" applyFont="1" applyFill="1" applyBorder="1" applyAlignment="1" applyProtection="1">
      <alignment horizontal="center" vertical="center" wrapText="1"/>
    </xf>
    <xf numFmtId="0" fontId="35" fillId="16" borderId="19" xfId="1" applyFont="1" applyFill="1" applyBorder="1" applyAlignment="1" applyProtection="1">
      <alignment horizontal="center" vertical="center" wrapText="1"/>
    </xf>
    <xf numFmtId="0" fontId="35" fillId="16" borderId="17" xfId="1" applyFont="1" applyFill="1" applyBorder="1" applyAlignment="1" applyProtection="1">
      <alignment horizontal="left" vertical="center" wrapText="1" indent="1"/>
    </xf>
    <xf numFmtId="0" fontId="35" fillId="16" borderId="19" xfId="1" applyFont="1" applyFill="1" applyBorder="1" applyAlignment="1" applyProtection="1">
      <alignment horizontal="left" vertical="center" wrapText="1" indent="1"/>
    </xf>
    <xf numFmtId="0" fontId="77" fillId="23" borderId="17" xfId="1" applyFont="1" applyFill="1" applyBorder="1" applyAlignment="1" applyProtection="1">
      <alignment horizontal="left" vertical="center" wrapText="1"/>
    </xf>
    <xf numFmtId="0" fontId="77" fillId="23" borderId="19" xfId="1" applyFont="1" applyFill="1" applyBorder="1" applyAlignment="1" applyProtection="1">
      <alignment horizontal="left" vertical="center" wrapText="1"/>
    </xf>
    <xf numFmtId="0" fontId="35" fillId="16" borderId="12" xfId="0" applyFont="1" applyFill="1" applyBorder="1" applyAlignment="1">
      <alignment horizontal="left" vertical="center" wrapText="1" indent="1"/>
    </xf>
    <xf numFmtId="0" fontId="35" fillId="16" borderId="14" xfId="0" applyFont="1" applyFill="1" applyBorder="1" applyAlignment="1">
      <alignment horizontal="left" vertical="center" wrapText="1" indent="1"/>
    </xf>
    <xf numFmtId="0" fontId="77" fillId="23" borderId="17" xfId="1" applyFont="1" applyFill="1" applyBorder="1" applyAlignment="1" applyProtection="1">
      <alignment horizontal="center" vertical="center" wrapText="1"/>
    </xf>
    <xf numFmtId="0" fontId="77" fillId="23" borderId="19" xfId="1" applyFont="1" applyFill="1" applyBorder="1" applyAlignment="1" applyProtection="1">
      <alignment horizontal="center" vertical="center" wrapText="1"/>
    </xf>
    <xf numFmtId="0" fontId="37" fillId="11" borderId="0" xfId="1" applyFont="1" applyFill="1" applyBorder="1" applyAlignment="1">
      <alignment horizontal="right" vertical="center"/>
    </xf>
    <xf numFmtId="20" fontId="6" fillId="16" borderId="15" xfId="1" applyNumberFormat="1" applyFont="1" applyFill="1" applyBorder="1" applyAlignment="1">
      <alignment horizontal="left" vertical="center" wrapText="1" indent="1"/>
    </xf>
    <xf numFmtId="20" fontId="6" fillId="16" borderId="0" xfId="1" applyNumberFormat="1" applyFont="1" applyFill="1" applyBorder="1" applyAlignment="1">
      <alignment horizontal="left" vertical="center" wrapText="1" indent="1"/>
    </xf>
    <xf numFmtId="20" fontId="6" fillId="16" borderId="16" xfId="1" applyNumberFormat="1" applyFont="1" applyFill="1" applyBorder="1" applyAlignment="1">
      <alignment horizontal="left" vertical="center" wrapText="1" indent="1"/>
    </xf>
    <xf numFmtId="0" fontId="122" fillId="36" borderId="15" xfId="1" applyFont="1" applyFill="1" applyBorder="1" applyAlignment="1">
      <alignment horizontal="right" vertical="center" wrapText="1"/>
    </xf>
    <xf numFmtId="0" fontId="122" fillId="36" borderId="0" xfId="1" applyFont="1" applyFill="1" applyBorder="1" applyAlignment="1">
      <alignment horizontal="right" vertical="center" wrapText="1"/>
    </xf>
    <xf numFmtId="0" fontId="106" fillId="11" borderId="0" xfId="1" applyNumberFormat="1" applyFont="1" applyFill="1" applyBorder="1" applyAlignment="1" applyProtection="1">
      <alignment horizontal="left" vertical="center" indent="1"/>
      <protection locked="0"/>
    </xf>
    <xf numFmtId="0" fontId="106" fillId="11" borderId="16" xfId="1" applyNumberFormat="1" applyFont="1" applyFill="1" applyBorder="1" applyAlignment="1" applyProtection="1">
      <alignment horizontal="left" vertical="center" indent="1"/>
      <protection locked="0"/>
    </xf>
    <xf numFmtId="0" fontId="122" fillId="36" borderId="20" xfId="1" applyFont="1" applyFill="1" applyBorder="1" applyAlignment="1">
      <alignment horizontal="right" vertical="center"/>
    </xf>
    <xf numFmtId="0" fontId="122" fillId="36" borderId="21" xfId="1" applyFont="1" applyFill="1" applyBorder="1" applyAlignment="1">
      <alignment horizontal="right" vertical="center"/>
    </xf>
    <xf numFmtId="0" fontId="106" fillId="11" borderId="21" xfId="2" applyFont="1" applyFill="1" applyBorder="1" applyAlignment="1" applyProtection="1">
      <alignment horizontal="left" vertical="center" indent="1"/>
      <protection locked="0"/>
    </xf>
    <xf numFmtId="0" fontId="106" fillId="11" borderId="21" xfId="0" applyFont="1" applyFill="1" applyBorder="1" applyAlignment="1" applyProtection="1">
      <alignment horizontal="left" vertical="center" indent="1"/>
      <protection locked="0"/>
    </xf>
    <xf numFmtId="0" fontId="106" fillId="11" borderId="21" xfId="1" applyNumberFormat="1" applyFont="1" applyFill="1" applyBorder="1" applyAlignment="1" applyProtection="1">
      <alignment vertical="center"/>
      <protection locked="0"/>
    </xf>
    <xf numFmtId="49" fontId="106" fillId="11" borderId="22" xfId="1" applyNumberFormat="1" applyFont="1" applyFill="1" applyBorder="1" applyAlignment="1" applyProtection="1">
      <alignment vertical="center"/>
      <protection locked="0"/>
    </xf>
    <xf numFmtId="0" fontId="126" fillId="36" borderId="12" xfId="1" applyFont="1" applyFill="1" applyBorder="1" applyAlignment="1">
      <alignment horizontal="center" vertical="center"/>
    </xf>
    <xf numFmtId="0" fontId="126" fillId="36" borderId="13" xfId="1" applyFont="1" applyFill="1" applyBorder="1" applyAlignment="1">
      <alignment horizontal="center" vertical="center"/>
    </xf>
    <xf numFmtId="0" fontId="126" fillId="36" borderId="14" xfId="1" applyFont="1" applyFill="1" applyBorder="1" applyAlignment="1">
      <alignment horizontal="center" vertical="center"/>
    </xf>
    <xf numFmtId="0" fontId="132" fillId="38" borderId="13" xfId="1" applyFont="1" applyFill="1" applyBorder="1" applyAlignment="1">
      <alignment horizontal="center" vertical="center" wrapText="1"/>
    </xf>
    <xf numFmtId="0" fontId="132" fillId="38" borderId="14" xfId="1" applyFont="1" applyFill="1" applyBorder="1" applyAlignment="1">
      <alignment horizontal="center" vertical="center" wrapText="1"/>
    </xf>
    <xf numFmtId="0" fontId="133" fillId="38" borderId="20" xfId="1" applyFont="1" applyFill="1" applyBorder="1" applyAlignment="1">
      <alignment horizontal="center" vertical="center" wrapText="1"/>
    </xf>
    <xf numFmtId="0" fontId="133" fillId="38" borderId="21" xfId="1" applyFont="1" applyFill="1" applyBorder="1" applyAlignment="1">
      <alignment horizontal="center" vertical="center" wrapText="1"/>
    </xf>
    <xf numFmtId="0" fontId="133" fillId="38" borderId="22" xfId="1" applyFont="1" applyFill="1" applyBorder="1" applyAlignment="1">
      <alignment horizontal="center" vertical="center" wrapText="1"/>
    </xf>
    <xf numFmtId="0" fontId="30" fillId="11" borderId="0" xfId="3" applyFont="1" applyFill="1" applyBorder="1" applyAlignment="1">
      <alignment horizontal="center" vertical="center"/>
    </xf>
    <xf numFmtId="0" fontId="122" fillId="36" borderId="12" xfId="1" applyFont="1" applyFill="1" applyBorder="1" applyAlignment="1">
      <alignment horizontal="right" vertical="center"/>
    </xf>
    <xf numFmtId="0" fontId="122" fillId="36" borderId="13" xfId="1" applyFont="1" applyFill="1" applyBorder="1" applyAlignment="1">
      <alignment horizontal="right" vertical="center"/>
    </xf>
    <xf numFmtId="0" fontId="106" fillId="11" borderId="13" xfId="1" applyNumberFormat="1" applyFont="1" applyFill="1" applyBorder="1" applyAlignment="1" applyProtection="1">
      <alignment horizontal="left" vertical="center" indent="1"/>
      <protection locked="0"/>
    </xf>
    <xf numFmtId="0" fontId="106" fillId="11" borderId="14" xfId="1" applyNumberFormat="1" applyFont="1" applyFill="1" applyBorder="1" applyAlignment="1" applyProtection="1">
      <alignment horizontal="left" vertical="center" indent="1"/>
      <protection locked="0"/>
    </xf>
    <xf numFmtId="20" fontId="21" fillId="16" borderId="15" xfId="1" applyNumberFormat="1" applyFont="1" applyFill="1" applyBorder="1" applyAlignment="1">
      <alignment horizontal="left" vertical="center" wrapText="1" indent="1"/>
    </xf>
    <xf numFmtId="20" fontId="21" fillId="16" borderId="0" xfId="1" applyNumberFormat="1" applyFont="1" applyFill="1" applyBorder="1" applyAlignment="1">
      <alignment horizontal="left" vertical="center" wrapText="1" indent="1"/>
    </xf>
    <xf numFmtId="20" fontId="21" fillId="16" borderId="16" xfId="1" applyNumberFormat="1" applyFont="1" applyFill="1" applyBorder="1" applyAlignment="1">
      <alignment horizontal="left" vertical="center" wrapText="1" indent="1"/>
    </xf>
    <xf numFmtId="0" fontId="78" fillId="16" borderId="20" xfId="1" applyFont="1" applyFill="1" applyBorder="1" applyAlignment="1">
      <alignment horizontal="center" vertical="center" wrapText="1"/>
    </xf>
    <xf numFmtId="0" fontId="78" fillId="16" borderId="21" xfId="1" applyFont="1" applyFill="1" applyBorder="1" applyAlignment="1">
      <alignment horizontal="center" vertical="center" wrapText="1"/>
    </xf>
    <xf numFmtId="0" fontId="74" fillId="23" borderId="21" xfId="1" applyFont="1" applyFill="1" applyBorder="1" applyAlignment="1">
      <alignment horizontal="center" vertical="center" wrapText="1"/>
    </xf>
    <xf numFmtId="0" fontId="74" fillId="23" borderId="22" xfId="1" applyFont="1" applyFill="1" applyBorder="1" applyAlignment="1">
      <alignment horizontal="center" vertical="center" wrapText="1"/>
    </xf>
    <xf numFmtId="0" fontId="126" fillId="36" borderId="12" xfId="1" applyFont="1" applyFill="1" applyBorder="1" applyAlignment="1">
      <alignment horizontal="center" vertical="center" wrapText="1"/>
    </xf>
    <xf numFmtId="0" fontId="126" fillId="36" borderId="13" xfId="1" applyFont="1" applyFill="1" applyBorder="1" applyAlignment="1">
      <alignment horizontal="center" vertical="center" wrapText="1"/>
    </xf>
    <xf numFmtId="0" fontId="126" fillId="36" borderId="14" xfId="1" applyFont="1" applyFill="1" applyBorder="1" applyAlignment="1">
      <alignment horizontal="center" vertical="center" wrapText="1"/>
    </xf>
    <xf numFmtId="0" fontId="6" fillId="16" borderId="15" xfId="1" applyFont="1" applyFill="1" applyBorder="1" applyAlignment="1">
      <alignment horizontal="left" vertical="center" wrapText="1"/>
    </xf>
    <xf numFmtId="0" fontId="6" fillId="16" borderId="0" xfId="1" applyFont="1" applyFill="1" applyBorder="1" applyAlignment="1">
      <alignment horizontal="left" vertical="center" wrapText="1"/>
    </xf>
    <xf numFmtId="0" fontId="18" fillId="16" borderId="15" xfId="1" applyFont="1" applyFill="1" applyBorder="1" applyAlignment="1">
      <alignment horizontal="left" vertical="center" wrapText="1"/>
    </xf>
    <xf numFmtId="0" fontId="18" fillId="16" borderId="0" xfId="1" applyFont="1" applyFill="1" applyBorder="1" applyAlignment="1">
      <alignment horizontal="left" vertical="center" wrapText="1"/>
    </xf>
    <xf numFmtId="0" fontId="18" fillId="16" borderId="16" xfId="1" applyFont="1" applyFill="1" applyBorder="1" applyAlignment="1">
      <alignment horizontal="left" vertical="center" wrapText="1"/>
    </xf>
    <xf numFmtId="0" fontId="127" fillId="16" borderId="0" xfId="1" applyFont="1" applyFill="1" applyBorder="1" applyAlignment="1">
      <alignment horizontal="left" vertical="center" wrapText="1"/>
    </xf>
    <xf numFmtId="0" fontId="127" fillId="16" borderId="16" xfId="1" applyFont="1" applyFill="1" applyBorder="1" applyAlignment="1">
      <alignment horizontal="left" vertical="center" wrapText="1"/>
    </xf>
    <xf numFmtId="0" fontId="18" fillId="16" borderId="20" xfId="1" applyFont="1" applyFill="1" applyBorder="1" applyAlignment="1">
      <alignment horizontal="left" vertical="center" wrapText="1"/>
    </xf>
    <xf numFmtId="0" fontId="18" fillId="16" borderId="21" xfId="1" applyFont="1" applyFill="1" applyBorder="1" applyAlignment="1">
      <alignment horizontal="left" vertical="center" wrapText="1"/>
    </xf>
    <xf numFmtId="0" fontId="18" fillId="16" borderId="22" xfId="1" applyFont="1" applyFill="1" applyBorder="1" applyAlignment="1">
      <alignment horizontal="left" vertical="center" wrapText="1"/>
    </xf>
    <xf numFmtId="0" fontId="6" fillId="16" borderId="16" xfId="1" applyFont="1" applyFill="1" applyBorder="1" applyAlignment="1">
      <alignment horizontal="left" vertical="center" wrapText="1"/>
    </xf>
    <xf numFmtId="0" fontId="123" fillId="11" borderId="0" xfId="2" applyFont="1" applyFill="1" applyBorder="1" applyAlignment="1">
      <alignment horizontal="left" vertical="center"/>
    </xf>
    <xf numFmtId="0" fontId="34" fillId="13" borderId="18" xfId="1" applyFont="1" applyFill="1" applyBorder="1" applyAlignment="1" applyProtection="1">
      <alignment horizontal="center" vertical="center" wrapText="1"/>
    </xf>
    <xf numFmtId="9" fontId="27" fillId="8" borderId="18" xfId="0" applyNumberFormat="1" applyFont="1" applyFill="1" applyBorder="1" applyAlignment="1" applyProtection="1">
      <alignment horizontal="center" vertical="center" wrapText="1"/>
    </xf>
    <xf numFmtId="9" fontId="27" fillId="8" borderId="19" xfId="0" applyNumberFormat="1" applyFont="1" applyFill="1" applyBorder="1" applyAlignment="1" applyProtection="1">
      <alignment horizontal="center" vertical="center" wrapText="1"/>
    </xf>
    <xf numFmtId="0" fontId="126" fillId="39" borderId="12" xfId="0" applyFont="1" applyFill="1" applyBorder="1" applyAlignment="1">
      <alignment horizontal="right" vertical="center"/>
    </xf>
    <xf numFmtId="0" fontId="126" fillId="39" borderId="13" xfId="0" applyFont="1" applyFill="1" applyBorder="1" applyAlignment="1">
      <alignment horizontal="right" vertical="center"/>
    </xf>
    <xf numFmtId="9" fontId="126" fillId="39" borderId="13" xfId="0" quotePrefix="1" applyNumberFormat="1" applyFont="1" applyFill="1" applyBorder="1" applyAlignment="1">
      <alignment horizontal="left" vertical="center" wrapText="1"/>
    </xf>
    <xf numFmtId="0" fontId="126" fillId="39" borderId="13" xfId="0" applyNumberFormat="1" applyFont="1" applyFill="1" applyBorder="1" applyAlignment="1">
      <alignment horizontal="left" vertical="center"/>
    </xf>
    <xf numFmtId="0" fontId="126" fillId="39" borderId="14" xfId="0" applyNumberFormat="1" applyFont="1" applyFill="1" applyBorder="1" applyAlignment="1">
      <alignment horizontal="left" vertical="center"/>
    </xf>
    <xf numFmtId="9" fontId="122" fillId="39" borderId="15" xfId="0" applyNumberFormat="1" applyFont="1" applyFill="1" applyBorder="1" applyAlignment="1" applyProtection="1">
      <alignment horizontal="right" vertical="center" wrapText="1"/>
    </xf>
    <xf numFmtId="9" fontId="122" fillId="39" borderId="0" xfId="0" applyNumberFormat="1" applyFont="1" applyFill="1" applyBorder="1" applyAlignment="1" applyProtection="1">
      <alignment horizontal="right" vertical="center" wrapText="1"/>
    </xf>
    <xf numFmtId="165" fontId="107" fillId="4" borderId="0" xfId="0" applyNumberFormat="1" applyFont="1" applyFill="1" applyBorder="1" applyAlignment="1" applyProtection="1">
      <alignment horizontal="left" vertical="center" wrapText="1" indent="1" shrinkToFit="1"/>
      <protection locked="0"/>
    </xf>
    <xf numFmtId="0" fontId="48" fillId="4" borderId="16" xfId="0" applyNumberFormat="1" applyFont="1" applyFill="1" applyBorder="1" applyAlignment="1" applyProtection="1">
      <alignment horizontal="center" vertical="top" wrapText="1"/>
      <protection locked="0"/>
    </xf>
    <xf numFmtId="0" fontId="48" fillId="4" borderId="22" xfId="0" applyNumberFormat="1" applyFont="1" applyFill="1" applyBorder="1" applyAlignment="1" applyProtection="1">
      <alignment horizontal="center" vertical="top" wrapText="1"/>
      <protection locked="0"/>
    </xf>
    <xf numFmtId="0" fontId="135" fillId="39" borderId="15" xfId="0" applyFont="1" applyFill="1" applyBorder="1" applyAlignment="1" applyProtection="1">
      <alignment horizontal="right" vertical="center"/>
    </xf>
    <xf numFmtId="0" fontId="135" fillId="39" borderId="0" xfId="0" applyFont="1" applyFill="1" applyBorder="1" applyAlignment="1" applyProtection="1">
      <alignment horizontal="right" vertical="center"/>
    </xf>
    <xf numFmtId="0" fontId="135" fillId="39" borderId="20" xfId="0" applyFont="1" applyFill="1" applyBorder="1" applyAlignment="1" applyProtection="1">
      <alignment horizontal="right" vertical="center"/>
    </xf>
    <xf numFmtId="0" fontId="135" fillId="39" borderId="21" xfId="0" applyFont="1" applyFill="1" applyBorder="1" applyAlignment="1" applyProtection="1">
      <alignment horizontal="right" vertical="center"/>
    </xf>
    <xf numFmtId="49" fontId="48" fillId="4" borderId="0" xfId="0" applyNumberFormat="1" applyFont="1" applyFill="1" applyBorder="1" applyAlignment="1" applyProtection="1">
      <alignment horizontal="left" vertical="center" wrapText="1" indent="1"/>
      <protection locked="0"/>
    </xf>
    <xf numFmtId="49" fontId="106" fillId="4" borderId="0" xfId="2" applyNumberFormat="1" applyFont="1" applyFill="1" applyBorder="1" applyAlignment="1" applyProtection="1">
      <alignment horizontal="left" vertical="center" wrapText="1" indent="1"/>
      <protection locked="0"/>
    </xf>
    <xf numFmtId="49" fontId="106" fillId="4" borderId="0" xfId="0" applyNumberFormat="1" applyFont="1" applyFill="1" applyBorder="1" applyAlignment="1" applyProtection="1">
      <alignment horizontal="left" vertical="center" wrapText="1" indent="1"/>
      <protection locked="0"/>
    </xf>
    <xf numFmtId="9" fontId="134" fillId="37" borderId="18" xfId="0" applyNumberFormat="1" applyFont="1" applyFill="1" applyBorder="1" applyAlignment="1">
      <alignment horizontal="center" vertical="center"/>
    </xf>
    <xf numFmtId="9" fontId="134" fillId="37" borderId="19" xfId="0" applyNumberFormat="1" applyFont="1" applyFill="1" applyBorder="1" applyAlignment="1">
      <alignment horizontal="center" vertical="center"/>
    </xf>
    <xf numFmtId="9" fontId="27" fillId="8" borderId="13" xfId="0" applyNumberFormat="1" applyFont="1" applyFill="1" applyBorder="1" applyAlignment="1" applyProtection="1">
      <alignment horizontal="center" vertical="center" wrapText="1"/>
    </xf>
    <xf numFmtId="9" fontId="27" fillId="8" borderId="14" xfId="0" applyNumberFormat="1" applyFont="1" applyFill="1" applyBorder="1" applyAlignment="1" applyProtection="1">
      <alignment horizontal="center" vertical="center" wrapText="1"/>
    </xf>
    <xf numFmtId="0" fontId="39" fillId="19" borderId="0" xfId="1" applyFont="1" applyFill="1" applyBorder="1" applyAlignment="1">
      <alignment horizontal="center" vertical="center" wrapText="1"/>
    </xf>
    <xf numFmtId="49" fontId="48" fillId="4" borderId="21" xfId="0" applyNumberFormat="1" applyFont="1" applyFill="1" applyBorder="1" applyAlignment="1" applyProtection="1">
      <alignment horizontal="left" vertical="center" wrapText="1" indent="1"/>
      <protection locked="0"/>
    </xf>
    <xf numFmtId="0" fontId="32" fillId="19" borderId="17" xfId="1" applyFont="1" applyFill="1" applyBorder="1" applyAlignment="1">
      <alignment horizontal="center" vertical="center" wrapText="1"/>
    </xf>
    <xf numFmtId="0" fontId="32" fillId="19" borderId="18" xfId="1" applyFont="1" applyFill="1" applyBorder="1" applyAlignment="1">
      <alignment horizontal="center" vertical="center" wrapText="1"/>
    </xf>
    <xf numFmtId="0" fontId="123" fillId="11" borderId="0" xfId="2" applyFont="1" applyFill="1" applyBorder="1" applyAlignment="1" applyProtection="1">
      <alignment horizontal="left" vertical="center"/>
    </xf>
    <xf numFmtId="9" fontId="66" fillId="13" borderId="0" xfId="0" applyNumberFormat="1" applyFont="1" applyFill="1" applyBorder="1" applyAlignment="1">
      <alignment horizontal="center" vertical="center"/>
    </xf>
    <xf numFmtId="0" fontId="5" fillId="16" borderId="15" xfId="0" applyFont="1" applyFill="1" applyBorder="1" applyAlignment="1">
      <alignment horizontal="center" vertical="center" wrapText="1"/>
    </xf>
    <xf numFmtId="0" fontId="5" fillId="16" borderId="0" xfId="0" applyFont="1" applyFill="1" applyBorder="1" applyAlignment="1">
      <alignment horizontal="center" vertical="center" wrapText="1"/>
    </xf>
    <xf numFmtId="0" fontId="5" fillId="16" borderId="16" xfId="0" applyFont="1" applyFill="1" applyBorder="1" applyAlignment="1">
      <alignment horizontal="center" vertical="center" wrapText="1"/>
    </xf>
    <xf numFmtId="0" fontId="21" fillId="16" borderId="20" xfId="0" applyFont="1" applyFill="1" applyBorder="1" applyAlignment="1">
      <alignment horizontal="center"/>
    </xf>
    <xf numFmtId="0" fontId="21" fillId="16" borderId="21" xfId="0" applyFont="1" applyFill="1" applyBorder="1" applyAlignment="1">
      <alignment horizontal="center"/>
    </xf>
    <xf numFmtId="0" fontId="21" fillId="16" borderId="22" xfId="0" applyFont="1" applyFill="1" applyBorder="1" applyAlignment="1">
      <alignment horizontal="center"/>
    </xf>
    <xf numFmtId="0" fontId="8" fillId="5" borderId="12"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4" xfId="0" applyFont="1" applyFill="1" applyBorder="1" applyAlignment="1">
      <alignment horizontal="center" vertical="center"/>
    </xf>
    <xf numFmtId="0" fontId="32" fillId="16" borderId="15" xfId="1" applyFont="1" applyFill="1" applyBorder="1" applyAlignment="1">
      <alignment horizontal="right" vertical="center" wrapText="1"/>
    </xf>
    <xf numFmtId="0" fontId="32" fillId="16" borderId="0" xfId="1" applyFont="1" applyFill="1" applyBorder="1" applyAlignment="1">
      <alignment horizontal="right" vertical="center" wrapText="1"/>
    </xf>
    <xf numFmtId="0" fontId="39" fillId="16" borderId="0" xfId="1" applyNumberFormat="1" applyFont="1" applyFill="1" applyBorder="1" applyAlignment="1">
      <alignment horizontal="left" vertical="center" wrapText="1" indent="1"/>
    </xf>
    <xf numFmtId="0" fontId="39" fillId="16" borderId="16" xfId="1" applyNumberFormat="1" applyFont="1" applyFill="1" applyBorder="1" applyAlignment="1">
      <alignment horizontal="left" vertical="center" wrapText="1" indent="1"/>
    </xf>
    <xf numFmtId="9" fontId="5" fillId="12" borderId="13" xfId="0" applyNumberFormat="1" applyFont="1" applyFill="1" applyBorder="1" applyAlignment="1">
      <alignment horizontal="center" vertical="center"/>
    </xf>
    <xf numFmtId="9" fontId="66" fillId="13" borderId="13" xfId="0" applyNumberFormat="1" applyFont="1" applyFill="1" applyBorder="1" applyAlignment="1">
      <alignment horizontal="center" vertical="center"/>
    </xf>
    <xf numFmtId="49" fontId="69" fillId="16" borderId="15" xfId="0" applyNumberFormat="1" applyFont="1" applyFill="1" applyBorder="1" applyAlignment="1">
      <alignment horizontal="center" vertical="center" wrapText="1"/>
    </xf>
    <xf numFmtId="49" fontId="69" fillId="16" borderId="16" xfId="0" applyNumberFormat="1" applyFont="1" applyFill="1" applyBorder="1" applyAlignment="1">
      <alignment horizontal="center" vertical="center" wrapText="1"/>
    </xf>
    <xf numFmtId="49" fontId="69" fillId="16" borderId="20" xfId="0" applyNumberFormat="1" applyFont="1" applyFill="1" applyBorder="1" applyAlignment="1">
      <alignment horizontal="center" vertical="center" wrapText="1"/>
    </xf>
    <xf numFmtId="49" fontId="69" fillId="16" borderId="22" xfId="0" applyNumberFormat="1" applyFont="1" applyFill="1" applyBorder="1" applyAlignment="1">
      <alignment horizontal="center" vertical="center" wrapText="1"/>
    </xf>
    <xf numFmtId="9" fontId="32" fillId="16" borderId="15" xfId="1" applyNumberFormat="1" applyFont="1" applyFill="1" applyBorder="1" applyAlignment="1">
      <alignment horizontal="center" vertical="center" wrapText="1"/>
    </xf>
    <xf numFmtId="9" fontId="32" fillId="16" borderId="16" xfId="1" applyNumberFormat="1" applyFont="1" applyFill="1" applyBorder="1" applyAlignment="1">
      <alignment horizontal="center" vertical="center" wrapText="1"/>
    </xf>
    <xf numFmtId="9" fontId="20" fillId="6" borderId="17" xfId="0" applyNumberFormat="1" applyFont="1" applyFill="1" applyBorder="1" applyAlignment="1">
      <alignment horizontal="center" vertical="center"/>
    </xf>
    <xf numFmtId="9" fontId="20" fillId="6" borderId="18" xfId="0" applyNumberFormat="1" applyFont="1" applyFill="1" applyBorder="1" applyAlignment="1">
      <alignment horizontal="center" vertical="center"/>
    </xf>
    <xf numFmtId="9" fontId="20" fillId="6" borderId="19" xfId="0" applyNumberFormat="1" applyFont="1" applyFill="1" applyBorder="1" applyAlignment="1">
      <alignment horizontal="center" vertical="center"/>
    </xf>
    <xf numFmtId="0" fontId="107" fillId="40" borderId="12" xfId="0" applyNumberFormat="1" applyFont="1" applyFill="1" applyBorder="1" applyAlignment="1" applyProtection="1">
      <alignment horizontal="center" vertical="center" wrapText="1"/>
    </xf>
    <xf numFmtId="0" fontId="107" fillId="40" borderId="13" xfId="0" applyNumberFormat="1" applyFont="1" applyFill="1" applyBorder="1" applyAlignment="1" applyProtection="1">
      <alignment horizontal="center" vertical="center" wrapText="1"/>
    </xf>
    <xf numFmtId="0" fontId="107" fillId="40" borderId="14" xfId="0" applyNumberFormat="1" applyFont="1" applyFill="1" applyBorder="1" applyAlignment="1" applyProtection="1">
      <alignment horizontal="center" vertical="center" wrapText="1"/>
    </xf>
    <xf numFmtId="0" fontId="17" fillId="16" borderId="12" xfId="0" applyFont="1" applyFill="1" applyBorder="1" applyAlignment="1">
      <alignment horizontal="center" vertical="center"/>
    </xf>
    <xf numFmtId="0" fontId="17" fillId="16" borderId="13" xfId="0" applyFont="1" applyFill="1" applyBorder="1" applyAlignment="1">
      <alignment horizontal="center" vertical="center"/>
    </xf>
    <xf numFmtId="0" fontId="17" fillId="16" borderId="14" xfId="0" applyFont="1" applyFill="1" applyBorder="1" applyAlignment="1">
      <alignment horizontal="center" vertical="center"/>
    </xf>
    <xf numFmtId="0" fontId="32" fillId="16" borderId="20" xfId="1" applyFont="1" applyFill="1" applyBorder="1" applyAlignment="1">
      <alignment horizontal="right" vertical="center" wrapText="1"/>
    </xf>
    <xf numFmtId="0" fontId="32" fillId="16" borderId="21" xfId="1" applyFont="1" applyFill="1" applyBorder="1" applyAlignment="1">
      <alignment horizontal="right" vertical="center" wrapText="1"/>
    </xf>
    <xf numFmtId="9" fontId="11" fillId="3" borderId="18" xfId="0" applyNumberFormat="1" applyFont="1" applyFill="1" applyBorder="1" applyAlignment="1">
      <alignment horizontal="center" vertical="center"/>
    </xf>
    <xf numFmtId="9" fontId="11" fillId="3" borderId="19" xfId="0" applyNumberFormat="1" applyFont="1" applyFill="1" applyBorder="1" applyAlignment="1">
      <alignment horizontal="center" vertical="center"/>
    </xf>
    <xf numFmtId="0" fontId="5" fillId="19" borderId="12" xfId="0" applyFont="1" applyFill="1" applyBorder="1" applyAlignment="1">
      <alignment vertical="center"/>
    </xf>
    <xf numFmtId="0" fontId="5" fillId="19" borderId="13" xfId="0" applyFont="1" applyFill="1" applyBorder="1" applyAlignment="1">
      <alignment vertical="center"/>
    </xf>
    <xf numFmtId="0" fontId="97" fillId="16" borderId="15" xfId="0" applyFont="1" applyFill="1" applyBorder="1" applyAlignment="1">
      <alignment horizontal="center" vertical="center" wrapText="1"/>
    </xf>
    <xf numFmtId="0" fontId="143" fillId="16" borderId="0" xfId="0" applyFont="1" applyFill="1" applyBorder="1" applyAlignment="1">
      <alignment horizontal="center" vertical="center" wrapText="1"/>
    </xf>
    <xf numFmtId="0" fontId="15" fillId="16" borderId="15" xfId="0" applyFont="1" applyFill="1" applyBorder="1" applyAlignment="1">
      <alignment horizontal="center" vertical="center"/>
    </xf>
    <xf numFmtId="0" fontId="15" fillId="16" borderId="0" xfId="0" applyFont="1" applyFill="1" applyBorder="1" applyAlignment="1">
      <alignment horizontal="center" vertical="center"/>
    </xf>
    <xf numFmtId="0" fontId="15" fillId="16" borderId="16" xfId="0" applyFont="1" applyFill="1" applyBorder="1" applyAlignment="1">
      <alignment horizontal="center" vertical="center"/>
    </xf>
    <xf numFmtId="0" fontId="7" fillId="11" borderId="20" xfId="0" applyFont="1" applyFill="1" applyBorder="1" applyAlignment="1" applyProtection="1">
      <alignment horizontal="left" vertical="top" wrapText="1" indent="1"/>
      <protection locked="0"/>
    </xf>
    <xf numFmtId="0" fontId="7" fillId="11" borderId="21" xfId="0" applyFont="1" applyFill="1" applyBorder="1" applyAlignment="1" applyProtection="1">
      <alignment horizontal="left" vertical="top" wrapText="1" indent="1"/>
      <protection locked="0"/>
    </xf>
    <xf numFmtId="0" fontId="7" fillId="11" borderId="22" xfId="0" applyFont="1" applyFill="1" applyBorder="1" applyAlignment="1" applyProtection="1">
      <alignment horizontal="left" vertical="top" wrapText="1" indent="1"/>
      <protection locked="0"/>
    </xf>
    <xf numFmtId="9" fontId="6" fillId="2" borderId="13" xfId="0" applyNumberFormat="1" applyFont="1" applyFill="1" applyBorder="1" applyAlignment="1">
      <alignment horizontal="center" vertical="center"/>
    </xf>
    <xf numFmtId="0" fontId="21" fillId="16" borderId="15" xfId="0" applyFont="1" applyFill="1" applyBorder="1" applyAlignment="1">
      <alignment horizontal="center" vertical="top" wrapText="1"/>
    </xf>
    <xf numFmtId="0" fontId="150" fillId="16" borderId="0" xfId="0" applyFont="1" applyFill="1" applyBorder="1" applyAlignment="1">
      <alignment horizontal="center" vertical="top" wrapText="1"/>
    </xf>
    <xf numFmtId="0" fontId="21" fillId="16" borderId="0" xfId="0" applyFont="1" applyFill="1" applyBorder="1" applyAlignment="1">
      <alignment horizontal="center" vertical="top" wrapText="1"/>
    </xf>
    <xf numFmtId="0" fontId="140" fillId="16" borderId="20" xfId="0" applyFont="1" applyFill="1" applyBorder="1" applyAlignment="1">
      <alignment horizontal="center" wrapText="1"/>
    </xf>
    <xf numFmtId="0" fontId="140" fillId="16" borderId="21" xfId="0" applyFont="1" applyFill="1" applyBorder="1" applyAlignment="1">
      <alignment horizontal="center" wrapText="1"/>
    </xf>
    <xf numFmtId="0" fontId="140" fillId="16" borderId="22" xfId="0" applyFont="1" applyFill="1" applyBorder="1" applyAlignment="1">
      <alignment horizontal="center" wrapText="1"/>
    </xf>
    <xf numFmtId="0" fontId="108" fillId="16" borderId="15" xfId="0" applyFont="1" applyFill="1" applyBorder="1" applyAlignment="1">
      <alignment horizontal="center" vertical="center" wrapText="1"/>
    </xf>
    <xf numFmtId="0" fontId="108" fillId="16" borderId="0" xfId="0" applyFont="1" applyFill="1" applyBorder="1" applyAlignment="1">
      <alignment horizontal="center" vertical="center" wrapText="1"/>
    </xf>
    <xf numFmtId="0" fontId="108" fillId="16" borderId="16" xfId="0" applyFont="1" applyFill="1" applyBorder="1" applyAlignment="1">
      <alignment horizontal="center" vertical="center" wrapText="1"/>
    </xf>
    <xf numFmtId="0" fontId="21" fillId="16" borderId="15" xfId="0" applyFont="1" applyFill="1" applyBorder="1" applyAlignment="1">
      <alignment horizontal="center" vertical="top"/>
    </xf>
    <xf numFmtId="0" fontId="21" fillId="16" borderId="0" xfId="0" applyFont="1" applyFill="1" applyBorder="1" applyAlignment="1">
      <alignment horizontal="center" vertical="top"/>
    </xf>
    <xf numFmtId="0" fontId="21" fillId="16" borderId="16" xfId="0" applyFont="1" applyFill="1" applyBorder="1" applyAlignment="1">
      <alignment horizontal="center" vertical="top"/>
    </xf>
    <xf numFmtId="0" fontId="15" fillId="16" borderId="12" xfId="0" applyFont="1" applyFill="1" applyBorder="1" applyAlignment="1">
      <alignment horizontal="center" vertical="center"/>
    </xf>
    <xf numFmtId="0" fontId="15" fillId="16" borderId="13" xfId="0" applyFont="1" applyFill="1" applyBorder="1" applyAlignment="1">
      <alignment horizontal="center" vertical="center"/>
    </xf>
    <xf numFmtId="0" fontId="15" fillId="16" borderId="14" xfId="0" applyFont="1" applyFill="1" applyBorder="1" applyAlignment="1">
      <alignment horizontal="center" vertical="center"/>
    </xf>
    <xf numFmtId="0" fontId="26" fillId="6" borderId="17" xfId="0" applyFont="1" applyFill="1" applyBorder="1" applyAlignment="1">
      <alignment horizontal="center" vertical="center"/>
    </xf>
    <xf numFmtId="0" fontId="26" fillId="6" borderId="18" xfId="0" applyFont="1" applyFill="1" applyBorder="1" applyAlignment="1">
      <alignment horizontal="center" vertical="center"/>
    </xf>
    <xf numFmtId="0" fontId="26" fillId="6" borderId="19" xfId="0" applyFont="1" applyFill="1" applyBorder="1" applyAlignment="1">
      <alignment horizontal="center" vertical="center"/>
    </xf>
    <xf numFmtId="9" fontId="39" fillId="16" borderId="0" xfId="1" applyNumberFormat="1" applyFont="1" applyFill="1" applyBorder="1" applyAlignment="1">
      <alignment horizontal="left" vertical="center" indent="1"/>
    </xf>
    <xf numFmtId="0" fontId="39" fillId="16" borderId="16" xfId="1" applyNumberFormat="1" applyFont="1" applyFill="1" applyBorder="1" applyAlignment="1">
      <alignment horizontal="left" vertical="center" indent="1"/>
    </xf>
    <xf numFmtId="164" fontId="39" fillId="16" borderId="15" xfId="1" applyNumberFormat="1" applyFont="1" applyFill="1" applyBorder="1" applyAlignment="1">
      <alignment horizontal="left" vertical="center" wrapText="1" indent="1"/>
    </xf>
    <xf numFmtId="164" fontId="39" fillId="16" borderId="16" xfId="1" applyNumberFormat="1" applyFont="1" applyFill="1" applyBorder="1" applyAlignment="1">
      <alignment horizontal="left" vertical="center" wrapText="1" indent="1"/>
    </xf>
    <xf numFmtId="164" fontId="39" fillId="16" borderId="20" xfId="1" applyNumberFormat="1" applyFont="1" applyFill="1" applyBorder="1" applyAlignment="1">
      <alignment horizontal="left" vertical="center" wrapText="1" indent="1"/>
    </xf>
    <xf numFmtId="164" fontId="39" fillId="16" borderId="22" xfId="1" applyNumberFormat="1" applyFont="1" applyFill="1" applyBorder="1" applyAlignment="1">
      <alignment horizontal="left" vertical="center" wrapText="1" indent="1"/>
    </xf>
    <xf numFmtId="9" fontId="32" fillId="16" borderId="0" xfId="1" applyNumberFormat="1" applyFont="1" applyFill="1" applyBorder="1" applyAlignment="1">
      <alignment horizontal="center" vertical="center" wrapText="1"/>
    </xf>
    <xf numFmtId="0" fontId="13" fillId="16" borderId="15" xfId="0" applyFont="1" applyFill="1" applyBorder="1" applyAlignment="1">
      <alignment horizontal="center" vertical="center"/>
    </xf>
    <xf numFmtId="0" fontId="13" fillId="16" borderId="0" xfId="0" applyFont="1" applyFill="1" applyBorder="1" applyAlignment="1">
      <alignment horizontal="center" vertical="center"/>
    </xf>
    <xf numFmtId="9" fontId="16" fillId="16" borderId="15" xfId="0" applyNumberFormat="1" applyFont="1" applyFill="1" applyBorder="1" applyAlignment="1">
      <alignment horizontal="center" vertical="top" wrapText="1"/>
    </xf>
    <xf numFmtId="9" fontId="16" fillId="16" borderId="0" xfId="0" applyNumberFormat="1" applyFont="1" applyFill="1" applyBorder="1" applyAlignment="1">
      <alignment horizontal="center" vertical="top" wrapText="1"/>
    </xf>
    <xf numFmtId="0" fontId="13" fillId="16" borderId="12" xfId="0" applyFont="1" applyFill="1" applyBorder="1" applyAlignment="1">
      <alignment horizontal="center" vertical="center"/>
    </xf>
    <xf numFmtId="0" fontId="13" fillId="16" borderId="13" xfId="0" applyFont="1" applyFill="1" applyBorder="1" applyAlignment="1">
      <alignment horizontal="center" vertical="center"/>
    </xf>
    <xf numFmtId="0" fontId="13" fillId="16" borderId="16" xfId="0" applyFont="1" applyFill="1" applyBorder="1" applyAlignment="1">
      <alignment horizontal="center" vertical="center"/>
    </xf>
    <xf numFmtId="9" fontId="16" fillId="16" borderId="16" xfId="0" applyNumberFormat="1" applyFont="1" applyFill="1" applyBorder="1" applyAlignment="1">
      <alignment horizontal="center" vertical="top" wrapText="1"/>
    </xf>
    <xf numFmtId="0" fontId="13" fillId="16" borderId="14" xfId="0" applyFont="1" applyFill="1" applyBorder="1" applyAlignment="1">
      <alignment horizontal="center" vertical="center"/>
    </xf>
    <xf numFmtId="0" fontId="56" fillId="16" borderId="15" xfId="0" applyFont="1" applyFill="1" applyBorder="1" applyAlignment="1">
      <alignment horizontal="center"/>
    </xf>
    <xf numFmtId="0" fontId="56" fillId="16" borderId="0" xfId="0" applyFont="1" applyFill="1" applyBorder="1" applyAlignment="1">
      <alignment horizontal="center"/>
    </xf>
    <xf numFmtId="0" fontId="56" fillId="16" borderId="16" xfId="0" applyFont="1" applyFill="1" applyBorder="1" applyAlignment="1">
      <alignment horizontal="center"/>
    </xf>
    <xf numFmtId="0" fontId="7" fillId="11" borderId="54" xfId="0" applyFont="1" applyFill="1" applyBorder="1" applyAlignment="1" applyProtection="1">
      <alignment horizontal="left" vertical="top" wrapText="1" indent="1"/>
      <protection locked="0"/>
    </xf>
    <xf numFmtId="0" fontId="7" fillId="11" borderId="47" xfId="0" applyFont="1" applyFill="1" applyBorder="1" applyAlignment="1" applyProtection="1">
      <alignment horizontal="left" vertical="top" wrapText="1" indent="1"/>
      <protection locked="0"/>
    </xf>
    <xf numFmtId="0" fontId="7" fillId="11" borderId="55" xfId="0" applyFont="1" applyFill="1" applyBorder="1" applyAlignment="1" applyProtection="1">
      <alignment horizontal="left" vertical="top" wrapText="1" indent="1"/>
      <protection locked="0"/>
    </xf>
    <xf numFmtId="0" fontId="21" fillId="16" borderId="15" xfId="0" applyFont="1" applyFill="1" applyBorder="1" applyAlignment="1">
      <alignment horizontal="center"/>
    </xf>
    <xf numFmtId="0" fontId="21" fillId="16" borderId="0" xfId="0" applyFont="1" applyFill="1" applyBorder="1" applyAlignment="1">
      <alignment horizontal="center"/>
    </xf>
    <xf numFmtId="0" fontId="21" fillId="16" borderId="16" xfId="0" applyFont="1" applyFill="1" applyBorder="1" applyAlignment="1">
      <alignment horizontal="center"/>
    </xf>
    <xf numFmtId="0" fontId="15" fillId="16" borderId="64" xfId="0" applyFont="1" applyFill="1" applyBorder="1" applyAlignment="1">
      <alignment horizontal="center" vertical="center"/>
    </xf>
    <xf numFmtId="0" fontId="15" fillId="16" borderId="62" xfId="0" applyFont="1" applyFill="1" applyBorder="1" applyAlignment="1">
      <alignment horizontal="center" vertical="center"/>
    </xf>
    <xf numFmtId="0" fontId="15" fillId="16" borderId="63" xfId="0" applyFont="1" applyFill="1" applyBorder="1" applyAlignment="1">
      <alignment horizontal="center" vertical="center"/>
    </xf>
    <xf numFmtId="0" fontId="7" fillId="0" borderId="65" xfId="0" applyFont="1" applyFill="1" applyBorder="1" applyAlignment="1" applyProtection="1">
      <alignment horizontal="left" vertical="top" wrapText="1" indent="1"/>
      <protection locked="0"/>
    </xf>
    <xf numFmtId="0" fontId="7" fillId="0" borderId="26" xfId="0" applyFont="1" applyFill="1" applyBorder="1" applyAlignment="1" applyProtection="1">
      <alignment horizontal="left" vertical="top" wrapText="1" indent="1"/>
      <protection locked="0"/>
    </xf>
    <xf numFmtId="0" fontId="7" fillId="0" borderId="56" xfId="0" applyFont="1" applyFill="1" applyBorder="1" applyAlignment="1" applyProtection="1">
      <alignment horizontal="left" vertical="top" wrapText="1" indent="1"/>
      <protection locked="0"/>
    </xf>
    <xf numFmtId="0" fontId="15" fillId="16" borderId="33" xfId="0" applyFont="1" applyFill="1" applyBorder="1" applyAlignment="1">
      <alignment horizontal="center" vertical="center"/>
    </xf>
    <xf numFmtId="0" fontId="15" fillId="16" borderId="57" xfId="0" applyFont="1" applyFill="1" applyBorder="1" applyAlignment="1">
      <alignment horizontal="center" vertical="center"/>
    </xf>
    <xf numFmtId="0" fontId="7" fillId="0" borderId="15" xfId="0" applyFont="1" applyFill="1" applyBorder="1" applyAlignment="1" applyProtection="1">
      <alignment horizontal="left" vertical="top" wrapText="1" indent="1"/>
      <protection locked="0"/>
    </xf>
    <xf numFmtId="0" fontId="7" fillId="0" borderId="0" xfId="0" applyFont="1" applyFill="1" applyBorder="1" applyAlignment="1" applyProtection="1">
      <alignment horizontal="left" vertical="top" wrapText="1" indent="1"/>
      <protection locked="0"/>
    </xf>
    <xf numFmtId="0" fontId="7" fillId="0" borderId="16" xfId="0" applyFont="1" applyFill="1" applyBorder="1" applyAlignment="1" applyProtection="1">
      <alignment horizontal="left" vertical="top" wrapText="1" indent="1"/>
      <protection locked="0"/>
    </xf>
    <xf numFmtId="0" fontId="7" fillId="11" borderId="33" xfId="0" applyFont="1" applyFill="1" applyBorder="1" applyAlignment="1" applyProtection="1">
      <alignment horizontal="left" vertical="top" wrapText="1" indent="1"/>
      <protection locked="0"/>
    </xf>
    <xf numFmtId="0" fontId="7" fillId="11" borderId="57" xfId="0" applyFont="1" applyFill="1" applyBorder="1" applyAlignment="1" applyProtection="1">
      <alignment horizontal="left" vertical="top" wrapText="1" indent="1"/>
      <protection locked="0"/>
    </xf>
    <xf numFmtId="0" fontId="7" fillId="0" borderId="66" xfId="0" applyFont="1" applyFill="1" applyBorder="1" applyAlignment="1" applyProtection="1">
      <alignment horizontal="left" vertical="top" wrapText="1" indent="1"/>
      <protection locked="0"/>
    </xf>
    <xf numFmtId="0" fontId="7" fillId="0" borderId="2" xfId="0" applyFont="1" applyFill="1" applyBorder="1" applyAlignment="1" applyProtection="1">
      <alignment horizontal="left" vertical="top" wrapText="1" indent="1"/>
      <protection locked="0"/>
    </xf>
    <xf numFmtId="0" fontId="7" fillId="0" borderId="60" xfId="0" applyFont="1" applyFill="1" applyBorder="1" applyAlignment="1" applyProtection="1">
      <alignment horizontal="left" vertical="top" wrapText="1" indent="1"/>
      <protection locked="0"/>
    </xf>
    <xf numFmtId="0" fontId="7" fillId="11" borderId="12" xfId="0" applyFont="1" applyFill="1" applyBorder="1" applyAlignment="1" applyProtection="1">
      <alignment horizontal="left" vertical="top" wrapText="1" indent="1"/>
      <protection locked="0"/>
    </xf>
    <xf numFmtId="0" fontId="7" fillId="11" borderId="13" xfId="0" applyFont="1" applyFill="1" applyBorder="1" applyAlignment="1" applyProtection="1">
      <alignment horizontal="left" vertical="top" wrapText="1" indent="1"/>
      <protection locked="0"/>
    </xf>
    <xf numFmtId="0" fontId="7" fillId="11" borderId="14" xfId="0" applyFont="1" applyFill="1" applyBorder="1" applyAlignment="1" applyProtection="1">
      <alignment horizontal="left" vertical="top" wrapText="1" indent="1"/>
      <protection locked="0"/>
    </xf>
    <xf numFmtId="0" fontId="15" fillId="16" borderId="54" xfId="0" applyFont="1" applyFill="1" applyBorder="1" applyAlignment="1">
      <alignment horizontal="center" vertical="center"/>
    </xf>
    <xf numFmtId="0" fontId="15" fillId="16" borderId="47" xfId="0" applyFont="1" applyFill="1" applyBorder="1" applyAlignment="1">
      <alignment horizontal="center" vertical="center"/>
    </xf>
    <xf numFmtId="0" fontId="15" fillId="16" borderId="55" xfId="0" applyFont="1" applyFill="1" applyBorder="1" applyAlignment="1">
      <alignment horizontal="center" vertical="center"/>
    </xf>
    <xf numFmtId="0" fontId="16" fillId="16" borderId="0" xfId="0" applyNumberFormat="1" applyFont="1" applyFill="1" applyBorder="1" applyAlignment="1">
      <alignment horizontal="center" vertical="top" wrapText="1"/>
    </xf>
    <xf numFmtId="0" fontId="78" fillId="16" borderId="11" xfId="0" applyFont="1" applyFill="1" applyBorder="1" applyAlignment="1">
      <alignment horizontal="center" vertical="center" wrapText="1"/>
    </xf>
    <xf numFmtId="9" fontId="132" fillId="30" borderId="12" xfId="0" applyNumberFormat="1" applyFont="1" applyFill="1" applyBorder="1" applyAlignment="1">
      <alignment horizontal="center" vertical="center"/>
    </xf>
    <xf numFmtId="9" fontId="132" fillId="30" borderId="13" xfId="0" applyNumberFormat="1" applyFont="1" applyFill="1" applyBorder="1" applyAlignment="1">
      <alignment horizontal="center" vertical="center"/>
    </xf>
    <xf numFmtId="9" fontId="132" fillId="30" borderId="14" xfId="0" applyNumberFormat="1" applyFont="1" applyFill="1" applyBorder="1" applyAlignment="1">
      <alignment horizontal="center" vertical="center"/>
    </xf>
    <xf numFmtId="0" fontId="55" fillId="0" borderId="18" xfId="0" applyFont="1" applyFill="1" applyBorder="1" applyAlignment="1" applyProtection="1">
      <alignment horizontal="left" vertical="top" wrapText="1" indent="1"/>
      <protection locked="0"/>
    </xf>
    <xf numFmtId="0" fontId="55" fillId="0" borderId="19" xfId="0" applyFont="1" applyFill="1" applyBorder="1" applyAlignment="1" applyProtection="1">
      <alignment horizontal="left" vertical="top" wrapText="1" indent="1"/>
      <protection locked="0"/>
    </xf>
    <xf numFmtId="0" fontId="7" fillId="0" borderId="15" xfId="0" applyFont="1" applyBorder="1" applyAlignment="1" applyProtection="1">
      <alignment horizontal="center" vertical="top" wrapText="1"/>
      <protection locked="0"/>
    </xf>
    <xf numFmtId="0" fontId="7" fillId="0" borderId="0" xfId="0" applyFont="1" applyBorder="1" applyAlignment="1" applyProtection="1">
      <alignment horizontal="center" vertical="top" wrapText="1"/>
      <protection locked="0"/>
    </xf>
    <xf numFmtId="0" fontId="7" fillId="0" borderId="16" xfId="0" applyFont="1" applyBorder="1" applyAlignment="1" applyProtection="1">
      <alignment horizontal="center" vertical="top" wrapText="1"/>
      <protection locked="0"/>
    </xf>
    <xf numFmtId="0" fontId="57" fillId="16" borderId="17" xfId="0" applyFont="1" applyFill="1" applyBorder="1" applyAlignment="1">
      <alignment horizontal="center" vertical="center" wrapText="1"/>
    </xf>
    <xf numFmtId="0" fontId="59" fillId="16" borderId="19" xfId="0" applyFont="1" applyFill="1" applyBorder="1" applyAlignment="1">
      <alignment horizontal="center" vertical="center" wrapText="1"/>
    </xf>
    <xf numFmtId="0" fontId="59" fillId="16" borderId="17" xfId="0" applyFont="1" applyFill="1" applyBorder="1" applyAlignment="1">
      <alignment horizontal="center" vertical="center" wrapText="1"/>
    </xf>
    <xf numFmtId="165" fontId="39" fillId="16" borderId="13" xfId="1" applyNumberFormat="1" applyFont="1" applyFill="1" applyBorder="1" applyAlignment="1">
      <alignment horizontal="left" vertical="center" indent="1"/>
    </xf>
    <xf numFmtId="165" fontId="39" fillId="16" borderId="14" xfId="1" applyNumberFormat="1" applyFont="1" applyFill="1" applyBorder="1" applyAlignment="1">
      <alignment horizontal="left" vertical="center" indent="1"/>
    </xf>
    <xf numFmtId="0" fontId="21" fillId="12" borderId="17" xfId="0" applyFont="1" applyFill="1" applyBorder="1" applyAlignment="1">
      <alignment horizontal="center" vertical="center" wrapText="1"/>
    </xf>
    <xf numFmtId="0" fontId="21" fillId="12" borderId="18" xfId="0" applyFont="1" applyFill="1" applyBorder="1" applyAlignment="1">
      <alignment horizontal="center" vertical="center" wrapText="1"/>
    </xf>
    <xf numFmtId="0" fontId="125" fillId="11" borderId="0" xfId="0" applyFont="1" applyFill="1" applyAlignment="1">
      <alignment horizontal="left" vertical="center"/>
    </xf>
    <xf numFmtId="0" fontId="8" fillId="15" borderId="17" xfId="0" applyFont="1" applyFill="1" applyBorder="1" applyAlignment="1">
      <alignment horizontal="center" vertical="center"/>
    </xf>
    <xf numFmtId="0" fontId="8" fillId="15" borderId="18" xfId="0" applyFont="1" applyFill="1" applyBorder="1" applyAlignment="1">
      <alignment horizontal="center" vertical="center"/>
    </xf>
    <xf numFmtId="0" fontId="8" fillId="15" borderId="19" xfId="0" applyFont="1" applyFill="1" applyBorder="1" applyAlignment="1">
      <alignment horizontal="center" vertical="center"/>
    </xf>
    <xf numFmtId="49" fontId="39" fillId="16" borderId="0" xfId="1" applyNumberFormat="1" applyFont="1" applyFill="1" applyBorder="1" applyAlignment="1">
      <alignment horizontal="left" vertical="center" indent="1"/>
    </xf>
    <xf numFmtId="0" fontId="39" fillId="16" borderId="0" xfId="1" applyNumberFormat="1" applyFont="1" applyFill="1" applyBorder="1" applyAlignment="1">
      <alignment horizontal="left" vertical="center" indent="1"/>
    </xf>
    <xf numFmtId="0" fontId="109" fillId="16" borderId="21" xfId="0" applyNumberFormat="1" applyFont="1" applyFill="1" applyBorder="1" applyAlignment="1">
      <alignment horizontal="left" vertical="center" indent="1"/>
    </xf>
    <xf numFmtId="0" fontId="32" fillId="16" borderId="15" xfId="1" applyFont="1" applyFill="1" applyBorder="1" applyAlignment="1">
      <alignment horizontal="center" vertical="center" wrapText="1"/>
    </xf>
    <xf numFmtId="0" fontId="32" fillId="16" borderId="0" xfId="1" applyFont="1" applyFill="1" applyBorder="1" applyAlignment="1">
      <alignment horizontal="center" vertical="center" wrapText="1"/>
    </xf>
    <xf numFmtId="0" fontId="32" fillId="16" borderId="16" xfId="1" applyFont="1" applyFill="1" applyBorder="1" applyAlignment="1">
      <alignment horizontal="center" vertical="center" wrapText="1"/>
    </xf>
    <xf numFmtId="49" fontId="39" fillId="16" borderId="15" xfId="1" applyNumberFormat="1" applyFont="1" applyFill="1" applyBorder="1" applyAlignment="1">
      <alignment horizontal="center" vertical="center" wrapText="1"/>
    </xf>
    <xf numFmtId="0" fontId="39" fillId="16" borderId="0" xfId="1" applyNumberFormat="1" applyFont="1" applyFill="1" applyBorder="1" applyAlignment="1">
      <alignment horizontal="center" vertical="center" wrapText="1"/>
    </xf>
    <xf numFmtId="0" fontId="39" fillId="16" borderId="16" xfId="1" applyNumberFormat="1" applyFont="1" applyFill="1" applyBorder="1" applyAlignment="1">
      <alignment horizontal="center" vertical="center" wrapText="1"/>
    </xf>
    <xf numFmtId="0" fontId="39" fillId="16" borderId="20" xfId="1" applyNumberFormat="1" applyFont="1" applyFill="1" applyBorder="1" applyAlignment="1">
      <alignment horizontal="center" vertical="center" wrapText="1"/>
    </xf>
    <xf numFmtId="0" fontId="39" fillId="16" borderId="21" xfId="1" applyNumberFormat="1" applyFont="1" applyFill="1" applyBorder="1" applyAlignment="1">
      <alignment horizontal="center" vertical="center" wrapText="1"/>
    </xf>
    <xf numFmtId="0" fontId="39" fillId="16" borderId="22" xfId="1" applyNumberFormat="1" applyFont="1" applyFill="1" applyBorder="1" applyAlignment="1">
      <alignment horizontal="center" vertical="center" wrapText="1"/>
    </xf>
    <xf numFmtId="0" fontId="8" fillId="15" borderId="12" xfId="0" applyFont="1" applyFill="1" applyBorder="1" applyAlignment="1">
      <alignment horizontal="center" vertical="center"/>
    </xf>
    <xf numFmtId="0" fontId="8" fillId="15" borderId="13" xfId="0" applyFont="1" applyFill="1" applyBorder="1" applyAlignment="1">
      <alignment horizontal="center" vertical="center"/>
    </xf>
    <xf numFmtId="0" fontId="8" fillId="15" borderId="14" xfId="0" applyFont="1" applyFill="1" applyBorder="1" applyAlignment="1">
      <alignment horizontal="center" vertical="center"/>
    </xf>
    <xf numFmtId="0" fontId="125" fillId="11" borderId="0" xfId="0" applyFont="1" applyFill="1" applyAlignment="1">
      <alignment horizontal="right" vertical="center"/>
    </xf>
    <xf numFmtId="9" fontId="39" fillId="16" borderId="13" xfId="1" applyNumberFormat="1" applyFont="1" applyFill="1" applyBorder="1" applyAlignment="1">
      <alignment horizontal="left" vertical="center" indent="1"/>
    </xf>
    <xf numFmtId="9" fontId="39" fillId="16" borderId="14" xfId="1" applyNumberFormat="1" applyFont="1" applyFill="1" applyBorder="1" applyAlignment="1">
      <alignment horizontal="left" vertical="center" indent="1"/>
    </xf>
    <xf numFmtId="0" fontId="39" fillId="16" borderId="0" xfId="1" applyFont="1" applyFill="1" applyBorder="1" applyAlignment="1">
      <alignment horizontal="left" vertical="center" indent="1"/>
    </xf>
    <xf numFmtId="0" fontId="39" fillId="16" borderId="16" xfId="1" applyFont="1" applyFill="1" applyBorder="1" applyAlignment="1">
      <alignment horizontal="left" vertical="center" indent="1"/>
    </xf>
    <xf numFmtId="9" fontId="131" fillId="15" borderId="18" xfId="0" applyNumberFormat="1" applyFont="1" applyFill="1" applyBorder="1" applyAlignment="1">
      <alignment horizontal="center" vertical="center" wrapText="1"/>
    </xf>
    <xf numFmtId="9" fontId="131" fillId="15" borderId="19" xfId="0" applyNumberFormat="1" applyFont="1" applyFill="1" applyBorder="1" applyAlignment="1">
      <alignment horizontal="center" vertical="center" wrapText="1"/>
    </xf>
    <xf numFmtId="0" fontId="97" fillId="31" borderId="15" xfId="0" applyFont="1" applyFill="1" applyBorder="1" applyAlignment="1">
      <alignment horizontal="center" vertical="center" wrapText="1"/>
    </xf>
    <xf numFmtId="0" fontId="97" fillId="31" borderId="0" xfId="0" applyFont="1" applyFill="1" applyBorder="1" applyAlignment="1">
      <alignment horizontal="center" vertical="center" wrapText="1"/>
    </xf>
    <xf numFmtId="0" fontId="98" fillId="32" borderId="12" xfId="0" applyFont="1" applyFill="1" applyBorder="1" applyAlignment="1">
      <alignment horizontal="center" vertical="center"/>
    </xf>
    <xf numFmtId="0" fontId="98" fillId="32" borderId="13" xfId="0" applyFont="1" applyFill="1" applyBorder="1" applyAlignment="1">
      <alignment horizontal="center" vertical="center"/>
    </xf>
    <xf numFmtId="0" fontId="98" fillId="32" borderId="14" xfId="0" applyFont="1" applyFill="1" applyBorder="1" applyAlignment="1">
      <alignment horizontal="center" vertical="center"/>
    </xf>
    <xf numFmtId="0" fontId="98" fillId="32" borderId="20" xfId="0" applyFont="1" applyFill="1" applyBorder="1" applyAlignment="1">
      <alignment horizontal="center" vertical="center"/>
    </xf>
    <xf numFmtId="0" fontId="98" fillId="32" borderId="21" xfId="0" applyFont="1" applyFill="1" applyBorder="1" applyAlignment="1">
      <alignment horizontal="center" vertical="center"/>
    </xf>
    <xf numFmtId="0" fontId="98" fillId="32" borderId="22" xfId="0" applyFont="1" applyFill="1" applyBorder="1" applyAlignment="1">
      <alignment horizontal="center" vertical="center"/>
    </xf>
    <xf numFmtId="9" fontId="131" fillId="15" borderId="13" xfId="0" applyNumberFormat="1" applyFont="1" applyFill="1" applyBorder="1" applyAlignment="1">
      <alignment horizontal="center" vertical="center" wrapText="1"/>
    </xf>
    <xf numFmtId="0" fontId="30" fillId="11" borderId="0" xfId="0" applyFont="1" applyFill="1" applyBorder="1" applyAlignment="1" applyProtection="1">
      <alignment horizontal="left" vertical="center" wrapText="1" indent="1"/>
      <protection locked="0"/>
    </xf>
    <xf numFmtId="0" fontId="30" fillId="11" borderId="16" xfId="0" applyFont="1" applyFill="1" applyBorder="1" applyAlignment="1" applyProtection="1">
      <alignment horizontal="left" vertical="center" wrapText="1" indent="1"/>
      <protection locked="0"/>
    </xf>
    <xf numFmtId="0" fontId="30" fillId="11" borderId="21" xfId="0" applyFont="1" applyFill="1" applyBorder="1" applyAlignment="1" applyProtection="1">
      <alignment horizontal="left" vertical="center" wrapText="1" indent="1"/>
      <protection locked="0"/>
    </xf>
    <xf numFmtId="0" fontId="30" fillId="11" borderId="22" xfId="0" applyFont="1" applyFill="1" applyBorder="1" applyAlignment="1" applyProtection="1">
      <alignment horizontal="left" vertical="center" wrapText="1" indent="1"/>
      <protection locked="0"/>
    </xf>
    <xf numFmtId="0" fontId="61" fillId="11" borderId="13" xfId="0" applyFont="1" applyFill="1" applyBorder="1" applyAlignment="1" applyProtection="1">
      <alignment horizontal="left" vertical="center" wrapText="1" indent="1"/>
      <protection locked="0"/>
    </xf>
    <xf numFmtId="0" fontId="61" fillId="11" borderId="14" xfId="0" applyFont="1" applyFill="1" applyBorder="1" applyAlignment="1" applyProtection="1">
      <alignment horizontal="left" vertical="center" wrapText="1" indent="1"/>
      <protection locked="0"/>
    </xf>
    <xf numFmtId="0" fontId="61" fillId="11" borderId="0" xfId="0" applyFont="1" applyFill="1" applyBorder="1" applyAlignment="1" applyProtection="1">
      <alignment horizontal="left" vertical="center" wrapText="1" indent="1"/>
      <protection locked="0"/>
    </xf>
    <xf numFmtId="0" fontId="61" fillId="11" borderId="16" xfId="0" applyFont="1" applyFill="1" applyBorder="1" applyAlignment="1" applyProtection="1">
      <alignment horizontal="left" vertical="center" wrapText="1" indent="1"/>
      <protection locked="0"/>
    </xf>
    <xf numFmtId="0" fontId="21" fillId="12" borderId="17" xfId="0" applyFont="1" applyFill="1" applyBorder="1" applyAlignment="1">
      <alignment horizontal="left" vertical="center" wrapText="1" indent="1"/>
    </xf>
    <xf numFmtId="0" fontId="21" fillId="12" borderId="18" xfId="0" applyFont="1" applyFill="1" applyBorder="1" applyAlignment="1">
      <alignment horizontal="left" vertical="center" wrapText="1" indent="1"/>
    </xf>
    <xf numFmtId="0" fontId="21" fillId="12" borderId="19" xfId="0" applyFont="1" applyFill="1" applyBorder="1" applyAlignment="1">
      <alignment horizontal="left" vertical="center" wrapText="1" indent="1"/>
    </xf>
    <xf numFmtId="0" fontId="98" fillId="32" borderId="15" xfId="0" applyFont="1" applyFill="1" applyBorder="1" applyAlignment="1">
      <alignment horizontal="center" vertical="center"/>
    </xf>
    <xf numFmtId="0" fontId="98" fillId="32" borderId="0" xfId="0" applyFont="1" applyFill="1" applyBorder="1" applyAlignment="1">
      <alignment horizontal="center" vertical="center"/>
    </xf>
    <xf numFmtId="0" fontId="98" fillId="32" borderId="16" xfId="0" applyFont="1" applyFill="1" applyBorder="1" applyAlignment="1">
      <alignment horizontal="center" vertical="center"/>
    </xf>
    <xf numFmtId="0" fontId="32" fillId="22" borderId="15" xfId="1" applyFont="1" applyFill="1" applyBorder="1" applyAlignment="1">
      <alignment horizontal="right" vertical="center" wrapText="1"/>
    </xf>
    <xf numFmtId="0" fontId="32" fillId="22" borderId="0" xfId="1" applyFont="1" applyFill="1" applyBorder="1" applyAlignment="1">
      <alignment horizontal="right" vertical="center" wrapText="1"/>
    </xf>
    <xf numFmtId="0" fontId="39" fillId="22" borderId="0" xfId="1" applyNumberFormat="1" applyFont="1" applyFill="1" applyBorder="1" applyAlignment="1">
      <alignment horizontal="left" vertical="center" wrapText="1" indent="1"/>
    </xf>
    <xf numFmtId="0" fontId="39" fillId="22" borderId="16" xfId="1" applyNumberFormat="1" applyFont="1" applyFill="1" applyBorder="1" applyAlignment="1">
      <alignment horizontal="left" vertical="center" wrapText="1" indent="1"/>
    </xf>
    <xf numFmtId="9" fontId="32" fillId="22" borderId="0" xfId="1" applyNumberFormat="1" applyFont="1" applyFill="1" applyBorder="1" applyAlignment="1">
      <alignment horizontal="center" vertical="center" wrapText="1"/>
    </xf>
    <xf numFmtId="9" fontId="32" fillId="22" borderId="16" xfId="1" applyNumberFormat="1" applyFont="1" applyFill="1" applyBorder="1" applyAlignment="1">
      <alignment horizontal="center" vertical="center" wrapText="1"/>
    </xf>
    <xf numFmtId="49" fontId="69" fillId="22" borderId="0" xfId="0" applyNumberFormat="1" applyFont="1" applyFill="1" applyBorder="1" applyAlignment="1">
      <alignment horizontal="center" vertical="center" wrapText="1"/>
    </xf>
    <xf numFmtId="0" fontId="69" fillId="22" borderId="16" xfId="0" applyFont="1" applyFill="1" applyBorder="1" applyAlignment="1">
      <alignment horizontal="center" vertical="center" wrapText="1"/>
    </xf>
    <xf numFmtId="0" fontId="69" fillId="22" borderId="21" xfId="0" applyFont="1" applyFill="1" applyBorder="1" applyAlignment="1">
      <alignment horizontal="center" vertical="center" wrapText="1"/>
    </xf>
    <xf numFmtId="0" fontId="69" fillId="22" borderId="22" xfId="0" applyFont="1" applyFill="1" applyBorder="1" applyAlignment="1">
      <alignment horizontal="center" vertical="center" wrapText="1"/>
    </xf>
    <xf numFmtId="0" fontId="32" fillId="22" borderId="20" xfId="1" applyFont="1" applyFill="1" applyBorder="1" applyAlignment="1">
      <alignment horizontal="right" vertical="center" wrapText="1"/>
    </xf>
    <xf numFmtId="0" fontId="32" fillId="22" borderId="21" xfId="1" applyFont="1" applyFill="1" applyBorder="1" applyAlignment="1">
      <alignment horizontal="right" vertical="center" wrapText="1"/>
    </xf>
    <xf numFmtId="0" fontId="97" fillId="35" borderId="12" xfId="0" applyFont="1" applyFill="1" applyBorder="1" applyAlignment="1">
      <alignment horizontal="center" vertical="center" wrapText="1"/>
    </xf>
    <xf numFmtId="0" fontId="143" fillId="35" borderId="13" xfId="0" applyFont="1" applyFill="1" applyBorder="1" applyAlignment="1">
      <alignment horizontal="center" vertical="center" wrapText="1"/>
    </xf>
    <xf numFmtId="0" fontId="143" fillId="35" borderId="15" xfId="0" applyFont="1" applyFill="1" applyBorder="1" applyAlignment="1">
      <alignment horizontal="center" vertical="center" wrapText="1"/>
    </xf>
    <xf numFmtId="0" fontId="143" fillId="35" borderId="0" xfId="0" applyFont="1" applyFill="1" applyBorder="1" applyAlignment="1">
      <alignment horizontal="center" vertical="center" wrapText="1"/>
    </xf>
    <xf numFmtId="0" fontId="15" fillId="35" borderId="12" xfId="0" applyFont="1" applyFill="1" applyBorder="1" applyAlignment="1">
      <alignment horizontal="center" vertical="center"/>
    </xf>
    <xf numFmtId="0" fontId="15" fillId="35" borderId="13" xfId="0" applyFont="1" applyFill="1" applyBorder="1" applyAlignment="1">
      <alignment horizontal="center" vertical="center"/>
    </xf>
    <xf numFmtId="0" fontId="15" fillId="35" borderId="14" xfId="0" applyFont="1" applyFill="1" applyBorder="1" applyAlignment="1">
      <alignment horizontal="center" vertical="center"/>
    </xf>
    <xf numFmtId="0" fontId="15" fillId="35" borderId="15" xfId="0" applyFont="1" applyFill="1" applyBorder="1" applyAlignment="1">
      <alignment horizontal="center" vertical="center"/>
    </xf>
    <xf numFmtId="0" fontId="15" fillId="35" borderId="0" xfId="0" applyFont="1" applyFill="1" applyBorder="1" applyAlignment="1">
      <alignment horizontal="center" vertical="center"/>
    </xf>
    <xf numFmtId="0" fontId="15" fillId="35" borderId="16" xfId="0" applyFont="1" applyFill="1" applyBorder="1" applyAlignment="1">
      <alignment horizontal="center" vertical="center"/>
    </xf>
    <xf numFmtId="0" fontId="97" fillId="35" borderId="15" xfId="0" applyFont="1" applyFill="1" applyBorder="1" applyAlignment="1">
      <alignment horizontal="center" vertical="center" wrapText="1"/>
    </xf>
    <xf numFmtId="0" fontId="143" fillId="35" borderId="20" xfId="0" applyFont="1" applyFill="1" applyBorder="1" applyAlignment="1">
      <alignment horizontal="center" vertical="center" wrapText="1"/>
    </xf>
    <xf numFmtId="0" fontId="143" fillId="35" borderId="21" xfId="0" applyFont="1" applyFill="1" applyBorder="1" applyAlignment="1">
      <alignment horizontal="center" vertical="center" wrapText="1"/>
    </xf>
    <xf numFmtId="164" fontId="7" fillId="4" borderId="1" xfId="0" applyNumberFormat="1" applyFont="1" applyFill="1" applyBorder="1" applyAlignment="1" applyProtection="1">
      <alignment horizontal="left" vertical="top" wrapText="1" indent="2"/>
      <protection locked="0"/>
    </xf>
    <xf numFmtId="164" fontId="7" fillId="4" borderId="0" xfId="0" applyNumberFormat="1" applyFont="1" applyFill="1" applyBorder="1" applyAlignment="1" applyProtection="1">
      <alignment horizontal="left" vertical="top" wrapText="1" indent="2"/>
      <protection locked="0"/>
    </xf>
    <xf numFmtId="49" fontId="7" fillId="4" borderId="1" xfId="0" applyNumberFormat="1" applyFont="1" applyFill="1" applyBorder="1" applyAlignment="1" applyProtection="1">
      <alignment horizontal="left" vertical="top" wrapText="1" indent="2"/>
      <protection locked="0"/>
    </xf>
    <xf numFmtId="49" fontId="7" fillId="2" borderId="0" xfId="0" applyNumberFormat="1" applyFont="1" applyFill="1" applyBorder="1" applyAlignment="1" applyProtection="1">
      <alignment horizontal="left" vertical="top" wrapText="1" indent="2"/>
      <protection locked="0"/>
    </xf>
    <xf numFmtId="49" fontId="7" fillId="4" borderId="1" xfId="0" applyNumberFormat="1" applyFont="1" applyFill="1" applyBorder="1" applyAlignment="1" applyProtection="1">
      <alignment horizontal="left" vertical="top" indent="2"/>
      <protection locked="0"/>
    </xf>
    <xf numFmtId="49" fontId="7" fillId="2" borderId="0" xfId="0" applyNumberFormat="1" applyFont="1" applyFill="1" applyBorder="1" applyAlignment="1" applyProtection="1">
      <alignment horizontal="left" vertical="top" indent="2"/>
      <protection locked="0"/>
    </xf>
    <xf numFmtId="49" fontId="7" fillId="2" borderId="29" xfId="0" applyNumberFormat="1" applyFont="1" applyFill="1" applyBorder="1" applyAlignment="1" applyProtection="1">
      <alignment horizontal="left" vertical="top" indent="2"/>
      <protection locked="0"/>
    </xf>
    <xf numFmtId="0" fontId="7" fillId="4" borderId="1" xfId="0" applyNumberFormat="1" applyFont="1" applyFill="1" applyBorder="1" applyAlignment="1" applyProtection="1">
      <alignment horizontal="left" vertical="top" wrapText="1" indent="2"/>
      <protection locked="0"/>
    </xf>
    <xf numFmtId="0" fontId="7" fillId="2" borderId="0" xfId="0" applyNumberFormat="1" applyFont="1" applyFill="1" applyBorder="1" applyAlignment="1" applyProtection="1">
      <alignment horizontal="left" vertical="top" wrapText="1" indent="2"/>
      <protection locked="0"/>
    </xf>
    <xf numFmtId="9" fontId="7" fillId="4" borderId="1" xfId="0" applyNumberFormat="1" applyFont="1" applyFill="1" applyBorder="1" applyAlignment="1" applyProtection="1">
      <alignment horizontal="left" vertical="top" indent="2"/>
      <protection locked="0"/>
    </xf>
    <xf numFmtId="0" fontId="7" fillId="2" borderId="0" xfId="0" applyFont="1" applyFill="1" applyBorder="1" applyAlignment="1" applyProtection="1">
      <alignment horizontal="left" vertical="top" indent="2"/>
      <protection locked="0"/>
    </xf>
    <xf numFmtId="0" fontId="7" fillId="2" borderId="29" xfId="0" applyFont="1" applyFill="1" applyBorder="1" applyAlignment="1" applyProtection="1">
      <alignment horizontal="left" vertical="top" indent="2"/>
      <protection locked="0"/>
    </xf>
    <xf numFmtId="9" fontId="7" fillId="4" borderId="1" xfId="0" applyNumberFormat="1" applyFont="1" applyFill="1" applyBorder="1" applyAlignment="1" applyProtection="1">
      <alignment horizontal="left" vertical="top" wrapText="1" indent="2"/>
      <protection locked="0"/>
    </xf>
    <xf numFmtId="9" fontId="7" fillId="4" borderId="0" xfId="0" applyNumberFormat="1" applyFont="1" applyFill="1" applyBorder="1" applyAlignment="1" applyProtection="1">
      <alignment horizontal="left" vertical="top" wrapText="1" indent="2"/>
      <protection locked="0"/>
    </xf>
    <xf numFmtId="0" fontId="7" fillId="2" borderId="0" xfId="0" applyFont="1" applyFill="1" applyBorder="1" applyAlignment="1" applyProtection="1">
      <alignment horizontal="left" vertical="top" wrapText="1" indent="2"/>
      <protection locked="0"/>
    </xf>
    <xf numFmtId="49" fontId="6" fillId="4" borderId="1" xfId="0" applyNumberFormat="1" applyFont="1" applyFill="1" applyBorder="1" applyAlignment="1" applyProtection="1">
      <alignment horizontal="left" vertical="top" indent="2"/>
    </xf>
    <xf numFmtId="49" fontId="6" fillId="4" borderId="0" xfId="0" applyNumberFormat="1" applyFont="1" applyFill="1" applyBorder="1" applyAlignment="1" applyProtection="1">
      <alignment horizontal="left" vertical="top" indent="2"/>
    </xf>
    <xf numFmtId="9" fontId="39" fillId="4" borderId="1" xfId="0" applyNumberFormat="1" applyFont="1" applyFill="1" applyBorder="1" applyAlignment="1" applyProtection="1">
      <alignment horizontal="left" vertical="top" indent="2"/>
    </xf>
    <xf numFmtId="0" fontId="39" fillId="2" borderId="0" xfId="0" applyNumberFormat="1" applyFont="1" applyFill="1" applyBorder="1" applyAlignment="1" applyProtection="1">
      <alignment horizontal="left" vertical="top" indent="2"/>
    </xf>
    <xf numFmtId="0" fontId="39" fillId="2" borderId="29" xfId="0" applyNumberFormat="1" applyFont="1" applyFill="1" applyBorder="1" applyAlignment="1" applyProtection="1">
      <alignment horizontal="left" vertical="top" indent="2"/>
    </xf>
    <xf numFmtId="0" fontId="113" fillId="24" borderId="1" xfId="0" applyFont="1" applyFill="1" applyBorder="1" applyAlignment="1" applyProtection="1">
      <alignment horizontal="center" vertical="center" wrapText="1"/>
    </xf>
    <xf numFmtId="0" fontId="49" fillId="24" borderId="0" xfId="0" applyFont="1" applyFill="1" applyBorder="1" applyAlignment="1" applyProtection="1">
      <alignment horizontal="center" vertical="center" wrapText="1"/>
    </xf>
    <xf numFmtId="0" fontId="49" fillId="24" borderId="0" xfId="0" applyFont="1" applyFill="1" applyBorder="1" applyAlignment="1" applyProtection="1">
      <alignment horizontal="center" wrapText="1"/>
    </xf>
    <xf numFmtId="0" fontId="49" fillId="24" borderId="29" xfId="0" applyFont="1" applyFill="1" applyBorder="1" applyAlignment="1" applyProtection="1">
      <alignment horizontal="center" wrapText="1"/>
    </xf>
    <xf numFmtId="0" fontId="145" fillId="24" borderId="1" xfId="0" applyFont="1" applyFill="1" applyBorder="1" applyAlignment="1" applyProtection="1">
      <alignment horizontal="center" vertical="center" wrapText="1"/>
    </xf>
    <xf numFmtId="0" fontId="146" fillId="24" borderId="0" xfId="0" applyFont="1" applyFill="1" applyBorder="1" applyAlignment="1" applyProtection="1">
      <alignment horizontal="center" vertical="center" wrapText="1"/>
    </xf>
    <xf numFmtId="0" fontId="147" fillId="24" borderId="0" xfId="0" applyFont="1" applyFill="1" applyBorder="1" applyAlignment="1" applyProtection="1">
      <alignment horizontal="center" wrapText="1"/>
    </xf>
    <xf numFmtId="0" fontId="147" fillId="24" borderId="29" xfId="0" applyFont="1" applyFill="1" applyBorder="1" applyAlignment="1" applyProtection="1">
      <alignment horizontal="center" wrapText="1"/>
    </xf>
    <xf numFmtId="0" fontId="17" fillId="2" borderId="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3" fillId="2" borderId="0" xfId="0" applyFont="1" applyFill="1" applyBorder="1" applyAlignment="1" applyProtection="1">
      <alignment horizontal="center"/>
    </xf>
    <xf numFmtId="0" fontId="3" fillId="2" borderId="29" xfId="0" applyFont="1" applyFill="1" applyBorder="1" applyAlignment="1" applyProtection="1">
      <alignment horizontal="center"/>
    </xf>
    <xf numFmtId="0" fontId="32" fillId="2" borderId="1" xfId="0" applyFont="1" applyFill="1" applyBorder="1" applyAlignment="1" applyProtection="1">
      <alignment horizontal="left" vertical="center" wrapText="1" indent="1"/>
    </xf>
    <xf numFmtId="0" fontId="39" fillId="2" borderId="0" xfId="0" applyFont="1" applyFill="1" applyBorder="1" applyAlignment="1" applyProtection="1">
      <alignment horizontal="left" vertical="center" wrapText="1" indent="1"/>
    </xf>
    <xf numFmtId="0" fontId="36" fillId="2" borderId="4" xfId="0" applyFont="1" applyFill="1" applyBorder="1" applyAlignment="1" applyProtection="1">
      <alignment horizontal="left" vertical="center" wrapText="1" indent="1"/>
    </xf>
    <xf numFmtId="0" fontId="18" fillId="2" borderId="2" xfId="0" applyFont="1" applyFill="1" applyBorder="1" applyAlignment="1" applyProtection="1">
      <alignment horizontal="left" vertical="center" wrapText="1" indent="1"/>
    </xf>
    <xf numFmtId="0" fontId="48" fillId="2" borderId="2" xfId="0" applyFont="1" applyFill="1" applyBorder="1" applyAlignment="1" applyProtection="1">
      <alignment horizontal="left" vertical="center" wrapText="1" indent="1"/>
      <protection locked="0"/>
    </xf>
    <xf numFmtId="0" fontId="48" fillId="2" borderId="3" xfId="0" applyFont="1" applyFill="1" applyBorder="1" applyAlignment="1" applyProtection="1">
      <alignment horizontal="left" vertical="center" wrapText="1" indent="1"/>
      <protection locked="0"/>
    </xf>
    <xf numFmtId="0" fontId="49" fillId="24" borderId="49" xfId="0" applyFont="1" applyFill="1" applyBorder="1" applyAlignment="1" applyProtection="1">
      <alignment horizontal="center" vertical="center" wrapText="1"/>
    </xf>
    <xf numFmtId="0" fontId="49" fillId="24" borderId="47" xfId="0" applyFont="1" applyFill="1" applyBorder="1" applyAlignment="1" applyProtection="1">
      <alignment horizontal="center"/>
    </xf>
    <xf numFmtId="0" fontId="50" fillId="24" borderId="47" xfId="0" applyFont="1" applyFill="1" applyBorder="1" applyAlignment="1" applyProtection="1">
      <alignment horizontal="center"/>
    </xf>
    <xf numFmtId="0" fontId="50" fillId="24" borderId="48" xfId="0" applyFont="1" applyFill="1" applyBorder="1" applyAlignment="1" applyProtection="1">
      <alignment horizontal="center"/>
    </xf>
    <xf numFmtId="9" fontId="7" fillId="4" borderId="1" xfId="0" applyNumberFormat="1" applyFont="1" applyFill="1" applyBorder="1" applyAlignment="1" applyProtection="1">
      <alignment horizontal="left" vertical="center" wrapText="1" indent="2"/>
      <protection locked="0"/>
    </xf>
    <xf numFmtId="9" fontId="7" fillId="4" borderId="0" xfId="0" applyNumberFormat="1"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wrapText="1" indent="2"/>
      <protection locked="0"/>
    </xf>
    <xf numFmtId="9" fontId="32" fillId="4" borderId="1" xfId="0" applyNumberFormat="1" applyFont="1" applyFill="1" applyBorder="1" applyAlignment="1" applyProtection="1">
      <alignment horizontal="left" vertical="center" wrapText="1" indent="2"/>
    </xf>
    <xf numFmtId="0" fontId="39" fillId="2" borderId="0" xfId="0" applyNumberFormat="1" applyFont="1" applyFill="1" applyBorder="1" applyAlignment="1" applyProtection="1">
      <alignment horizontal="left" wrapText="1" indent="2"/>
    </xf>
    <xf numFmtId="0" fontId="39" fillId="2" borderId="29" xfId="0" applyNumberFormat="1" applyFont="1" applyFill="1" applyBorder="1" applyAlignment="1" applyProtection="1">
      <alignment horizontal="left" wrapText="1" indent="2"/>
    </xf>
    <xf numFmtId="0" fontId="38" fillId="4" borderId="1" xfId="0" applyFont="1" applyFill="1" applyBorder="1" applyAlignment="1" applyProtection="1">
      <alignment horizontal="center" vertical="center"/>
    </xf>
    <xf numFmtId="0" fontId="38" fillId="4" borderId="0" xfId="0" applyFont="1" applyFill="1" applyBorder="1" applyAlignment="1" applyProtection="1">
      <alignment horizontal="center" vertical="center"/>
    </xf>
    <xf numFmtId="0" fontId="38" fillId="4" borderId="29" xfId="0" applyFont="1" applyFill="1" applyBorder="1" applyAlignment="1" applyProtection="1">
      <alignment horizontal="center" vertical="center"/>
    </xf>
    <xf numFmtId="0" fontId="39" fillId="2" borderId="1" xfId="0" applyFont="1" applyFill="1" applyBorder="1" applyAlignment="1" applyProtection="1">
      <alignment horizontal="left" vertical="center" wrapText="1" indent="1"/>
    </xf>
    <xf numFmtId="0" fontId="6" fillId="2" borderId="0" xfId="0" applyFont="1" applyFill="1" applyBorder="1" applyAlignment="1" applyProtection="1">
      <alignment horizontal="left" vertical="center" wrapText="1" indent="1"/>
    </xf>
    <xf numFmtId="0" fontId="43" fillId="2" borderId="0" xfId="0" applyFont="1" applyFill="1" applyBorder="1" applyAlignment="1" applyProtection="1">
      <alignment horizontal="left" vertical="top" wrapText="1" indent="1"/>
      <protection locked="0"/>
    </xf>
    <xf numFmtId="0" fontId="43" fillId="2" borderId="29" xfId="0" applyFont="1" applyFill="1" applyBorder="1" applyAlignment="1" applyProtection="1">
      <alignment horizontal="left" vertical="top" wrapText="1" indent="1"/>
      <protection locked="0"/>
    </xf>
    <xf numFmtId="0" fontId="20" fillId="25" borderId="49" xfId="0" applyFont="1" applyFill="1" applyBorder="1" applyAlignment="1" applyProtection="1">
      <alignment horizontal="center" vertical="center" wrapText="1"/>
    </xf>
    <xf numFmtId="0" fontId="20" fillId="25" borderId="47" xfId="0" applyFont="1" applyFill="1" applyBorder="1" applyAlignment="1" applyProtection="1">
      <alignment horizontal="center" vertical="center" wrapText="1"/>
    </xf>
    <xf numFmtId="0" fontId="17" fillId="2" borderId="12" xfId="0" applyFont="1" applyFill="1" applyBorder="1" applyAlignment="1" applyProtection="1">
      <alignment horizontal="center" vertical="center" wrapText="1"/>
    </xf>
    <xf numFmtId="0" fontId="144" fillId="2" borderId="13" xfId="0" applyFont="1" applyFill="1" applyBorder="1" applyAlignment="1" applyProtection="1">
      <alignment horizontal="center" vertical="center"/>
    </xf>
    <xf numFmtId="0" fontId="144" fillId="2" borderId="13" xfId="0" applyFont="1" applyFill="1" applyBorder="1" applyAlignment="1" applyProtection="1"/>
    <xf numFmtId="0" fontId="144" fillId="2" borderId="14" xfId="0" applyFont="1" applyFill="1" applyBorder="1" applyAlignment="1" applyProtection="1"/>
    <xf numFmtId="0" fontId="38" fillId="2" borderId="20" xfId="0" applyFont="1" applyFill="1" applyBorder="1" applyAlignment="1" applyProtection="1">
      <alignment horizontal="center" vertical="center"/>
    </xf>
    <xf numFmtId="0" fontId="38" fillId="2" borderId="21" xfId="0" applyFont="1" applyFill="1" applyBorder="1" applyAlignment="1" applyProtection="1">
      <alignment horizontal="center" vertical="center"/>
    </xf>
    <xf numFmtId="0" fontId="38" fillId="2" borderId="21" xfId="0" applyFont="1" applyFill="1" applyBorder="1" applyAlignment="1" applyProtection="1"/>
    <xf numFmtId="0" fontId="38" fillId="2" borderId="22" xfId="0" applyFont="1" applyFill="1" applyBorder="1" applyAlignment="1" applyProtection="1"/>
    <xf numFmtId="0" fontId="39" fillId="2" borderId="1" xfId="0" applyNumberFormat="1" applyFont="1" applyFill="1" applyBorder="1" applyAlignment="1" applyProtection="1">
      <alignment horizontal="center" vertical="center" wrapText="1"/>
    </xf>
    <xf numFmtId="0" fontId="39" fillId="2" borderId="0" xfId="0" applyNumberFormat="1" applyFont="1" applyFill="1" applyBorder="1" applyAlignment="1" applyProtection="1">
      <alignment horizontal="center" vertical="center" wrapText="1"/>
    </xf>
    <xf numFmtId="0" fontId="39" fillId="2" borderId="29" xfId="0" applyNumberFormat="1" applyFont="1" applyFill="1" applyBorder="1" applyAlignment="1" applyProtection="1">
      <alignment horizontal="center" vertical="center" wrapText="1"/>
    </xf>
    <xf numFmtId="0" fontId="39" fillId="2" borderId="0" xfId="0" applyFont="1" applyFill="1" applyBorder="1" applyAlignment="1" applyProtection="1">
      <alignment horizontal="center"/>
    </xf>
    <xf numFmtId="0" fontId="39" fillId="2" borderId="29" xfId="0" applyFont="1" applyFill="1" applyBorder="1" applyAlignment="1" applyProtection="1">
      <alignment horizontal="center"/>
    </xf>
    <xf numFmtId="164" fontId="32" fillId="2" borderId="1" xfId="0" applyNumberFormat="1" applyFont="1" applyFill="1" applyBorder="1" applyAlignment="1" applyProtection="1">
      <alignment horizontal="center" vertical="center" wrapText="1"/>
    </xf>
    <xf numFmtId="164" fontId="32" fillId="2" borderId="0" xfId="0" applyNumberFormat="1" applyFont="1" applyFill="1" applyBorder="1" applyAlignment="1" applyProtection="1">
      <alignment horizontal="center" vertical="center" wrapText="1"/>
    </xf>
    <xf numFmtId="164" fontId="32" fillId="2" borderId="29"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32" fillId="2" borderId="0" xfId="0" applyNumberFormat="1" applyFont="1" applyFill="1" applyBorder="1" applyAlignment="1" applyProtection="1">
      <alignment horizontal="center" vertical="center" wrapText="1"/>
    </xf>
    <xf numFmtId="0" fontId="32" fillId="2" borderId="29" xfId="0" applyNumberFormat="1" applyFont="1" applyFill="1" applyBorder="1" applyAlignment="1" applyProtection="1">
      <alignment horizontal="center" vertical="center" wrapText="1"/>
    </xf>
    <xf numFmtId="0" fontId="112" fillId="24" borderId="1" xfId="0" applyFont="1" applyFill="1" applyBorder="1" applyAlignment="1" applyProtection="1">
      <alignment horizontal="center" vertical="center" wrapText="1"/>
    </xf>
    <xf numFmtId="0" fontId="50" fillId="24" borderId="0" xfId="0" applyFont="1" applyFill="1" applyBorder="1" applyAlignment="1" applyProtection="1">
      <alignment horizontal="center" wrapText="1"/>
    </xf>
    <xf numFmtId="0" fontId="50" fillId="24" borderId="29" xfId="0" applyFont="1" applyFill="1" applyBorder="1" applyAlignment="1" applyProtection="1">
      <alignment horizontal="center" wrapText="1"/>
    </xf>
    <xf numFmtId="9" fontId="12" fillId="4" borderId="1" xfId="0" applyNumberFormat="1" applyFont="1" applyFill="1" applyBorder="1" applyAlignment="1" applyProtection="1">
      <alignment horizontal="center" vertical="center" wrapText="1"/>
    </xf>
    <xf numFmtId="9" fontId="12" fillId="4" borderId="0" xfId="0" applyNumberFormat="1" applyFont="1" applyFill="1" applyBorder="1" applyAlignment="1" applyProtection="1">
      <alignment horizontal="center" vertical="center" wrapText="1"/>
    </xf>
    <xf numFmtId="0" fontId="42" fillId="2" borderId="0" xfId="0" applyFont="1" applyFill="1" applyBorder="1" applyAlignment="1" applyProtection="1">
      <alignment horizontal="center" vertical="center" wrapText="1"/>
    </xf>
    <xf numFmtId="0" fontId="42" fillId="2" borderId="29" xfId="0" applyFont="1" applyFill="1" applyBorder="1" applyAlignment="1" applyProtection="1">
      <alignment horizontal="center" vertical="center" wrapText="1"/>
    </xf>
    <xf numFmtId="0" fontId="39" fillId="4" borderId="1" xfId="0" applyFont="1" applyFill="1" applyBorder="1" applyAlignment="1" applyProtection="1">
      <alignment horizontal="left" wrapText="1" indent="1"/>
    </xf>
    <xf numFmtId="0" fontId="39" fillId="4" borderId="0" xfId="0" applyFont="1" applyFill="1" applyBorder="1" applyAlignment="1" applyProtection="1">
      <alignment horizontal="left" wrapText="1" indent="1"/>
    </xf>
    <xf numFmtId="0" fontId="39" fillId="2" borderId="0" xfId="0" applyFont="1" applyFill="1" applyBorder="1" applyAlignment="1" applyProtection="1">
      <alignment horizontal="left" wrapText="1" indent="1"/>
    </xf>
    <xf numFmtId="0" fontId="39" fillId="2" borderId="29" xfId="0" applyFont="1" applyFill="1" applyBorder="1" applyAlignment="1" applyProtection="1">
      <alignment horizontal="left" wrapText="1" indent="1"/>
    </xf>
    <xf numFmtId="0" fontId="39" fillId="4" borderId="1" xfId="0" applyFont="1" applyFill="1" applyBorder="1" applyAlignment="1" applyProtection="1">
      <alignment horizontal="left" vertical="top" wrapText="1" indent="1"/>
    </xf>
    <xf numFmtId="0" fontId="39" fillId="4" borderId="0" xfId="0" applyFont="1" applyFill="1" applyBorder="1" applyAlignment="1" applyProtection="1">
      <alignment horizontal="left" vertical="top" wrapText="1" indent="1"/>
    </xf>
    <xf numFmtId="0" fontId="39" fillId="2" borderId="0" xfId="0" applyFont="1" applyFill="1" applyBorder="1" applyAlignment="1" applyProtection="1">
      <alignment horizontal="left" vertical="top" wrapText="1" indent="1"/>
    </xf>
    <xf numFmtId="0" fontId="39" fillId="2" borderId="29" xfId="0" applyFont="1" applyFill="1" applyBorder="1" applyAlignment="1" applyProtection="1">
      <alignment horizontal="left" vertical="top" wrapText="1" indent="1"/>
    </xf>
    <xf numFmtId="0" fontId="2" fillId="2" borderId="39"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5" fillId="12" borderId="0" xfId="0" applyFont="1" applyFill="1" applyBorder="1" applyAlignment="1">
      <alignment horizontal="left" vertical="center"/>
    </xf>
    <xf numFmtId="0" fontId="103" fillId="12" borderId="45" xfId="0" applyFont="1" applyFill="1" applyBorder="1" applyAlignment="1">
      <alignment horizontal="center" vertical="center" wrapText="1"/>
    </xf>
    <xf numFmtId="0" fontId="103" fillId="12" borderId="36" xfId="0" applyFont="1" applyFill="1" applyBorder="1" applyAlignment="1">
      <alignment horizontal="center" vertical="center" wrapText="1"/>
    </xf>
    <xf numFmtId="0" fontId="103" fillId="12" borderId="0" xfId="0" applyFont="1" applyFill="1" applyBorder="1" applyAlignment="1">
      <alignment horizontal="center" vertical="center" wrapText="1"/>
    </xf>
  </cellXfs>
  <cellStyles count="85">
    <cellStyle name="Lien hypertexte" xfId="2" builtinId="8"/>
    <cellStyle name="Lien hypertexte visité" xfId="70" builtinId="9" hidden="1"/>
    <cellStyle name="Lien hypertexte visité" xfId="41" builtinId="9" hidden="1"/>
    <cellStyle name="Lien hypertexte visité" xfId="38" builtinId="9" hidden="1"/>
    <cellStyle name="Lien hypertexte visité" xfId="60" builtinId="9" hidden="1"/>
    <cellStyle name="Lien hypertexte visité" xfId="73" builtinId="9" hidden="1"/>
    <cellStyle name="Lien hypertexte visité" xfId="42" builtinId="9" hidden="1"/>
    <cellStyle name="Lien hypertexte visité" xfId="77" builtinId="9" hidden="1"/>
    <cellStyle name="Lien hypertexte visité" xfId="46" builtinId="9" hidden="1"/>
    <cellStyle name="Lien hypertexte visité" xfId="78" builtinId="9" hidden="1"/>
    <cellStyle name="Lien hypertexte visité" xfId="56" builtinId="9" hidden="1"/>
    <cellStyle name="Lien hypertexte visité" xfId="62" builtinId="9" hidden="1"/>
    <cellStyle name="Lien hypertexte visité" xfId="48" builtinId="9" hidden="1"/>
    <cellStyle name="Lien hypertexte visité" xfId="20" builtinId="9" hidden="1"/>
    <cellStyle name="Lien hypertexte visité" xfId="64" builtinId="9" hidden="1"/>
    <cellStyle name="Lien hypertexte visité" xfId="72" builtinId="9" hidden="1"/>
    <cellStyle name="Lien hypertexte visité" xfId="50" builtinId="9" hidden="1"/>
    <cellStyle name="Lien hypertexte visité" xfId="58" builtinId="9" hidden="1"/>
    <cellStyle name="Lien hypertexte visité" xfId="55" builtinId="9" hidden="1"/>
    <cellStyle name="Lien hypertexte visité" xfId="49" builtinId="9" hidden="1"/>
    <cellStyle name="Lien hypertexte visité" xfId="35" builtinId="9" hidden="1"/>
    <cellStyle name="Lien hypertexte visité" xfId="44" builtinId="9" hidden="1"/>
    <cellStyle name="Lien hypertexte visité" xfId="52" builtinId="9" hidden="1"/>
    <cellStyle name="Lien hypertexte visité" xfId="76" builtinId="9" hidden="1"/>
    <cellStyle name="Lien hypertexte visité" xfId="80" builtinId="9" hidden="1"/>
    <cellStyle name="Lien hypertexte visité" xfId="74" builtinId="9" hidden="1"/>
    <cellStyle name="Lien hypertexte visité" xfId="79" builtinId="9" hidden="1"/>
    <cellStyle name="Lien hypertexte visité" xfId="67" builtinId="9" hidden="1"/>
    <cellStyle name="Lien hypertexte visité" xfId="6" builtinId="9" hidden="1"/>
    <cellStyle name="Lien hypertexte visité" xfId="57" builtinId="9" hidden="1"/>
    <cellStyle name="Lien hypertexte visité" xfId="61" builtinId="9" hidden="1"/>
    <cellStyle name="Lien hypertexte visité" xfId="63" builtinId="9" hidden="1"/>
    <cellStyle name="Lien hypertexte visité" xfId="27" builtinId="9" hidden="1"/>
    <cellStyle name="Lien hypertexte visité" xfId="69" builtinId="9" hidden="1"/>
    <cellStyle name="Lien hypertexte visité" xfId="54" builtinId="9" hidden="1"/>
    <cellStyle name="Lien hypertexte visité" xfId="19" builtinId="9" hidden="1"/>
    <cellStyle name="Lien hypertexte visité" xfId="75" builtinId="9" hidden="1"/>
    <cellStyle name="Lien hypertexte visité" xfId="53" builtinId="9" hidden="1"/>
    <cellStyle name="Lien hypertexte visité" xfId="71" builtinId="9" hidden="1"/>
    <cellStyle name="Lien hypertexte visité" xfId="59" builtinId="9" hidden="1"/>
    <cellStyle name="Lien hypertexte visité" xfId="45" builtinId="9" hidden="1"/>
    <cellStyle name="Lien hypertexte visité" xfId="32" builtinId="9" hidden="1"/>
    <cellStyle name="Lien hypertexte visité" xfId="30" builtinId="9" hidden="1"/>
    <cellStyle name="Lien hypertexte visité" xfId="13" builtinId="9" hidden="1"/>
    <cellStyle name="Lien hypertexte visité" xfId="10" builtinId="9" hidden="1"/>
    <cellStyle name="Lien hypertexte visité" xfId="51" builtinId="9" hidden="1"/>
    <cellStyle name="Lien hypertexte visité" xfId="22" builtinId="9" hidden="1"/>
    <cellStyle name="Lien hypertexte visité" xfId="11" builtinId="9" hidden="1"/>
    <cellStyle name="Lien hypertexte visité" xfId="15" builtinId="9" hidden="1"/>
    <cellStyle name="Lien hypertexte visité" xfId="43" builtinId="9" hidden="1"/>
    <cellStyle name="Lien hypertexte visité" xfId="66" builtinId="9" hidden="1"/>
    <cellStyle name="Lien hypertexte visité" xfId="8" builtinId="9" hidden="1"/>
    <cellStyle name="Lien hypertexte visité" xfId="24" builtinId="9" hidden="1"/>
    <cellStyle name="Lien hypertexte visité" xfId="26" builtinId="9" hidden="1"/>
    <cellStyle name="Lien hypertexte visité" xfId="23" builtinId="9" hidden="1"/>
    <cellStyle name="Lien hypertexte visité" xfId="34" builtinId="9" hidden="1"/>
    <cellStyle name="Lien hypertexte visité" xfId="81" builtinId="9" hidden="1"/>
    <cellStyle name="Lien hypertexte visité" xfId="39" builtinId="9" hidden="1"/>
    <cellStyle name="Lien hypertexte visité" xfId="36" builtinId="9" hidden="1"/>
    <cellStyle name="Lien hypertexte visité" xfId="68" builtinId="9" hidden="1"/>
    <cellStyle name="Lien hypertexte visité" xfId="33" builtinId="9" hidden="1"/>
    <cellStyle name="Lien hypertexte visité" xfId="37" builtinId="9" hidden="1"/>
    <cellStyle name="Lien hypertexte visité" xfId="28" builtinId="9" hidden="1"/>
    <cellStyle name="Lien hypertexte visité" xfId="12" builtinId="9" hidden="1"/>
    <cellStyle name="Lien hypertexte visité" xfId="40" builtinId="9" hidden="1"/>
    <cellStyle name="Lien hypertexte visité" xfId="18" builtinId="9" hidden="1"/>
    <cellStyle name="Lien hypertexte visité" xfId="31" builtinId="9" hidden="1"/>
    <cellStyle name="Lien hypertexte visité" xfId="29" builtinId="9" hidden="1"/>
    <cellStyle name="Lien hypertexte visité" xfId="9" builtinId="9" hidden="1"/>
    <cellStyle name="Lien hypertexte visité" xfId="25" builtinId="9" hidden="1"/>
    <cellStyle name="Lien hypertexte visité" xfId="14" builtinId="9" hidden="1"/>
    <cellStyle name="Lien hypertexte visité" xfId="17" builtinId="9" hidden="1"/>
    <cellStyle name="Lien hypertexte visité" xfId="7" builtinId="9" hidden="1"/>
    <cellStyle name="Lien hypertexte visité" xfId="65" builtinId="9" hidden="1"/>
    <cellStyle name="Lien hypertexte visité" xfId="16" builtinId="9" hidden="1"/>
    <cellStyle name="Lien hypertexte visité" xfId="47" builtinId="9" hidden="1"/>
    <cellStyle name="Lien hypertexte visité" xfId="21" builtinId="9" hidden="1"/>
    <cellStyle name="Lien hypertexte visité" xfId="83" builtinId="9" hidden="1"/>
    <cellStyle name="Lien hypertexte visité" xfId="84" builtinId="9" hidden="1"/>
    <cellStyle name="Normal" xfId="0" builtinId="0"/>
    <cellStyle name="Normal 2" xfId="1" xr:uid="{00000000-0005-0000-0000-000050000000}"/>
    <cellStyle name="Normal 2 2" xfId="4" xr:uid="{00000000-0005-0000-0000-000051000000}"/>
    <cellStyle name="Normal 3" xfId="3" xr:uid="{00000000-0005-0000-0000-000052000000}"/>
    <cellStyle name="Pourcentage" xfId="82" builtinId="5"/>
    <cellStyle name="常规 2" xfId="5" xr:uid="{00000000-0005-0000-0000-000054000000}"/>
  </cellStyles>
  <dxfs count="313">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FCCCC"/>
          </stop>
          <stop position="0.5">
            <color rgb="FFFF0000"/>
          </stop>
          <stop position="1">
            <color rgb="FFFFCCCC"/>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7" tint="0.80001220740379042"/>
          </stop>
          <stop position="0.5">
            <color rgb="FFFFC000"/>
          </stop>
          <stop position="1">
            <color theme="7" tint="0.80001220740379042"/>
          </stop>
        </gradientFill>
      </fill>
    </dxf>
    <dxf>
      <fill>
        <patternFill>
          <bgColor theme="4" tint="0.79998168889431442"/>
        </patternFill>
      </fill>
    </dxf>
    <dxf>
      <fill>
        <gradientFill degree="90">
          <stop position="0">
            <color theme="9" tint="0.80001220740379042"/>
          </stop>
          <stop position="0.5">
            <color theme="9"/>
          </stop>
          <stop position="1">
            <color theme="9" tint="0.80001220740379042"/>
          </stop>
        </gradientFill>
      </fill>
    </dxf>
    <dxf>
      <fill>
        <gradientFill degree="90">
          <stop position="0">
            <color rgb="FFFDC7CA"/>
          </stop>
          <stop position="0.5">
            <color rgb="FFFC0107"/>
          </stop>
          <stop position="1">
            <color rgb="FFFDC7CA"/>
          </stop>
        </gradientFill>
      </fill>
    </dxf>
    <dxf>
      <fill>
        <gradientFill degree="90">
          <stop position="0">
            <color theme="7" tint="0.80001220740379042"/>
          </stop>
          <stop position="0.5">
            <color theme="7"/>
          </stop>
          <stop position="1">
            <color theme="7" tint="0.80001220740379042"/>
          </stop>
        </gradientFill>
      </fill>
    </dxf>
    <dxf>
      <fill>
        <gradientFill degree="90">
          <stop position="0">
            <color rgb="FFFDC7CA"/>
          </stop>
          <stop position="0.5">
            <color rgb="FFFC0107"/>
          </stop>
          <stop position="1">
            <color rgb="FFFDC7CA"/>
          </stop>
        </gradientFill>
      </fill>
    </dxf>
    <dxf>
      <fill>
        <gradientFill degree="90">
          <stop position="0">
            <color theme="7" tint="0.80001220740379042"/>
          </stop>
          <stop position="0.5">
            <color theme="7"/>
          </stop>
          <stop position="1">
            <color theme="7" tint="0.80001220740379042"/>
          </stop>
        </gradientFill>
      </fill>
    </dxf>
    <dxf>
      <fill>
        <gradientFill degree="90">
          <stop position="0">
            <color rgb="FFFDC7CA"/>
          </stop>
          <stop position="0.5">
            <color rgb="FFFC0107"/>
          </stop>
          <stop position="1">
            <color rgb="FFFDC7CA"/>
          </stop>
        </gradientFill>
      </fill>
    </dxf>
    <dxf>
      <fill>
        <gradientFill degree="90">
          <stop position="0">
            <color theme="7" tint="0.80001220740379042"/>
          </stop>
          <stop position="0.5">
            <color theme="7"/>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rgb="FFFFC000"/>
          </stop>
          <stop position="1">
            <color theme="7" tint="0.80001220740379042"/>
          </stop>
        </gradientFill>
      </fill>
    </dxf>
    <dxf>
      <fill>
        <gradientFill degree="90">
          <stop position="0">
            <color rgb="FFFDC7CA"/>
          </stop>
          <stop position="0.5">
            <color rgb="FFFF0000"/>
          </stop>
          <stop position="1">
            <color rgb="FFFDC7CA"/>
          </stop>
        </gradientFill>
      </fill>
    </dxf>
    <dxf>
      <fill>
        <gradientFill degree="90">
          <stop position="0">
            <color theme="7" tint="0.80001220740379042"/>
          </stop>
          <stop position="0.5">
            <color theme="7"/>
          </stop>
          <stop position="1">
            <color theme="7" tint="0.80001220740379042"/>
          </stop>
        </gradientFill>
      </fill>
    </dxf>
    <dxf>
      <fill>
        <gradientFill degree="90">
          <stop position="0">
            <color theme="9" tint="0.80001220740379042"/>
          </stop>
          <stop position="0.5">
            <color theme="9" tint="0.40000610370189521"/>
          </stop>
          <stop position="1">
            <color theme="9" tint="0.80001220740379042"/>
          </stop>
        </gradientFill>
      </fill>
    </dxf>
    <dxf>
      <fill>
        <gradientFill degree="90">
          <stop position="0">
            <color theme="9" tint="0.80001220740379042"/>
          </stop>
          <stop position="0.5">
            <color theme="9"/>
          </stop>
          <stop position="1">
            <color theme="9" tint="0.80001220740379042"/>
          </stop>
        </gradientFill>
      </fill>
    </dxf>
  </dxfs>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432FF"/>
      <color rgb="FFFDFDE9"/>
      <color rgb="FFFF0080"/>
      <color rgb="FFFDC7CA"/>
      <color rgb="FFFF00FF"/>
      <color rgb="FFFF66FF"/>
      <color rgb="FF333399"/>
      <color rgb="FFB4C6E7"/>
      <color rgb="FFF7C39F"/>
      <color rgb="FFFEA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2390169891776E-2"/>
          <c:y val="8.6124401913875701E-2"/>
          <c:w val="0.829323261210547"/>
          <c:h val="0.74162679425837696"/>
        </c:manualLayout>
      </c:layout>
      <c:barChart>
        <c:barDir val="col"/>
        <c:grouping val="clustered"/>
        <c:varyColors val="0"/>
        <c:ser>
          <c:idx val="0"/>
          <c:order val="0"/>
          <c:tx>
            <c:v>Conformités</c:v>
          </c:tx>
          <c:spPr>
            <a:solidFill>
              <a:srgbClr val="CDACE6">
                <a:alpha val="50000"/>
              </a:srgbClr>
            </a:solidFill>
            <a:ln w="12700">
              <a:solidFill>
                <a:srgbClr val="7030A0"/>
              </a:solidFill>
            </a:ln>
          </c:spPr>
          <c:invertIfNegative val="0"/>
          <c:dPt>
            <c:idx val="0"/>
            <c:invertIfNegative val="0"/>
            <c:bubble3D val="0"/>
            <c:extLst>
              <c:ext xmlns:c16="http://schemas.microsoft.com/office/drawing/2014/chart" uri="{C3380CC4-5D6E-409C-BE32-E72D297353CC}">
                <c16:uniqueId val="{00000000-44FB-41C3-9B56-C04AC0C78F21}"/>
              </c:ext>
            </c:extLst>
          </c:dPt>
          <c:dLbls>
            <c:spPr>
              <a:noFill/>
              <a:ln>
                <a:noFill/>
              </a:ln>
              <a:effectLst/>
            </c:spPr>
            <c:txPr>
              <a:bodyPr wrap="square" lIns="38100" tIns="19050" rIns="38100" bIns="19050" anchor="ctr">
                <a:spAutoFit/>
              </a:bodyPr>
              <a:lstStyle/>
              <a:p>
                <a:pPr>
                  <a:defRPr sz="1000" b="1">
                    <a:solidFill>
                      <a:srgbClr val="7030A0"/>
                    </a:solidFill>
                    <a:latin typeface="Arial Narrow" charset="0"/>
                    <a:ea typeface="Arial Narrow" charset="0"/>
                    <a:cs typeface="Arial Narrow"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(Utilitaires!$A$16,Utilitaires!$A$15,Utilitaires!$A$14,Utilitaires!$A$13)</c:f>
              <c:strCache>
                <c:ptCount val="4"/>
                <c:pt idx="0">
                  <c:v>Insuffisant</c:v>
                </c:pt>
                <c:pt idx="1">
                  <c:v>Informel</c:v>
                </c:pt>
                <c:pt idx="2">
                  <c:v>Convaincant</c:v>
                </c:pt>
                <c:pt idx="3">
                  <c:v>Conforme</c:v>
                </c:pt>
              </c:strCache>
            </c:strRef>
          </c:cat>
          <c:val>
            <c:numRef>
              <c:f>(Utilitaires!$C$16,Utilitaires!$C$15,Utilitaires!$C$14,Utilitaires!$C$13)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5-A70E-4EFB-AACD-F34AC016548B}"/>
            </c:ext>
          </c:extLst>
        </c:ser>
        <c:dLbls>
          <c:showLegendKey val="0"/>
          <c:showVal val="0"/>
          <c:showCatName val="0"/>
          <c:showSerName val="0"/>
          <c:showPercent val="0"/>
          <c:showBubbleSize val="0"/>
        </c:dLbls>
        <c:gapWidth val="150"/>
        <c:overlap val="100"/>
        <c:axId val="-221570640"/>
        <c:axId val="-221568592"/>
      </c:barChart>
      <c:catAx>
        <c:axId val="-2215706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7030A0"/>
                </a:solidFill>
                <a:latin typeface="Arial Narrow"/>
                <a:ea typeface="Arial Narrow"/>
                <a:cs typeface="Arial Narrow"/>
              </a:defRPr>
            </a:pPr>
            <a:endParaRPr lang="fr-FR"/>
          </a:p>
        </c:txPr>
        <c:crossAx val="-221568592"/>
        <c:crosses val="autoZero"/>
        <c:auto val="0"/>
        <c:lblAlgn val="ctr"/>
        <c:lblOffset val="100"/>
        <c:tickMarkSkip val="1"/>
        <c:noMultiLvlLbl val="0"/>
      </c:catAx>
      <c:valAx>
        <c:axId val="-221568592"/>
        <c:scaling>
          <c:orientation val="minMax"/>
          <c:max val="25"/>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900000"/>
                </a:solidFill>
                <a:latin typeface="Arial Narrow"/>
                <a:ea typeface="Arial Narrow"/>
                <a:cs typeface="Arial Narrow"/>
              </a:defRPr>
            </a:pPr>
            <a:endParaRPr lang="fr-FR"/>
          </a:p>
        </c:txPr>
        <c:crossAx val="-221570640"/>
        <c:crosses val="autoZero"/>
        <c:crossBetween val="between"/>
        <c:majorUnit val="5"/>
        <c:minorUnit val="1"/>
      </c:valAx>
      <c:spPr>
        <a:noFill/>
        <a:ln w="6350" cap="flat" cmpd="sng" algn="ctr">
          <a:solidFill>
            <a:schemeClr val="accent3"/>
          </a:solidFill>
          <a:prstDash val="solid"/>
          <a:miter lim="800000"/>
        </a:ln>
        <a:effectLst/>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145537430238499"/>
          <c:y val="0.125875346602213"/>
          <c:w val="0.58383766184238395"/>
          <c:h val="0.78000901198000006"/>
        </c:manualLayout>
      </c:layout>
      <c:radarChart>
        <c:radarStyle val="filled"/>
        <c:varyColors val="0"/>
        <c:ser>
          <c:idx val="1"/>
          <c:order val="0"/>
          <c:tx>
            <c:v>Résultats</c:v>
          </c:tx>
          <c:spPr>
            <a:solidFill>
              <a:srgbClr val="CDACE6">
                <a:alpha val="50000"/>
              </a:srgbClr>
            </a:solidFill>
            <a:ln w="31750" cap="rnd">
              <a:solidFill>
                <a:srgbClr val="FF0000"/>
              </a:solidFill>
            </a:ln>
            <a:effectLst/>
          </c:spPr>
          <c:dLbls>
            <c:dLbl>
              <c:idx val="0"/>
              <c:layout>
                <c:manualLayout>
                  <c:x val="2.3108084766058101E-3"/>
                  <c:y val="0.1058239775039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DC-4D8B-9533-04AAC865BD70}"/>
                </c:ext>
              </c:extLst>
            </c:dLbl>
            <c:dLbl>
              <c:idx val="1"/>
              <c:layout>
                <c:manualLayout>
                  <c:x val="-7.9109465002992194E-2"/>
                  <c:y val="0.105917961489564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DC-4D8B-9533-04AAC865BD70}"/>
                </c:ext>
              </c:extLst>
            </c:dLbl>
            <c:dLbl>
              <c:idx val="2"/>
              <c:layout>
                <c:manualLayout>
                  <c:x val="-0.11558758730028799"/>
                  <c:y val="4.9627746018561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DC-4D8B-9533-04AAC865BD70}"/>
                </c:ext>
              </c:extLst>
            </c:dLbl>
            <c:dLbl>
              <c:idx val="3"/>
              <c:layout>
                <c:manualLayout>
                  <c:x val="-0.110930496967933"/>
                  <c:y val="-5.24302378988983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8DC-4D8B-9533-04AAC865BD70}"/>
                </c:ext>
              </c:extLst>
            </c:dLbl>
            <c:dLbl>
              <c:idx val="4"/>
              <c:layout>
                <c:manualLayout>
                  <c:x val="-6.2757648090776399E-2"/>
                  <c:y val="-9.1752916323072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8DC-4D8B-9533-04AAC865BD70}"/>
                </c:ext>
              </c:extLst>
            </c:dLbl>
            <c:dLbl>
              <c:idx val="5"/>
              <c:layout>
                <c:manualLayout>
                  <c:x val="-1.58642595022803E-3"/>
                  <c:y val="-0.10266301964574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DC-4D8B-9533-04AAC865BD70}"/>
                </c:ext>
              </c:extLst>
            </c:dLbl>
            <c:dLbl>
              <c:idx val="6"/>
              <c:layout>
                <c:manualLayout>
                  <c:x val="5.7549511061949998E-2"/>
                  <c:y val="-9.4562263505885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8DC-4D8B-9533-04AAC865BD70}"/>
                </c:ext>
              </c:extLst>
            </c:dLbl>
            <c:dLbl>
              <c:idx val="7"/>
              <c:layout>
                <c:manualLayout>
                  <c:x val="0.115912894311299"/>
                  <c:y val="-3.1526209258771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DC-4D8B-9533-04AAC865BD70}"/>
                </c:ext>
              </c:extLst>
            </c:dLbl>
            <c:dLbl>
              <c:idx val="8"/>
              <c:layout>
                <c:manualLayout>
                  <c:x val="0.109978762329771"/>
                  <c:y val="2.8076001863757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8DC-4D8B-9533-04AAC865BD70}"/>
                </c:ext>
              </c:extLst>
            </c:dLbl>
            <c:dLbl>
              <c:idx val="9"/>
              <c:layout>
                <c:manualLayout>
                  <c:x val="6.4379748973438705E-2"/>
                  <c:y val="9.1104095114447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8DC-4D8B-9533-04AAC865BD70}"/>
                </c:ext>
              </c:extLst>
            </c:dLbl>
            <c:dLbl>
              <c:idx val="10"/>
              <c:layout>
                <c:manualLayout>
                  <c:x val="-3.4462952326249303E-2"/>
                  <c:y val="-0.1064377682403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8DC-4D8B-9533-04AAC865BD70}"/>
                </c:ext>
              </c:extLst>
            </c:dLbl>
            <c:dLbl>
              <c:idx val="11"/>
              <c:layout>
                <c:manualLayout>
                  <c:x val="-9.2176258581225193E-3"/>
                  <c:y val="-8.9592772945275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8DC-4D8B-9533-04AAC865BD70}"/>
                </c:ext>
              </c:extLst>
            </c:dLbl>
            <c:dLbl>
              <c:idx val="12"/>
              <c:layout>
                <c:manualLayout>
                  <c:x val="6.85820655207511E-3"/>
                  <c:y val="-7.60734478763101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8DC-4D8B-9533-04AAC865BD70}"/>
                </c:ext>
              </c:extLst>
            </c:dLbl>
            <c:dLbl>
              <c:idx val="13"/>
              <c:layout>
                <c:manualLayout>
                  <c:x val="2.75352198027345E-2"/>
                  <c:y val="-9.95706849489672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8DC-4D8B-9533-04AAC865BD70}"/>
                </c:ext>
              </c:extLst>
            </c:dLbl>
            <c:dLbl>
              <c:idx val="14"/>
              <c:layout>
                <c:manualLayout>
                  <c:x val="5.0489592771932601E-2"/>
                  <c:y val="-9.6137352731813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8DC-4D8B-9533-04AAC865BD70}"/>
                </c:ext>
              </c:extLst>
            </c:dLbl>
            <c:dLbl>
              <c:idx val="15"/>
              <c:layout>
                <c:manualLayout>
                  <c:x val="6.4288764868499201E-2"/>
                  <c:y val="-7.2102947038001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8DC-4D8B-9533-04AAC865BD70}"/>
                </c:ext>
              </c:extLst>
            </c:dLbl>
            <c:dLbl>
              <c:idx val="16"/>
              <c:layout>
                <c:manualLayout>
                  <c:x val="7.3506909776128407E-2"/>
                  <c:y val="-3.77604433897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8DC-4D8B-9533-04AAC865BD70}"/>
                </c:ext>
              </c:extLst>
            </c:dLbl>
            <c:dLbl>
              <c:idx val="17"/>
              <c:layout>
                <c:manualLayout>
                  <c:x val="8.0385484420178996E-2"/>
                  <c:y val="-3.43360226058759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8DC-4D8B-9533-04AAC865BD70}"/>
                </c:ext>
              </c:extLst>
            </c:dLbl>
            <c:dLbl>
              <c:idx val="18"/>
              <c:layout>
                <c:manualLayout>
                  <c:x val="7.5790389509952705E-2"/>
                  <c:y val="1.716747121607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8DC-4D8B-9533-04AAC865BD70}"/>
                </c:ext>
              </c:extLst>
            </c:dLbl>
            <c:dLbl>
              <c:idx val="19"/>
              <c:layout>
                <c:manualLayout>
                  <c:x val="6.8925904652498607E-2"/>
                  <c:y val="4.4635193133047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DC-4D8B-9533-04AAC865BD70}"/>
                </c:ext>
              </c:extLst>
            </c:dLbl>
            <c:dLbl>
              <c:idx val="20"/>
              <c:layout>
                <c:manualLayout>
                  <c:x val="6.8925904652498496E-2"/>
                  <c:y val="6.5236051502145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DC-4D8B-9533-04AAC865BD70}"/>
                </c:ext>
              </c:extLst>
            </c:dLbl>
            <c:dLbl>
              <c:idx val="21"/>
              <c:layout>
                <c:manualLayout>
                  <c:x val="5.2843193566915497E-2"/>
                  <c:y val="8.2403433476394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DC-4D8B-9533-04AAC865BD70}"/>
                </c:ext>
              </c:extLst>
            </c:dLbl>
            <c:spPr>
              <a:noFill/>
              <a:ln>
                <a:noFill/>
              </a:ln>
              <a:effectLst/>
            </c:spPr>
            <c:txPr>
              <a:bodyPr rot="0" vertOverflow="overflow" horzOverflow="overflow" vert="horz">
                <a:spAutoFit/>
              </a:bodyPr>
              <a:lstStyle/>
              <a:p>
                <a:pPr>
                  <a:defRPr sz="900" b="1">
                    <a:solidFill>
                      <a:srgbClr val="FF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olidFill>
                      <a:round/>
                    </a:ln>
                    <a:effectLst/>
                  </c:spPr>
                </c15:leaderLines>
              </c:ext>
            </c:extLst>
          </c:dLbls>
          <c:cat>
            <c:strRef>
              <c:f>'Maitrise documentaire'!$B$24:$B$33</c:f>
              <c:strCache>
                <c:ptCount val="10"/>
                <c:pt idx="0">
                  <c:v>Doc 1. Plan documenté du système de management de la qualité</c:v>
                </c:pt>
                <c:pt idx="1">
                  <c:v>Doc 2. Fichier de gestion du personnel</c:v>
                </c:pt>
                <c:pt idx="2">
                  <c:v>Doc 3. Fichier de gestion des clients</c:v>
                </c:pt>
                <c:pt idx="3">
                  <c:v>Doc 4. Fichier de ressources matérielles</c:v>
                </c:pt>
                <c:pt idx="4">
                  <c:v>Doc 5. Dossiers documentaires de conception du produit</c:v>
                </c:pt>
                <c:pt idx="5">
                  <c:v>Doc 6. Dossiers documentaires relatifs au dispositif médical</c:v>
                </c:pt>
                <c:pt idx="6">
                  <c:v>Doc 7. Fichier de gestion des achats</c:v>
                </c:pt>
                <c:pt idx="7">
                  <c:v>Doc 8. Fichier d'évaluation</c:v>
                </c:pt>
                <c:pt idx="8">
                  <c:v>Doc 9. Fichier de gestion de non-conformité des produits et signalements</c:v>
                </c:pt>
                <c:pt idx="9">
                  <c:v>Doc 10. Fichier de maitrise des équipements de surveillance et de mesure</c:v>
                </c:pt>
              </c:strCache>
            </c:strRef>
          </c:cat>
          <c:val>
            <c:numRef>
              <c:f>'Maitrise documentaire'!$I$24:$I$33</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7-58DC-4D8B-9533-04AAC865BD70}"/>
            </c:ext>
          </c:extLst>
        </c:ser>
        <c:dLbls>
          <c:showLegendKey val="0"/>
          <c:showVal val="1"/>
          <c:showCatName val="0"/>
          <c:showSerName val="0"/>
          <c:showPercent val="0"/>
          <c:showBubbleSize val="0"/>
        </c:dLbls>
        <c:axId val="-218541152"/>
        <c:axId val="-218537888"/>
        <c:extLst/>
      </c:radarChart>
      <c:catAx>
        <c:axId val="-218541152"/>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900" b="0">
                <a:solidFill>
                  <a:srgbClr val="FF0000"/>
                </a:solidFill>
              </a:defRPr>
            </a:pPr>
            <a:endParaRPr lang="fr-FR"/>
          </a:p>
        </c:txPr>
        <c:crossAx val="-218537888"/>
        <c:crosses val="autoZero"/>
        <c:auto val="1"/>
        <c:lblAlgn val="ctr"/>
        <c:lblOffset val="100"/>
        <c:noMultiLvlLbl val="0"/>
      </c:catAx>
      <c:valAx>
        <c:axId val="-218537888"/>
        <c:scaling>
          <c:orientation val="minMax"/>
          <c:max val="1"/>
          <c:min val="0"/>
        </c:scaling>
        <c:delete val="0"/>
        <c:axPos val="l"/>
        <c:minorGridlines>
          <c:spPr>
            <a:ln w="3175">
              <a:solidFill>
                <a:schemeClr val="bg1">
                  <a:lumMod val="75000"/>
                </a:schemeClr>
              </a:solidFill>
              <a:prstDash val="sysDot"/>
            </a:ln>
          </c:spPr>
        </c:minorGridlines>
        <c:numFmt formatCode="0%" sourceLinked="1"/>
        <c:majorTickMark val="none"/>
        <c:minorTickMark val="none"/>
        <c:tickLblPos val="nextTo"/>
        <c:txPr>
          <a:bodyPr/>
          <a:lstStyle/>
          <a:p>
            <a:pPr algn="ctr">
              <a:defRPr lang="en-US" sz="700" b="0" i="0" u="none" strike="noStrike" kern="1200" baseline="0">
                <a:solidFill>
                  <a:schemeClr val="bg1">
                    <a:lumMod val="50000"/>
                  </a:schemeClr>
                </a:solidFill>
                <a:latin typeface="+mn-lt"/>
                <a:ea typeface="+mn-ea"/>
                <a:cs typeface="+mn-cs"/>
              </a:defRPr>
            </a:pPr>
            <a:endParaRPr lang="fr-FR"/>
          </a:p>
        </c:txPr>
        <c:crossAx val="-218541152"/>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sz="800"/>
      </a:pPr>
      <a:endParaRPr lang="fr-FR"/>
    </a:p>
  </c:txPr>
  <c:printSettings>
    <c:headerFooter>
      <c:oddHeader>&amp;L&amp;6 © UTC  - Master DMAR - www.utc,fr/master-qualité&amp;R&amp;6Fichier : &amp;F - Onglet : &amp;A</c:oddHeader>
      <c:oddFooter>&amp;L&amp;6© FOSSO Megane et WAOUSSI Saryane&amp;R&amp;6page n° &amp;P/&amp;N</c:oddFooter>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8016914552348"/>
          <c:y val="4.51163681933512E-2"/>
          <c:w val="0.66809367450467905"/>
          <c:h val="0.90360001353727204"/>
        </c:manualLayout>
      </c:layout>
      <c:radarChart>
        <c:radarStyle val="filled"/>
        <c:varyColors val="0"/>
        <c:ser>
          <c:idx val="1"/>
          <c:order val="0"/>
          <c:tx>
            <c:v>Résultats</c:v>
          </c:tx>
          <c:spPr>
            <a:solidFill>
              <a:srgbClr val="F7C39F"/>
            </a:solidFill>
            <a:ln w="25400">
              <a:solidFill>
                <a:srgbClr val="FF0000"/>
              </a:solidFill>
            </a:ln>
            <a:effectLst/>
          </c:spPr>
          <c:dLbls>
            <c:dLbl>
              <c:idx val="0"/>
              <c:layout>
                <c:manualLayout>
                  <c:x val="2.3108203023916901E-3"/>
                  <c:y val="9.0455669124868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52-4633-A97E-E06E1BC7A011}"/>
                </c:ext>
              </c:extLst>
            </c:dLbl>
            <c:dLbl>
              <c:idx val="1"/>
              <c:layout>
                <c:manualLayout>
                  <c:x val="-1.59655835274112E-2"/>
                  <c:y val="0.10478558705531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52-4633-A97E-E06E1BC7A011}"/>
                </c:ext>
              </c:extLst>
            </c:dLbl>
            <c:dLbl>
              <c:idx val="2"/>
              <c:layout>
                <c:manualLayout>
                  <c:x val="-4.1355402757753901E-2"/>
                  <c:y val="9.2417722361871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52-4633-A97E-E06E1BC7A011}"/>
                </c:ext>
              </c:extLst>
            </c:dLbl>
            <c:dLbl>
              <c:idx val="3"/>
              <c:layout>
                <c:manualLayout>
                  <c:x val="-4.7998780082067198E-2"/>
                  <c:y val="7.7090442975811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52-4633-A97E-E06E1BC7A011}"/>
                </c:ext>
              </c:extLst>
            </c:dLbl>
            <c:dLbl>
              <c:idx val="4"/>
              <c:layout>
                <c:manualLayout>
                  <c:x val="-5.11206609737163E-2"/>
                  <c:y val="7.7905728221604395E-2"/>
                </c:manualLayout>
              </c:layout>
              <c:spPr>
                <a:noFill/>
                <a:ln>
                  <a:noFill/>
                </a:ln>
                <a:effectLst/>
              </c:spPr>
              <c:txPr>
                <a:bodyPr rot="0" spcFirstLastPara="1" vertOverflow="overflow" horzOverflow="overflow" vert="horz" wrap="square" lIns="38100" tIns="19050" rIns="38100" bIns="19050" anchor="ctr" anchorCtr="1">
                  <a:noAutofit/>
                </a:bodyPr>
                <a:lstStyle/>
                <a:p>
                  <a:pPr algn="ctr">
                    <a:defRPr lang="en-US" sz="7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6.8110421056522805E-2"/>
                      <c:h val="3.4487315010570799E-2"/>
                    </c:manualLayout>
                  </c15:layout>
                </c:ext>
                <c:ext xmlns:c16="http://schemas.microsoft.com/office/drawing/2014/chart" uri="{C3380CC4-5D6E-409C-BE32-E72D297353CC}">
                  <c16:uniqueId val="{00000005-A452-4633-A97E-E06E1BC7A011}"/>
                </c:ext>
              </c:extLst>
            </c:dLbl>
            <c:dLbl>
              <c:idx val="5"/>
              <c:layout>
                <c:manualLayout>
                  <c:x val="-9.6945214594654494E-2"/>
                  <c:y val="6.5006409082585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52-4633-A97E-E06E1BC7A011}"/>
                </c:ext>
              </c:extLst>
            </c:dLbl>
            <c:dLbl>
              <c:idx val="6"/>
              <c:layout>
                <c:manualLayout>
                  <c:x val="-7.8116150974086099E-2"/>
                  <c:y val="2.933216527109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52-4633-A97E-E06E1BC7A011}"/>
                </c:ext>
              </c:extLst>
            </c:dLbl>
            <c:dLbl>
              <c:idx val="7"/>
              <c:layout>
                <c:manualLayout>
                  <c:x val="-0.112760711249122"/>
                  <c:y val="1.8543681643388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52-4633-A97E-E06E1BC7A011}"/>
                </c:ext>
              </c:extLst>
            </c:dLbl>
            <c:dLbl>
              <c:idx val="8"/>
              <c:layout>
                <c:manualLayout>
                  <c:x val="-9.9506302909319402E-2"/>
                  <c:y val="-1.422608246907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52-4633-A97E-E06E1BC7A011}"/>
                </c:ext>
              </c:extLst>
            </c:dLbl>
            <c:dLbl>
              <c:idx val="9"/>
              <c:layout>
                <c:manualLayout>
                  <c:x val="-8.5806809360097699E-2"/>
                  <c:y val="-2.768952572788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52-4633-A97E-E06E1BC7A011}"/>
                </c:ext>
              </c:extLst>
            </c:dLbl>
            <c:dLbl>
              <c:idx val="10"/>
              <c:layout>
                <c:manualLayout>
                  <c:x val="-6.80059886880338E-2"/>
                  <c:y val="-4.69785753524995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452-4633-A97E-E06E1BC7A011}"/>
                </c:ext>
              </c:extLst>
            </c:dLbl>
            <c:dLbl>
              <c:idx val="11"/>
              <c:layout>
                <c:manualLayout>
                  <c:x val="-9.6072049092454995E-2"/>
                  <c:y val="-8.16646135406435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52-4633-A97E-E06E1BC7A011}"/>
                </c:ext>
              </c:extLst>
            </c:dLbl>
            <c:dLbl>
              <c:idx val="12"/>
              <c:layout>
                <c:manualLayout>
                  <c:x val="-5.20226608997819E-2"/>
                  <c:y val="-7.345516139235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52-4633-A97E-E06E1BC7A011}"/>
                </c:ext>
              </c:extLst>
            </c:dLbl>
            <c:dLbl>
              <c:idx val="13"/>
              <c:layout>
                <c:manualLayout>
                  <c:x val="-2.7215857996653499E-2"/>
                  <c:y val="-0.104862951775536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52-4633-A97E-E06E1BC7A011}"/>
                </c:ext>
              </c:extLst>
            </c:dLbl>
            <c:dLbl>
              <c:idx val="14"/>
              <c:layout>
                <c:manualLayout>
                  <c:x val="-2.41710367304835E-2"/>
                  <c:y val="-0.10142979212475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52-4633-A97E-E06E1BC7A011}"/>
                </c:ext>
              </c:extLst>
            </c:dLbl>
            <c:dLbl>
              <c:idx val="15"/>
              <c:layout>
                <c:manualLayout>
                  <c:x val="-4.2643525193153701E-3"/>
                  <c:y val="-9.0626300544355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52-4633-A97E-E06E1BC7A011}"/>
                </c:ext>
              </c:extLst>
            </c:dLbl>
            <c:dLbl>
              <c:idx val="16"/>
              <c:layout>
                <c:manualLayout>
                  <c:x val="1.4202062770322601E-2"/>
                  <c:y val="-8.8083060045612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52-4633-A97E-E06E1BC7A011}"/>
                </c:ext>
              </c:extLst>
            </c:dLbl>
            <c:dLbl>
              <c:idx val="17"/>
              <c:layout>
                <c:manualLayout>
                  <c:x val="4.3055081714200298E-2"/>
                  <c:y val="-0.1039884618165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52-4633-A97E-E06E1BC7A011}"/>
                </c:ext>
              </c:extLst>
            </c:dLbl>
            <c:dLbl>
              <c:idx val="18"/>
              <c:layout>
                <c:manualLayout>
                  <c:x val="4.7338730546005701E-2"/>
                  <c:y val="-8.07586023205873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452-4633-A97E-E06E1BC7A011}"/>
                </c:ext>
              </c:extLst>
            </c:dLbl>
            <c:dLbl>
              <c:idx val="19"/>
              <c:layout>
                <c:manualLayout>
                  <c:x val="6.21660936749103E-2"/>
                  <c:y val="-7.17931697491302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452-4633-A97E-E06E1BC7A011}"/>
                </c:ext>
              </c:extLst>
            </c:dLbl>
            <c:dLbl>
              <c:idx val="20"/>
              <c:layout>
                <c:manualLayout>
                  <c:x val="7.5457284388747103E-2"/>
                  <c:y val="-5.9141474255464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452-4633-A97E-E06E1BC7A011}"/>
                </c:ext>
              </c:extLst>
            </c:dLbl>
            <c:dLbl>
              <c:idx val="21"/>
              <c:layout>
                <c:manualLayout>
                  <c:x val="8.6891427303981403E-2"/>
                  <c:y val="-4.9919678380582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452-4633-A97E-E06E1BC7A011}"/>
                </c:ext>
              </c:extLst>
            </c:dLbl>
            <c:dLbl>
              <c:idx val="22"/>
              <c:layout>
                <c:manualLayout>
                  <c:x val="9.5700343795053794E-2"/>
                  <c:y val="-2.6468678730169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BD-4973-A6A8-4057D54E6528}"/>
                </c:ext>
              </c:extLst>
            </c:dLbl>
            <c:dLbl>
              <c:idx val="23"/>
              <c:layout>
                <c:manualLayout>
                  <c:x val="0.102036197277297"/>
                  <c:y val="-1.058472478361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BD-4973-A6A8-4057D54E6528}"/>
                </c:ext>
              </c:extLst>
            </c:dLbl>
            <c:dLbl>
              <c:idx val="24"/>
              <c:layout>
                <c:manualLayout>
                  <c:x val="0.100536394218328"/>
                  <c:y val="1.5877045496162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BD-4973-A6A8-4057D54E6528}"/>
                </c:ext>
              </c:extLst>
            </c:dLbl>
            <c:dLbl>
              <c:idx val="25"/>
              <c:layout>
                <c:manualLayout>
                  <c:x val="9.2081446323414598E-2"/>
                  <c:y val="4.76312615262547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BD-4973-A6A8-4057D54E6528}"/>
                </c:ext>
              </c:extLst>
            </c:dLbl>
            <c:dLbl>
              <c:idx val="26"/>
              <c:layout>
                <c:manualLayout>
                  <c:x val="8.00617352408413E-2"/>
                  <c:y val="5.5580271678513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BD-4973-A6A8-4057D54E6528}"/>
                </c:ext>
              </c:extLst>
            </c:dLbl>
            <c:dLbl>
              <c:idx val="27"/>
              <c:layout>
                <c:manualLayout>
                  <c:x val="7.2171944415649295E-2"/>
                  <c:y val="8.73239794648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FBD-4973-A6A8-4057D54E6528}"/>
                </c:ext>
              </c:extLst>
            </c:dLbl>
            <c:dLbl>
              <c:idx val="28"/>
              <c:layout>
                <c:manualLayout>
                  <c:x val="5.4327381612509697E-2"/>
                  <c:y val="8.46916565397611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FBD-4973-A6A8-4057D54E6528}"/>
                </c:ext>
              </c:extLst>
            </c:dLbl>
            <c:dLbl>
              <c:idx val="29"/>
              <c:layout>
                <c:manualLayout>
                  <c:x val="3.4841628338589302E-2"/>
                  <c:y val="8.2031617072994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FBD-4973-A6A8-4057D54E6528}"/>
                </c:ext>
              </c:extLst>
            </c:dLbl>
            <c:dLbl>
              <c:idx val="30"/>
              <c:layout>
                <c:manualLayout>
                  <c:x val="1.7703412073490701E-2"/>
                  <c:y val="9.52695560253699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FBD-4973-A6A8-4057D54E6528}"/>
                </c:ext>
              </c:extLst>
            </c:dLbl>
            <c:spPr>
              <a:noFill/>
              <a:ln>
                <a:noFill/>
              </a:ln>
              <a:effectLst/>
            </c:spPr>
            <c:txPr>
              <a:bodyPr rot="0" spcFirstLastPara="1" vertOverflow="overflow" horzOverflow="overflow" vert="horz" wrap="square" lIns="38100" tIns="19050" rIns="38100" bIns="19050" anchor="ctr" anchorCtr="1">
                <a:spAutoFit/>
              </a:bodyPr>
              <a:lstStyle/>
              <a:p>
                <a:pPr algn="ctr">
                  <a:defRPr lang="en-US" sz="7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0"/>
                  </c:spPr>
                </c15:leaderLines>
              </c:ext>
            </c:extLst>
          </c:dLbls>
          <c:cat>
            <c:strRef>
              <c:f>'Util. Reg'!$A$6:$A$36</c:f>
              <c:strCache>
                <c:ptCount val="31"/>
                <c:pt idx="0">
                  <c:v>Exg 1</c:v>
                </c:pt>
                <c:pt idx="1">
                  <c:v>Exg 2</c:v>
                </c:pt>
                <c:pt idx="2">
                  <c:v>Exg 3</c:v>
                </c:pt>
                <c:pt idx="3">
                  <c:v>Exg 4, 1er paragraphe</c:v>
                </c:pt>
                <c:pt idx="4">
                  <c:v>Exg 5</c:v>
                </c:pt>
                <c:pt idx="5">
                  <c:v>Exg 7</c:v>
                </c:pt>
                <c:pt idx="6">
                  <c:v>Exg 8, 1er paragraphe</c:v>
                </c:pt>
                <c:pt idx="7">
                  <c:v>Exg 8, 2e paragraphe</c:v>
                </c:pt>
                <c:pt idx="8">
                  <c:v>Exg 9, 1er paragraphe, 1 phrase</c:v>
                </c:pt>
                <c:pt idx="9">
                  <c:v>Exg 9, 1er paragraphe, 2 phrase</c:v>
                </c:pt>
                <c:pt idx="10">
                  <c:v>Exg 9, 1er paragraphe, 3 phrase</c:v>
                </c:pt>
                <c:pt idx="11">
                  <c:v>Exg 9, 2e paragraphe</c:v>
                </c:pt>
                <c:pt idx="12">
                  <c:v>Exg 9, 3e paragraphe, a</c:v>
                </c:pt>
                <c:pt idx="13">
                  <c:v>Exg 9, 3e paragraphe, b</c:v>
                </c:pt>
                <c:pt idx="14">
                  <c:v>Exg 9, 3e paragraphe, c</c:v>
                </c:pt>
                <c:pt idx="15">
                  <c:v>Exg 9, 3e paragraphe, d</c:v>
                </c:pt>
                <c:pt idx="16">
                  <c:v>Exg 9, 3e paragraphe, e</c:v>
                </c:pt>
                <c:pt idx="17">
                  <c:v>Exg 9, 3e paragraphe, f</c:v>
                </c:pt>
                <c:pt idx="18">
                  <c:v>Exg 9, 3e paragraphe, g</c:v>
                </c:pt>
                <c:pt idx="19">
                  <c:v>Exg 9, 3e paragraphe, h</c:v>
                </c:pt>
                <c:pt idx="20">
                  <c:v>Exg 9, 3e paragraphe, i</c:v>
                </c:pt>
                <c:pt idx="21">
                  <c:v>Exg 9, 3e paragraphe, j</c:v>
                </c:pt>
                <c:pt idx="22">
                  <c:v>Exg 9, 3e paragraphe, k</c:v>
                </c:pt>
                <c:pt idx="23">
                  <c:v>Exg 9, 3e paragraphe, l</c:v>
                </c:pt>
                <c:pt idx="24">
                  <c:v>Exg 9, 3e paragraphe, m</c:v>
                </c:pt>
                <c:pt idx="25">
                  <c:v>Exg 10</c:v>
                </c:pt>
                <c:pt idx="26">
                  <c:v>Exg 11</c:v>
                </c:pt>
                <c:pt idx="27">
                  <c:v>Exg 12</c:v>
                </c:pt>
                <c:pt idx="28">
                  <c:v>Exg 13</c:v>
                </c:pt>
                <c:pt idx="29">
                  <c:v>Exg 14, 1er paragraphe</c:v>
                </c:pt>
                <c:pt idx="30">
                  <c:v>Exg 15</c:v>
                </c:pt>
              </c:strCache>
            </c:strRef>
          </c:cat>
          <c:val>
            <c:numRef>
              <c:f>'Util. Reg'!$E$6:$E$36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A452-4633-A97E-E06E1BC7A011}"/>
            </c:ext>
          </c:extLst>
        </c:ser>
        <c:dLbls>
          <c:showLegendKey val="0"/>
          <c:showVal val="0"/>
          <c:showCatName val="0"/>
          <c:showSerName val="0"/>
          <c:showPercent val="0"/>
          <c:showBubbleSize val="0"/>
        </c:dLbls>
        <c:axId val="-203174144"/>
        <c:axId val="-225579456"/>
        <c:extLst/>
      </c:radarChart>
      <c:catAx>
        <c:axId val="-203174144"/>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ln>
                  <a:noFill/>
                </a:ln>
                <a:solidFill>
                  <a:sysClr val="windowText" lastClr="000000"/>
                </a:solidFill>
                <a:latin typeface="Times New Roman" panose="02020603050405020304" pitchFamily="18" charset="0"/>
                <a:ea typeface="Arial" charset="0"/>
                <a:cs typeface="Times New Roman" panose="02020603050405020304" pitchFamily="18" charset="0"/>
              </a:defRPr>
            </a:pPr>
            <a:endParaRPr lang="fr-FR"/>
          </a:p>
        </c:txPr>
        <c:crossAx val="-225579456"/>
        <c:crosses val="autoZero"/>
        <c:auto val="1"/>
        <c:lblAlgn val="ctr"/>
        <c:lblOffset val="100"/>
        <c:noMultiLvlLbl val="0"/>
      </c:catAx>
      <c:valAx>
        <c:axId val="-225579456"/>
        <c:scaling>
          <c:orientation val="minMax"/>
          <c:max val="1"/>
          <c:min val="0"/>
        </c:scaling>
        <c:delete val="0"/>
        <c:axPos val="l"/>
        <c:minorGridlines>
          <c:spPr>
            <a:ln w="3175">
              <a:solidFill>
                <a:schemeClr val="bg1">
                  <a:lumMod val="75000"/>
                </a:schemeClr>
              </a:solidFill>
              <a:prstDash val="sysDot"/>
            </a:ln>
          </c:spPr>
        </c:minorGridlines>
        <c:numFmt formatCode="0%" sourceLinked="1"/>
        <c:majorTickMark val="none"/>
        <c:minorTickMark val="none"/>
        <c:tickLblPos val="nextTo"/>
        <c:spPr>
          <a:noFill/>
          <a:ln w="3175" cmpd="sng">
            <a:solidFill>
              <a:schemeClr val="bg1">
                <a:lumMod val="50000"/>
              </a:schemeClr>
            </a:solidFill>
            <a:prstDash val="sysDot"/>
            <a:headEnd type="none"/>
          </a:ln>
        </c:spPr>
        <c:txPr>
          <a:bodyPr/>
          <a:lstStyle/>
          <a:p>
            <a:pPr algn="ctr">
              <a:defRPr lang="en-US" sz="600" b="0" i="0" u="none" strike="noStrike" kern="1200" baseline="0">
                <a:solidFill>
                  <a:schemeClr val="bg1">
                    <a:lumMod val="50000"/>
                  </a:schemeClr>
                </a:solidFill>
                <a:latin typeface="+mn-lt"/>
                <a:ea typeface="+mn-ea"/>
                <a:cs typeface="+mn-cs"/>
              </a:defRPr>
            </a:pPr>
            <a:endParaRPr lang="fr-FR"/>
          </a:p>
        </c:txPr>
        <c:crossAx val="-203174144"/>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050477432206"/>
          <c:y val="0.13703764672825"/>
          <c:w val="0.54794008914994197"/>
          <c:h val="0.72949690969694703"/>
        </c:manualLayout>
      </c:layout>
      <c:radarChart>
        <c:radarStyle val="filled"/>
        <c:varyColors val="0"/>
        <c:ser>
          <c:idx val="0"/>
          <c:order val="0"/>
          <c:tx>
            <c:v>annexe1 chap1</c:v>
          </c:tx>
          <c:spPr>
            <a:solidFill>
              <a:srgbClr val="CC0005">
                <a:alpha val="19000"/>
              </a:srgbClr>
            </a:solidFill>
            <a:ln w="25400" cmpd="sng">
              <a:solidFill>
                <a:srgbClr val="C00000">
                  <a:alpha val="70000"/>
                </a:srgbClr>
              </a:solidFill>
            </a:ln>
            <a:effectLst/>
          </c:spPr>
          <c:dLbls>
            <c:dLbl>
              <c:idx val="0"/>
              <c:layout>
                <c:manualLayout>
                  <c:x val="2.59520615851169E-3"/>
                  <c:y val="0.1037527981983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27-4D0D-99F2-4196F537B596}"/>
                </c:ext>
              </c:extLst>
            </c:dLbl>
            <c:dLbl>
              <c:idx val="1"/>
              <c:layout>
                <c:manualLayout>
                  <c:x val="-7.3903015748579798E-2"/>
                  <c:y val="5.7377049180327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727-4D0D-99F2-4196F537B596}"/>
                </c:ext>
              </c:extLst>
            </c:dLbl>
            <c:dLbl>
              <c:idx val="2"/>
              <c:layout>
                <c:manualLayout>
                  <c:x val="-8.9646267044727695E-2"/>
                  <c:y val="-3.63380275321657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727-4D0D-99F2-4196F537B596}"/>
                </c:ext>
              </c:extLst>
            </c:dLbl>
            <c:dLbl>
              <c:idx val="3"/>
              <c:layout>
                <c:manualLayout>
                  <c:x val="-6.24434322311503E-2"/>
                  <c:y val="-6.514205717454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27-4D0D-99F2-4196F537B596}"/>
                </c:ext>
              </c:extLst>
            </c:dLbl>
            <c:dLbl>
              <c:idx val="4"/>
              <c:layout>
                <c:manualLayout>
                  <c:x val="8.4067983532727791E-3"/>
                  <c:y val="-8.5672331507350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727-4D0D-99F2-4196F537B596}"/>
                </c:ext>
              </c:extLst>
            </c:dLbl>
            <c:dLbl>
              <c:idx val="5"/>
              <c:layout>
                <c:manualLayout>
                  <c:x val="6.5716852969791795E-2"/>
                  <c:y val="-6.6896063700632502E-2"/>
                </c:manualLayout>
              </c:layout>
              <c:spPr>
                <a:noFill/>
                <a:ln>
                  <a:noFill/>
                </a:ln>
                <a:effectLst/>
              </c:spPr>
              <c:txPr>
                <a:bodyPr wrap="square" lIns="38100" tIns="19050" rIns="38100" bIns="19050" anchor="ctr" anchorCtr="1">
                  <a:noAutofit/>
                </a:bodyPr>
                <a:lstStyle/>
                <a:p>
                  <a:pPr algn="ctr">
                    <a:defRPr lang="en-US"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04341820360026"/>
                      <c:h val="9.6065573770491797E-2"/>
                    </c:manualLayout>
                  </c15:layout>
                </c:ext>
                <c:ext xmlns:c16="http://schemas.microsoft.com/office/drawing/2014/chart" uri="{C3380CC4-5D6E-409C-BE32-E72D297353CC}">
                  <c16:uniqueId val="{00000005-3727-4D0D-99F2-4196F537B596}"/>
                </c:ext>
              </c:extLst>
            </c:dLbl>
            <c:dLbl>
              <c:idx val="6"/>
              <c:layout>
                <c:manualLayout>
                  <c:x val="9.06870256262255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AD-4111-A15F-FA96DDC1E021}"/>
                </c:ext>
              </c:extLst>
            </c:dLbl>
            <c:dLbl>
              <c:idx val="7"/>
              <c:layout>
                <c:manualLayout>
                  <c:x val="6.5496185174496194E-2"/>
                  <c:y val="6.0295849827839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7AD-4111-A15F-FA96DDC1E021}"/>
                </c:ext>
              </c:extLst>
            </c:dLbl>
            <c:spPr>
              <a:noFill/>
              <a:ln>
                <a:noFill/>
              </a:ln>
              <a:effectLst/>
            </c:spPr>
            <c:txPr>
              <a:bodyPr wrap="square" lIns="38100" tIns="19050" rIns="38100" bIns="19050" anchor="ctr" anchorCtr="1">
                <a:spAutoFit/>
              </a:bodyPr>
              <a:lstStyle/>
              <a:p>
                <a:pPr algn="ctr">
                  <a:defRPr lang="en-US"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 Reg'!$H$6:$H$13</c:f>
              <c:strCache>
                <c:ptCount val="8"/>
                <c:pt idx="0">
                  <c:v>Annexe I Chap I Exg 1</c:v>
                </c:pt>
                <c:pt idx="1">
                  <c:v>Annexe I Chap I Exg 3, 1er paragraphe</c:v>
                </c:pt>
                <c:pt idx="2">
                  <c:v>Annexe I Chap I Exg 3, 2e paragraphe</c:v>
                </c:pt>
                <c:pt idx="3">
                  <c:v>Annexe I Chap I Exg 3, 2e paragraphe, e</c:v>
                </c:pt>
                <c:pt idx="4">
                  <c:v>Annexe I Chap I Exg 4, 1er paragraphe, c</c:v>
                </c:pt>
                <c:pt idx="5">
                  <c:v>Annexe I Chap I Exg 5</c:v>
                </c:pt>
                <c:pt idx="6">
                  <c:v>Annexe I Chap I Exg 6</c:v>
                </c:pt>
                <c:pt idx="7">
                  <c:v>Annexe I Chap I Exg 7</c:v>
                </c:pt>
              </c:strCache>
            </c:strRef>
          </c:cat>
          <c:val>
            <c:numRef>
              <c:f>'Util. Reg'!$L$6:$L$13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3727-4D0D-99F2-4196F537B596}"/>
            </c:ext>
          </c:extLst>
        </c:ser>
        <c:dLbls>
          <c:showLegendKey val="0"/>
          <c:showVal val="1"/>
          <c:showCatName val="0"/>
          <c:showSerName val="0"/>
          <c:showPercent val="0"/>
          <c:showBubbleSize val="0"/>
        </c:dLbls>
        <c:axId val="-218498224"/>
        <c:axId val="-218495472"/>
        <c:extLst/>
      </c:radarChart>
      <c:catAx>
        <c:axId val="-218498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charset="0"/>
                <a:ea typeface="Arial" charset="0"/>
                <a:cs typeface="Arial" charset="0"/>
              </a:defRPr>
            </a:pPr>
            <a:endParaRPr lang="fr-FR"/>
          </a:p>
        </c:txPr>
        <c:crossAx val="-218495472"/>
        <c:crosses val="autoZero"/>
        <c:auto val="1"/>
        <c:lblAlgn val="ctr"/>
        <c:lblOffset val="100"/>
        <c:noMultiLvlLbl val="0"/>
      </c:catAx>
      <c:valAx>
        <c:axId val="-21849547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600" b="0" i="0" u="none" strike="noStrike" kern="1200" baseline="0">
                <a:solidFill>
                  <a:schemeClr val="bg1">
                    <a:lumMod val="50000"/>
                  </a:schemeClr>
                </a:solidFill>
                <a:latin typeface="+mn-lt"/>
                <a:ea typeface="+mn-ea"/>
                <a:cs typeface="+mn-cs"/>
              </a:defRPr>
            </a:pPr>
            <a:endParaRPr lang="fr-FR"/>
          </a:p>
        </c:txPr>
        <c:crossAx val="-218498224"/>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12614934800399"/>
          <c:y val="4.6712873465667097E-2"/>
          <c:w val="0.71726096801308703"/>
          <c:h val="0.90716025766240305"/>
        </c:manualLayout>
      </c:layout>
      <c:radarChart>
        <c:radarStyle val="filled"/>
        <c:varyColors val="0"/>
        <c:ser>
          <c:idx val="1"/>
          <c:order val="0"/>
          <c:tx>
            <c:v>Annexe IX</c:v>
          </c:tx>
          <c:spPr>
            <a:solidFill>
              <a:srgbClr val="F7C39F"/>
            </a:solidFill>
            <a:ln w="25400">
              <a:solidFill>
                <a:srgbClr val="FF0000">
                  <a:alpha val="70000"/>
                </a:srgbClr>
              </a:solidFill>
            </a:ln>
            <a:effectLst/>
          </c:spPr>
          <c:dLbls>
            <c:dLbl>
              <c:idx val="0"/>
              <c:layout>
                <c:manualLayout>
                  <c:x val="2.3108756776359899E-3"/>
                  <c:y val="0.130425006654637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74-4003-BC28-9CF41DC93897}"/>
                </c:ext>
              </c:extLst>
            </c:dLbl>
            <c:dLbl>
              <c:idx val="1"/>
              <c:layout>
                <c:manualLayout>
                  <c:x val="-2.53550653119211E-2"/>
                  <c:y val="0.14459211386529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74-4003-BC28-9CF41DC93897}"/>
                </c:ext>
              </c:extLst>
            </c:dLbl>
            <c:dLbl>
              <c:idx val="2"/>
              <c:layout>
                <c:manualLayout>
                  <c:x val="-4.13554934812344E-2"/>
                  <c:y val="0.102988624690395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74-4003-BC28-9CF41DC93897}"/>
                </c:ext>
              </c:extLst>
            </c:dLbl>
            <c:dLbl>
              <c:idx val="3"/>
              <c:layout>
                <c:manualLayout>
                  <c:x val="-6.9705430567655199E-2"/>
                  <c:y val="0.101820450966852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74-4003-BC28-9CF41DC93897}"/>
                </c:ext>
              </c:extLst>
            </c:dLbl>
            <c:dLbl>
              <c:idx val="4"/>
              <c:layout>
                <c:manualLayout>
                  <c:x val="-9.5562902820956197E-2"/>
                  <c:y val="8.2034138677633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74-4003-BC28-9CF41DC93897}"/>
                </c:ext>
              </c:extLst>
            </c:dLbl>
            <c:dLbl>
              <c:idx val="5"/>
              <c:layout>
                <c:manualLayout>
                  <c:x val="-0.120681876120971"/>
                  <c:y val="5.408925067568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74-4003-BC28-9CF41DC93897}"/>
                </c:ext>
              </c:extLst>
            </c:dLbl>
            <c:dLbl>
              <c:idx val="6"/>
              <c:layout>
                <c:manualLayout>
                  <c:x val="-0.13294904435723401"/>
                  <c:y val="2.302493941927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74-4003-BC28-9CF41DC93897}"/>
                </c:ext>
              </c:extLst>
            </c:dLbl>
            <c:dLbl>
              <c:idx val="7"/>
              <c:layout>
                <c:manualLayout>
                  <c:x val="-7.3506909776128407E-2"/>
                  <c:y val="-3.433467238870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74-4003-BC28-9CF41DC93897}"/>
                </c:ext>
              </c:extLst>
            </c:dLbl>
            <c:dLbl>
              <c:idx val="8"/>
              <c:layout>
                <c:manualLayout>
                  <c:x val="-6.66424028533667E-2"/>
                  <c:y val="-6.179484908352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74-4003-BC28-9CF41DC93897}"/>
                </c:ext>
              </c:extLst>
            </c:dLbl>
            <c:dLbl>
              <c:idx val="9"/>
              <c:layout>
                <c:manualLayout>
                  <c:x val="-7.8157053587391695E-2"/>
                  <c:y val="-7.471786411151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A74-4003-BC28-9CF41DC93897}"/>
                </c:ext>
              </c:extLst>
            </c:dLbl>
            <c:dLbl>
              <c:idx val="10"/>
              <c:layout>
                <c:manualLayout>
                  <c:x val="-7.4341508370865006E-2"/>
                  <c:y val="-0.10365990893698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A74-4003-BC28-9CF41DC93897}"/>
                </c:ext>
              </c:extLst>
            </c:dLbl>
            <c:dLbl>
              <c:idx val="11"/>
              <c:layout>
                <c:manualLayout>
                  <c:x val="-6.1558195503418602E-2"/>
                  <c:y val="-0.1173705418570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A74-4003-BC28-9CF41DC93897}"/>
                </c:ext>
              </c:extLst>
            </c:dLbl>
            <c:dLbl>
              <c:idx val="12"/>
              <c:layout>
                <c:manualLayout>
                  <c:x val="-2.8035484845267501E-2"/>
                  <c:y val="-0.109406848076738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A74-4003-BC28-9CF41DC93897}"/>
                </c:ext>
              </c:extLst>
            </c:dLbl>
            <c:dLbl>
              <c:idx val="13"/>
              <c:layout>
                <c:manualLayout>
                  <c:x val="-5.5745588218961998E-3"/>
                  <c:y val="-0.119008669439079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A74-4003-BC28-9CF41DC93897}"/>
                </c:ext>
              </c:extLst>
            </c:dLbl>
            <c:dLbl>
              <c:idx val="14"/>
              <c:layout>
                <c:manualLayout>
                  <c:x val="4.55060360050198E-3"/>
                  <c:y val="-0.1155776454039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A74-4003-BC28-9CF41DC93897}"/>
                </c:ext>
              </c:extLst>
            </c:dLbl>
            <c:dLbl>
              <c:idx val="15"/>
              <c:layout>
                <c:manualLayout>
                  <c:x val="4.0214860307482697E-2"/>
                  <c:y val="-0.1221045539165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A74-4003-BC28-9CF41DC93897}"/>
                </c:ext>
              </c:extLst>
            </c:dLbl>
            <c:dLbl>
              <c:idx val="16"/>
              <c:layout>
                <c:manualLayout>
                  <c:x val="5.5126069396473597E-2"/>
                  <c:y val="-8.77586557666097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A74-4003-BC28-9CF41DC93897}"/>
                </c:ext>
              </c:extLst>
            </c:dLbl>
            <c:dLbl>
              <c:idx val="17"/>
              <c:layout>
                <c:manualLayout>
                  <c:x val="8.3444576480126195E-2"/>
                  <c:y val="-8.39885545028361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A74-4003-BC28-9CF41DC93897}"/>
                </c:ext>
              </c:extLst>
            </c:dLbl>
            <c:dLbl>
              <c:idx val="18"/>
              <c:layout>
                <c:manualLayout>
                  <c:x val="0.10156462282835201"/>
                  <c:y val="-5.7831043285942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A74-4003-BC28-9CF41DC93897}"/>
                </c:ext>
              </c:extLst>
            </c:dLbl>
            <c:dLbl>
              <c:idx val="19"/>
              <c:layout>
                <c:manualLayout>
                  <c:x val="0.104669805907548"/>
                  <c:y val="-2.7587542083859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A74-4003-BC28-9CF41DC93897}"/>
                </c:ext>
              </c:extLst>
            </c:dLbl>
            <c:dLbl>
              <c:idx val="20"/>
              <c:layout>
                <c:manualLayout>
                  <c:x val="0.128743741255715"/>
                  <c:y val="1.34711315553646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A74-4003-BC28-9CF41DC93897}"/>
                </c:ext>
              </c:extLst>
            </c:dLbl>
            <c:dLbl>
              <c:idx val="21"/>
              <c:layout>
                <c:manualLayout>
                  <c:x val="0.127615484417437"/>
                  <c:y val="2.6847774901088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A74-4003-BC28-9CF41DC93897}"/>
                </c:ext>
              </c:extLst>
            </c:dLbl>
            <c:dLbl>
              <c:idx val="22"/>
              <c:layout>
                <c:manualLayout>
                  <c:x val="0.117143243480338"/>
                  <c:y val="3.8888897394771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9A-4A51-BBF5-CE0149286BC6}"/>
                </c:ext>
              </c:extLst>
            </c:dLbl>
            <c:dLbl>
              <c:idx val="23"/>
              <c:layout>
                <c:manualLayout>
                  <c:x val="0.112158424608834"/>
                  <c:y val="8.88889083309073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9A-4A51-BBF5-CE0149286BC6}"/>
                </c:ext>
              </c:extLst>
            </c:dLbl>
            <c:dLbl>
              <c:idx val="24"/>
              <c:layout>
                <c:manualLayout>
                  <c:x val="6.4802645329548506E-2"/>
                  <c:y val="0.1083333570282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9A-4A51-BBF5-CE0149286BC6}"/>
                </c:ext>
              </c:extLst>
            </c:dLbl>
            <c:dLbl>
              <c:idx val="25"/>
              <c:layout>
                <c:manualLayout>
                  <c:x val="4.7355779279285498E-2"/>
                  <c:y val="0.1194444705696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9A-4A51-BBF5-CE0149286BC6}"/>
                </c:ext>
              </c:extLst>
            </c:dLbl>
            <c:dLbl>
              <c:idx val="26"/>
              <c:layout>
                <c:manualLayout>
                  <c:x val="1.49544566145112E-2"/>
                  <c:y val="0.1527778111937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9A-4A51-BBF5-CE0149286BC6}"/>
                </c:ext>
              </c:extLst>
            </c:dLbl>
            <c:spPr>
              <a:noFill/>
              <a:ln>
                <a:noFill/>
              </a:ln>
              <a:effectLst/>
            </c:spPr>
            <c:txPr>
              <a:bodyPr rot="0" vertOverflow="overflow" horzOverflow="overflow" vert="horz" anchor="ctr" anchorCtr="1">
                <a:spAutoFit/>
              </a:bodyPr>
              <a:lstStyle/>
              <a:p>
                <a:pPr algn="ctr">
                  <a:defRPr lang="en-US" sz="700" b="0"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 Reg'!$H$15:$H$41</c:f>
              <c:strCache>
                <c:ptCount val="27"/>
                <c:pt idx="0">
                  <c:v>Exg 1</c:v>
                </c:pt>
                <c:pt idx="1">
                  <c:v>Exg 2.1, puce2</c:v>
                </c:pt>
                <c:pt idx="2">
                  <c:v>Exg 2.1, puce5</c:v>
                </c:pt>
                <c:pt idx="3">
                  <c:v>Exg 2.1, puce6</c:v>
                </c:pt>
                <c:pt idx="4">
                  <c:v>Exg 2.1, puce7</c:v>
                </c:pt>
                <c:pt idx="5">
                  <c:v>Exg 2.1, puce8</c:v>
                </c:pt>
                <c:pt idx="6">
                  <c:v>Exg 2.1, puce9</c:v>
                </c:pt>
                <c:pt idx="7">
                  <c:v>Exg 2.1, puce10</c:v>
                </c:pt>
                <c:pt idx="8">
                  <c:v>Exg 2.2</c:v>
                </c:pt>
                <c:pt idx="9">
                  <c:v>Exg 2.2, 2e paragraphe, a </c:v>
                </c:pt>
                <c:pt idx="10">
                  <c:v>Exg 2.2, 2e paragraphe, b, tiret 1</c:v>
                </c:pt>
                <c:pt idx="11">
                  <c:v>Exg 2.2, 2e paragraphe, b, tiret 2</c:v>
                </c:pt>
                <c:pt idx="12">
                  <c:v>Exg 2.2, 2e paragraphe, b, tiret 3</c:v>
                </c:pt>
                <c:pt idx="13">
                  <c:v>Exg 2.2, 2e paragraphe, c</c:v>
                </c:pt>
                <c:pt idx="14">
                  <c:v>Exg 2.2, 2e paragraphe, c, tiret 1</c:v>
                </c:pt>
                <c:pt idx="15">
                  <c:v>Exg 2.2, 2e paragraphe, c, tiret 2</c:v>
                </c:pt>
                <c:pt idx="16">
                  <c:v>Exg 2.2, 2e paragraphe, c, tiret 3</c:v>
                </c:pt>
                <c:pt idx="17">
                  <c:v>Exg 2.2, 2e paragraphe, c, tiret 4</c:v>
                </c:pt>
                <c:pt idx="18">
                  <c:v>Exg 2.2, 2e paragraphe, c, tiret 5</c:v>
                </c:pt>
                <c:pt idx="19">
                  <c:v>Exg 2.2, 2e paragraphe, c, tiret 6</c:v>
                </c:pt>
                <c:pt idx="20">
                  <c:v>Exg 2.2, 2e paragraphe, c, tiret 7</c:v>
                </c:pt>
                <c:pt idx="21">
                  <c:v>Exg 2.2, 2e paragraphe, c, tiret 8</c:v>
                </c:pt>
                <c:pt idx="22">
                  <c:v>Exg 2.2, 2e paragraphe, d</c:v>
                </c:pt>
                <c:pt idx="23">
                  <c:v>Exg 2.2, 2e paragraphe, e</c:v>
                </c:pt>
                <c:pt idx="24">
                  <c:v>Exg 2.2, 3e paragraphe</c:v>
                </c:pt>
                <c:pt idx="25">
                  <c:v>Exg 2.4</c:v>
                </c:pt>
                <c:pt idx="26">
                  <c:v>Exg 3.2</c:v>
                </c:pt>
              </c:strCache>
            </c:strRef>
          </c:cat>
          <c:val>
            <c:numRef>
              <c:f>'Util. Reg'!$L$15:$L$41</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17-3A74-4003-BC28-9CF41DC93897}"/>
            </c:ext>
          </c:extLst>
        </c:ser>
        <c:dLbls>
          <c:showLegendKey val="0"/>
          <c:showVal val="0"/>
          <c:showCatName val="0"/>
          <c:showSerName val="0"/>
          <c:showPercent val="0"/>
          <c:showBubbleSize val="0"/>
        </c:dLbls>
        <c:axId val="-225529632"/>
        <c:axId val="-225526880"/>
        <c:extLst/>
      </c:radarChart>
      <c:catAx>
        <c:axId val="-225529632"/>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600" b="0">
                <a:latin typeface="Times New Roman" panose="02020603050405020304" pitchFamily="18" charset="0"/>
                <a:cs typeface="Times New Roman" panose="02020603050405020304" pitchFamily="18" charset="0"/>
              </a:defRPr>
            </a:pPr>
            <a:endParaRPr lang="fr-FR"/>
          </a:p>
        </c:txPr>
        <c:crossAx val="-225526880"/>
        <c:crosses val="autoZero"/>
        <c:auto val="1"/>
        <c:lblAlgn val="ctr"/>
        <c:lblOffset val="100"/>
        <c:noMultiLvlLbl val="0"/>
      </c:catAx>
      <c:valAx>
        <c:axId val="-225526880"/>
        <c:scaling>
          <c:orientation val="minMax"/>
          <c:max val="1"/>
          <c:min val="0"/>
        </c:scaling>
        <c:delete val="0"/>
        <c:axPos val="l"/>
        <c:minorGridlines>
          <c:spPr>
            <a:ln w="3175">
              <a:solidFill>
                <a:schemeClr val="bg1">
                  <a:lumMod val="75000"/>
                </a:schemeClr>
              </a:solidFill>
              <a:prstDash val="sysDot"/>
            </a:ln>
          </c:spPr>
        </c:minorGridlines>
        <c:numFmt formatCode="0%" sourceLinked="0"/>
        <c:majorTickMark val="none"/>
        <c:minorTickMark val="none"/>
        <c:tickLblPos val="nextTo"/>
        <c:spPr>
          <a:noFill/>
          <a:ln w="3175" cmpd="sng">
            <a:solidFill>
              <a:schemeClr val="bg1">
                <a:lumMod val="50000"/>
              </a:schemeClr>
            </a:solidFill>
            <a:prstDash val="sysDot"/>
            <a:headEnd type="none"/>
          </a:ln>
        </c:spPr>
        <c:txPr>
          <a:bodyPr/>
          <a:lstStyle/>
          <a:p>
            <a:pPr algn="ctr">
              <a:defRPr lang="en-US" sz="600" b="0" i="0" u="none" strike="noStrike" kern="1200" baseline="0">
                <a:solidFill>
                  <a:schemeClr val="bg1">
                    <a:lumMod val="50000"/>
                  </a:schemeClr>
                </a:solidFill>
                <a:latin typeface="+mn-lt"/>
                <a:ea typeface="+mn-ea"/>
                <a:cs typeface="+mn-cs"/>
              </a:defRPr>
            </a:pPr>
            <a:endParaRPr lang="fr-FR"/>
          </a:p>
        </c:txPr>
        <c:crossAx val="-225529632"/>
        <c:crosses val="autoZero"/>
        <c:crossBetween val="between"/>
        <c:minorUnit val="0.2"/>
      </c:valAx>
      <c:spPr>
        <a:noFill/>
        <a:ln>
          <a:noFill/>
        </a:ln>
        <a:effectLst/>
      </c:spPr>
    </c:plotArea>
    <c:plotVisOnly val="1"/>
    <c:dispBlanksAs val="gap"/>
    <c:showDLblsOverMax val="0"/>
  </c:chart>
  <c:spPr>
    <a:noFill/>
    <a:ln w="9525" cap="flat" cmpd="sng" algn="ctr">
      <a:noFill/>
      <a:round/>
    </a:ln>
    <a:effectLst/>
  </c:spPr>
  <c:txPr>
    <a:bodyPr/>
    <a:lstStyle/>
    <a:p>
      <a:pPr>
        <a:defRPr sz="600">
          <a:latin typeface="Times New Roman" panose="02020603050405020304" pitchFamily="18" charset="0"/>
          <a:cs typeface="Times New Roman" panose="02020603050405020304" pitchFamily="18" charset="0"/>
        </a:defRPr>
      </a:pPr>
      <a:endParaRPr lang="fr-FR"/>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884510787072"/>
          <c:y val="0.12809459218599401"/>
          <c:w val="0.67742287034311299"/>
          <c:h val="0.71232137336704704"/>
        </c:manualLayout>
      </c:layout>
      <c:radarChart>
        <c:radarStyle val="filled"/>
        <c:varyColors val="0"/>
        <c:ser>
          <c:idx val="0"/>
          <c:order val="0"/>
          <c:tx>
            <c:v>annexe XI</c:v>
          </c:tx>
          <c:spPr>
            <a:solidFill>
              <a:srgbClr val="CC0005">
                <a:alpha val="19000"/>
              </a:srgbClr>
            </a:solidFill>
            <a:ln w="25400" cmpd="sng">
              <a:solidFill>
                <a:srgbClr val="C00000">
                  <a:alpha val="70000"/>
                </a:srgbClr>
              </a:solidFill>
            </a:ln>
            <a:effectLst/>
          </c:spPr>
          <c:dLbls>
            <c:dLbl>
              <c:idx val="0"/>
              <c:layout>
                <c:manualLayout>
                  <c:x val="2.6783571542531798E-3"/>
                  <c:y val="0.1071108278125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3F-4D9D-B4F1-95E42C197E74}"/>
                </c:ext>
              </c:extLst>
            </c:dLbl>
            <c:dLbl>
              <c:idx val="1"/>
              <c:layout>
                <c:manualLayout>
                  <c:x val="-6.1740882352434197E-2"/>
                  <c:y val="8.55121981183469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3F-4D9D-B4F1-95E42C197E74}"/>
                </c:ext>
              </c:extLst>
            </c:dLbl>
            <c:dLbl>
              <c:idx val="2"/>
              <c:layout>
                <c:manualLayout>
                  <c:x val="-0.103461121588873"/>
                  <c:y val="1.984889176215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63F-4D9D-B4F1-95E42C197E74}"/>
                </c:ext>
              </c:extLst>
            </c:dLbl>
            <c:dLbl>
              <c:idx val="3"/>
              <c:layout>
                <c:manualLayout>
                  <c:x val="-8.4889212276850604E-2"/>
                  <c:y val="-5.69730218525913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3F-4D9D-B4F1-95E42C197E74}"/>
                </c:ext>
              </c:extLst>
            </c:dLbl>
            <c:dLbl>
              <c:idx val="4"/>
              <c:layout>
                <c:manualLayout>
                  <c:x val="-4.52861469522483E-2"/>
                  <c:y val="-9.88243444776413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63F-4D9D-B4F1-95E42C197E74}"/>
                </c:ext>
              </c:extLst>
            </c:dLbl>
            <c:dLbl>
              <c:idx val="5"/>
              <c:layout>
                <c:manualLayout>
                  <c:x val="3.82638867474758E-2"/>
                  <c:y val="-0.108382449049053"/>
                </c:manualLayout>
              </c:layout>
              <c:spPr>
                <a:noFill/>
                <a:ln>
                  <a:noFill/>
                </a:ln>
                <a:effectLst/>
              </c:spPr>
              <c:txPr>
                <a:bodyPr vertOverflow="overflow" horzOverflow="overflow" wrap="square" lIns="38100" tIns="19050" rIns="38100" bIns="19050" anchor="ctr" anchorCtr="0">
                  <a:noAutofit/>
                </a:bodyPr>
                <a:lstStyle/>
                <a:p>
                  <a:pPr algn="ctr">
                    <a:defRPr lang="en-US"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8.2449884708446095E-2"/>
                      <c:h val="5.0026231971184103E-2"/>
                    </c:manualLayout>
                  </c15:layout>
                </c:ext>
                <c:ext xmlns:c16="http://schemas.microsoft.com/office/drawing/2014/chart" uri="{C3380CC4-5D6E-409C-BE32-E72D297353CC}">
                  <c16:uniqueId val="{00000005-263F-4D9D-B4F1-95E42C197E74}"/>
                </c:ext>
              </c:extLst>
            </c:dLbl>
            <c:dLbl>
              <c:idx val="6"/>
              <c:layout>
                <c:manualLayout>
                  <c:x val="9.2432434399498498E-2"/>
                  <c:y val="-4.8597118209015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3E-4B69-A736-80E401D3936E}"/>
                </c:ext>
              </c:extLst>
            </c:dLbl>
            <c:dLbl>
              <c:idx val="7"/>
              <c:layout>
                <c:manualLayout>
                  <c:x val="0.111891894273077"/>
                  <c:y val="1.7904201445426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3E-4B69-A736-80E401D3936E}"/>
                </c:ext>
              </c:extLst>
            </c:dLbl>
            <c:dLbl>
              <c:idx val="8"/>
              <c:layout>
                <c:manualLayout>
                  <c:x val="6.8108109557525207E-2"/>
                  <c:y val="8.1847778036237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3E-4B69-A736-80E401D3936E}"/>
                </c:ext>
              </c:extLst>
            </c:dLbl>
            <c:spPr>
              <a:noFill/>
              <a:ln>
                <a:noFill/>
              </a:ln>
              <a:effectLst/>
            </c:spPr>
            <c:txPr>
              <a:bodyPr vertOverflow="overflow" horzOverflow="overflow" wrap="square" lIns="38100" tIns="19050" rIns="38100" bIns="19050" anchor="ctr" anchorCtr="0">
                <a:spAutoFit/>
              </a:bodyPr>
              <a:lstStyle/>
              <a:p>
                <a:pPr algn="ctr">
                  <a:defRPr lang="en-US"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'Util. Reg'!$H$43:$H$51</c:f>
              <c:strCache>
                <c:ptCount val="9"/>
                <c:pt idx="0">
                  <c:v>Exg 4</c:v>
                </c:pt>
                <c:pt idx="1">
                  <c:v>Exg 6.1 puce 1</c:v>
                </c:pt>
                <c:pt idx="2">
                  <c:v>Exg 6.1 puce 2</c:v>
                </c:pt>
                <c:pt idx="3">
                  <c:v>Exg 6.2, 1er paragraphe</c:v>
                </c:pt>
                <c:pt idx="4">
                  <c:v>Exg 6.2, 2e paragraphe</c:v>
                </c:pt>
                <c:pt idx="5">
                  <c:v>Exg 7, 1er paragraphe</c:v>
                </c:pt>
                <c:pt idx="6">
                  <c:v>Exg 12, 1er paragraphe</c:v>
                </c:pt>
                <c:pt idx="7">
                  <c:v>Exg 12, 2e paragraphe</c:v>
                </c:pt>
                <c:pt idx="8">
                  <c:v>Exg 13</c:v>
                </c:pt>
              </c:strCache>
            </c:strRef>
          </c:cat>
          <c:val>
            <c:numRef>
              <c:f>'Util. Reg'!$L$43:$L$51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6-263F-4D9D-B4F1-95E42C197E74}"/>
            </c:ext>
          </c:extLst>
        </c:ser>
        <c:dLbls>
          <c:showLegendKey val="0"/>
          <c:showVal val="1"/>
          <c:showCatName val="0"/>
          <c:showSerName val="0"/>
          <c:showPercent val="0"/>
          <c:showBubbleSize val="0"/>
        </c:dLbls>
        <c:axId val="-225497104"/>
        <c:axId val="-225494352"/>
      </c:radarChart>
      <c:catAx>
        <c:axId val="-225497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charset="0"/>
                <a:ea typeface="Arial" charset="0"/>
                <a:cs typeface="Arial" charset="0"/>
              </a:defRPr>
            </a:pPr>
            <a:endParaRPr lang="fr-FR"/>
          </a:p>
        </c:txPr>
        <c:crossAx val="-225494352"/>
        <c:crosses val="autoZero"/>
        <c:auto val="1"/>
        <c:lblAlgn val="ctr"/>
        <c:lblOffset val="100"/>
        <c:noMultiLvlLbl val="0"/>
      </c:catAx>
      <c:valAx>
        <c:axId val="-22549435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600" b="0" i="0" u="none" strike="noStrike" kern="1200" baseline="0">
                <a:solidFill>
                  <a:schemeClr val="bg1">
                    <a:lumMod val="50000"/>
                  </a:schemeClr>
                </a:solidFill>
                <a:latin typeface="+mn-lt"/>
                <a:ea typeface="+mn-ea"/>
                <a:cs typeface="+mn-cs"/>
              </a:defRPr>
            </a:pPr>
            <a:endParaRPr lang="fr-FR"/>
          </a:p>
        </c:txPr>
        <c:crossAx val="-225497104"/>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49418822647201"/>
          <c:y val="0.13507980717142801"/>
          <c:w val="0.61240419947506497"/>
          <c:h val="0.714968071659562"/>
        </c:manualLayout>
      </c:layout>
      <c:radarChart>
        <c:radarStyle val="filled"/>
        <c:varyColors val="0"/>
        <c:ser>
          <c:idx val="0"/>
          <c:order val="0"/>
          <c:tx>
            <c:v>annexe XI</c:v>
          </c:tx>
          <c:spPr>
            <a:solidFill>
              <a:srgbClr val="CC0005">
                <a:alpha val="19000"/>
              </a:srgbClr>
            </a:solidFill>
            <a:ln w="25400" cmpd="sng">
              <a:solidFill>
                <a:srgbClr val="C00000">
                  <a:alpha val="70000"/>
                </a:srgbClr>
              </a:solidFill>
            </a:ln>
            <a:effectLst/>
          </c:spPr>
          <c:dLbls>
            <c:dLbl>
              <c:idx val="0"/>
              <c:layout>
                <c:manualLayout>
                  <c:x val="-2.2379077615298998E-3"/>
                  <c:y val="9.9073987266286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F5-4298-A26F-DB565F5E1D7F}"/>
                </c:ext>
              </c:extLst>
            </c:dLbl>
            <c:dLbl>
              <c:idx val="1"/>
              <c:layout>
                <c:manualLayout>
                  <c:x val="-6.3321522309711303E-2"/>
                  <c:y val="5.8293824801666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F5-4298-A26F-DB565F5E1D7F}"/>
                </c:ext>
              </c:extLst>
            </c:dLbl>
            <c:dLbl>
              <c:idx val="2"/>
              <c:layout>
                <c:manualLayout>
                  <c:x val="-7.1520997375328202E-2"/>
                  <c:y val="-3.2816666567771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AF5-4298-A26F-DB565F5E1D7F}"/>
                </c:ext>
              </c:extLst>
            </c:dLbl>
            <c:dLbl>
              <c:idx val="3"/>
              <c:layout>
                <c:manualLayout>
                  <c:x val="-2.7130108736408001E-2"/>
                  <c:y val="-8.4083807534608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F5-4298-A26F-DB565F5E1D7F}"/>
                </c:ext>
              </c:extLst>
            </c:dLbl>
            <c:dLbl>
              <c:idx val="4"/>
              <c:layout>
                <c:manualLayout>
                  <c:x val="4.4609861267341601E-2"/>
                  <c:y val="-8.5260103602347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AF5-4298-A26F-DB565F5E1D7F}"/>
                </c:ext>
              </c:extLst>
            </c:dLbl>
            <c:dLbl>
              <c:idx val="5"/>
              <c:layout>
                <c:manualLayout>
                  <c:x val="8.0856392950881095E-2"/>
                  <c:y val="-2.2825626450047199E-2"/>
                </c:manualLayout>
              </c:layout>
              <c:spPr>
                <a:noFill/>
                <a:ln>
                  <a:noFill/>
                </a:ln>
                <a:effectLst/>
              </c:spPr>
              <c:txPr>
                <a:bodyPr wrap="square" lIns="38100" tIns="19050" rIns="38100" bIns="19050" anchor="ctr" anchorCtr="0">
                  <a:noAutofit/>
                </a:bodyPr>
                <a:lstStyle/>
                <a:p>
                  <a:pPr algn="ctr">
                    <a:defRPr lang="en-US" sz="900" b="1"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9.4336735296782201E-2"/>
                      <c:h val="6.5471822280037298E-2"/>
                    </c:manualLayout>
                  </c15:layout>
                </c:ext>
                <c:ext xmlns:c16="http://schemas.microsoft.com/office/drawing/2014/chart" uri="{C3380CC4-5D6E-409C-BE32-E72D297353CC}">
                  <c16:uniqueId val="{00000005-AAF5-4298-A26F-DB565F5E1D7F}"/>
                </c:ext>
              </c:extLst>
            </c:dLbl>
            <c:dLbl>
              <c:idx val="6"/>
              <c:layout>
                <c:manualLayout>
                  <c:x val="5.9573865766779102E-2"/>
                  <c:y val="6.2803434423748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5-4438-BA74-CA4F4434592F}"/>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 Reg'!$H$91:$H$97</c:f>
              <c:strCache>
                <c:ptCount val="7"/>
                <c:pt idx="0">
                  <c:v>Annexe XI Exg 1</c:v>
                </c:pt>
                <c:pt idx="1">
                  <c:v>Annexe XI Exg 3.1, 2e paragraphe puce 1</c:v>
                </c:pt>
                <c:pt idx="2">
                  <c:v>Annexe XI Exg 3.1, 2e paragraphe puce 2</c:v>
                </c:pt>
                <c:pt idx="3">
                  <c:v>Annexe XI Exg 3.2, 1er paragraphe</c:v>
                </c:pt>
                <c:pt idx="4">
                  <c:v>Annexe XI Exg 3.2, 2e paragraphe</c:v>
                </c:pt>
                <c:pt idx="5">
                  <c:v>Annexe XI Exg 6, puce 2</c:v>
                </c:pt>
                <c:pt idx="6">
                  <c:v>Annexe XI Exg 6, puce 4</c:v>
                </c:pt>
              </c:strCache>
            </c:strRef>
          </c:cat>
          <c:val>
            <c:numRef>
              <c:f>'Util. Reg'!$L$91:$L$97</c:f>
              <c:numCache>
                <c:formatCode>0%</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6-AAF5-4298-A26F-DB565F5E1D7F}"/>
            </c:ext>
          </c:extLst>
        </c:ser>
        <c:dLbls>
          <c:showLegendKey val="0"/>
          <c:showVal val="1"/>
          <c:showCatName val="0"/>
          <c:showSerName val="0"/>
          <c:showPercent val="0"/>
          <c:showBubbleSize val="0"/>
        </c:dLbls>
        <c:axId val="-302834224"/>
        <c:axId val="-302831904"/>
      </c:radarChart>
      <c:catAx>
        <c:axId val="-302834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2">
                    <a:lumMod val="50000"/>
                  </a:schemeClr>
                </a:solidFill>
                <a:latin typeface="Arial" charset="0"/>
                <a:ea typeface="Arial" charset="0"/>
                <a:cs typeface="Arial" charset="0"/>
              </a:defRPr>
            </a:pPr>
            <a:endParaRPr lang="fr-FR"/>
          </a:p>
        </c:txPr>
        <c:crossAx val="-302831904"/>
        <c:crosses val="autoZero"/>
        <c:auto val="1"/>
        <c:lblAlgn val="ctr"/>
        <c:lblOffset val="100"/>
        <c:noMultiLvlLbl val="0"/>
      </c:catAx>
      <c:valAx>
        <c:axId val="-302831904"/>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600" b="0" i="0" u="none" strike="noStrike" kern="1200" baseline="0">
                <a:solidFill>
                  <a:schemeClr val="bg1">
                    <a:lumMod val="50000"/>
                  </a:schemeClr>
                </a:solidFill>
                <a:latin typeface="+mn-lt"/>
                <a:ea typeface="+mn-ea"/>
                <a:cs typeface="+mn-cs"/>
              </a:defRPr>
            </a:pPr>
            <a:endParaRPr lang="fr-FR"/>
          </a:p>
        </c:txPr>
        <c:crossAx val="-302834224"/>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93534043538699"/>
          <c:y val="0.12319395420400001"/>
          <c:w val="0.52549383974062103"/>
          <c:h val="0.64176690198207997"/>
        </c:manualLayout>
      </c:layout>
      <c:radarChart>
        <c:radarStyle val="filled"/>
        <c:varyColors val="0"/>
        <c:ser>
          <c:idx val="0"/>
          <c:order val="0"/>
          <c:tx>
            <c:v>annexe1 chap1</c:v>
          </c:tx>
          <c:spPr>
            <a:solidFill>
              <a:srgbClr val="FF0000">
                <a:alpha val="18000"/>
              </a:srgbClr>
            </a:solidFill>
            <a:ln w="25400" cmpd="sng">
              <a:solidFill>
                <a:srgbClr val="C00000"/>
              </a:solidFill>
            </a:ln>
            <a:effectLst/>
          </c:spPr>
          <c:dLbls>
            <c:dLbl>
              <c:idx val="0"/>
              <c:layout>
                <c:manualLayout>
                  <c:x val="2.4699328699224498E-3"/>
                  <c:y val="0.11024581692913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28-4144-880A-6B61414B0359}"/>
                </c:ext>
              </c:extLst>
            </c:dLbl>
            <c:dLbl>
              <c:idx val="1"/>
              <c:layout>
                <c:manualLayout>
                  <c:x val="-6.2088251492192999E-2"/>
                  <c:y val="7.4367125984252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8-4144-880A-6B61414B0359}"/>
                </c:ext>
              </c:extLst>
            </c:dLbl>
            <c:dLbl>
              <c:idx val="2"/>
              <c:layout>
                <c:manualLayout>
                  <c:x val="-7.6076909337183501E-2"/>
                  <c:y val="-4.08316929133864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28-4144-880A-6B61414B0359}"/>
                </c:ext>
              </c:extLst>
            </c:dLbl>
            <c:dLbl>
              <c:idx val="3"/>
              <c:layout>
                <c:manualLayout>
                  <c:x val="-6.2401574803149597E-2"/>
                  <c:y val="-8.20455216535432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28-4144-880A-6B61414B0359}"/>
                </c:ext>
              </c:extLst>
            </c:dLbl>
            <c:dLbl>
              <c:idx val="4"/>
              <c:layout>
                <c:manualLayout>
                  <c:x val="-3.0178765461500698E-4"/>
                  <c:y val="-0.10242716535433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28-4144-880A-6B61414B0359}"/>
                </c:ext>
              </c:extLst>
            </c:dLbl>
            <c:dLbl>
              <c:idx val="5"/>
              <c:layout>
                <c:manualLayout>
                  <c:x val="7.0905902581035907E-2"/>
                  <c:y val="-6.6987057652276194E-2"/>
                </c:manualLayout>
              </c:layout>
              <c:spPr>
                <a:noFill/>
                <a:ln>
                  <a:noFill/>
                </a:ln>
                <a:effectLst/>
              </c:spPr>
              <c:txPr>
                <a:bodyPr wrap="square" lIns="38100" tIns="19050" rIns="38100" bIns="19050" anchor="ctr" anchorCtr="0">
                  <a:noAutofit/>
                </a:bodyPr>
                <a:lstStyle/>
                <a:p>
                  <a:pPr algn="ctr">
                    <a:defRPr lang="en-US" sz="800" b="0"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04341820360026"/>
                      <c:h val="9.6065573770491797E-2"/>
                    </c:manualLayout>
                  </c15:layout>
                </c:ext>
                <c:ext xmlns:c16="http://schemas.microsoft.com/office/drawing/2014/chart" uri="{C3380CC4-5D6E-409C-BE32-E72D297353CC}">
                  <c16:uniqueId val="{00000005-D828-4144-880A-6B61414B0359}"/>
                </c:ext>
              </c:extLst>
            </c:dLbl>
            <c:dLbl>
              <c:idx val="6"/>
              <c:layout>
                <c:manualLayout>
                  <c:x val="9.1811414392059504E-2"/>
                  <c:y val="-2.87356321839086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28-4144-880A-6B61414B0359}"/>
                </c:ext>
              </c:extLst>
            </c:dLbl>
            <c:dLbl>
              <c:idx val="7"/>
              <c:layout>
                <c:manualLayout>
                  <c:x val="6.6997518610421802E-2"/>
                  <c:y val="7.18390804597700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28-4144-880A-6B61414B0359}"/>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 Reg'!$H$56:$H$63</c:f>
              <c:strCache>
                <c:ptCount val="8"/>
                <c:pt idx="0">
                  <c:v>Annexe I chap I Exg 1</c:v>
                </c:pt>
                <c:pt idx="1">
                  <c:v>Annexe I chap I Exg 3, 1er paragraphe</c:v>
                </c:pt>
                <c:pt idx="2">
                  <c:v>Annexe I chap I Exg 3, 2e paragraphe</c:v>
                </c:pt>
                <c:pt idx="3">
                  <c:v>Annexe I chap I Exg 3, 2e paragraphe (e)</c:v>
                </c:pt>
                <c:pt idx="4">
                  <c:v>Annexe I chap I Exg 4, 1er paragraphe (c)</c:v>
                </c:pt>
                <c:pt idx="5">
                  <c:v>Annexe I chap I Exg 5</c:v>
                </c:pt>
                <c:pt idx="6">
                  <c:v>Annexe I chap I Exg 6</c:v>
                </c:pt>
                <c:pt idx="7">
                  <c:v>Annexe I chap I Exg 7</c:v>
                </c:pt>
              </c:strCache>
            </c:strRef>
          </c:cat>
          <c:val>
            <c:numRef>
              <c:f>'Util. Reg'!$L$56:$L$63</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8-D828-4144-880A-6B61414B0359}"/>
            </c:ext>
          </c:extLst>
        </c:ser>
        <c:dLbls>
          <c:showLegendKey val="0"/>
          <c:showVal val="1"/>
          <c:showCatName val="0"/>
          <c:showSerName val="0"/>
          <c:showPercent val="0"/>
          <c:showBubbleSize val="0"/>
        </c:dLbls>
        <c:axId val="-218384848"/>
        <c:axId val="-218382096"/>
      </c:radarChart>
      <c:catAx>
        <c:axId val="-2183848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2">
                    <a:lumMod val="50000"/>
                  </a:schemeClr>
                </a:solidFill>
                <a:latin typeface="Arial" charset="0"/>
                <a:ea typeface="Arial" charset="0"/>
                <a:cs typeface="Arial" charset="0"/>
              </a:defRPr>
            </a:pPr>
            <a:endParaRPr lang="fr-FR"/>
          </a:p>
        </c:txPr>
        <c:crossAx val="-218382096"/>
        <c:crosses val="autoZero"/>
        <c:auto val="1"/>
        <c:lblAlgn val="ctr"/>
        <c:lblOffset val="100"/>
        <c:noMultiLvlLbl val="0"/>
      </c:catAx>
      <c:valAx>
        <c:axId val="-21838209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600" b="0" i="0" u="none" strike="noStrike" kern="1200" baseline="0">
                <a:solidFill>
                  <a:schemeClr val="bg1">
                    <a:lumMod val="50000"/>
                  </a:schemeClr>
                </a:solidFill>
                <a:latin typeface="+mn-lt"/>
                <a:ea typeface="+mn-ea"/>
                <a:cs typeface="+mn-cs"/>
              </a:defRPr>
            </a:pPr>
            <a:endParaRPr lang="fr-FR"/>
          </a:p>
        </c:txPr>
        <c:crossAx val="-218384848"/>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74234553383999"/>
          <c:y val="6.2987148158204304E-2"/>
          <c:w val="0.72305605584746102"/>
          <c:h val="0.89423341478866902"/>
        </c:manualLayout>
      </c:layout>
      <c:radarChart>
        <c:radarStyle val="filled"/>
        <c:varyColors val="0"/>
        <c:ser>
          <c:idx val="0"/>
          <c:order val="0"/>
          <c:tx>
            <c:strRef>
              <c:f>'Util. Reg'!$A$55</c:f>
              <c:strCache>
                <c:ptCount val="1"/>
                <c:pt idx="0">
                  <c:v>Article 10</c:v>
                </c:pt>
              </c:strCache>
            </c:strRef>
          </c:tx>
          <c:spPr>
            <a:solidFill>
              <a:srgbClr val="FF0000">
                <a:alpha val="18000"/>
              </a:srgbClr>
            </a:solidFill>
            <a:ln w="25400">
              <a:solidFill>
                <a:srgbClr val="C00000"/>
              </a:solidFill>
            </a:ln>
          </c:spPr>
          <c:dLbls>
            <c:dLbl>
              <c:idx val="0"/>
              <c:layout>
                <c:manualLayout>
                  <c:x val="2.3629489603024601E-3"/>
                  <c:y val="0.11956521739130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D6-4C92-A02C-B59D160E5136}"/>
                </c:ext>
              </c:extLst>
            </c:dLbl>
            <c:dLbl>
              <c:idx val="1"/>
              <c:layout>
                <c:manualLayout>
                  <c:x val="-1.8903591682419701E-2"/>
                  <c:y val="0.1032608695652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D6-4C92-A02C-B59D160E5136}"/>
                </c:ext>
              </c:extLst>
            </c:dLbl>
            <c:dLbl>
              <c:idx val="2"/>
              <c:layout>
                <c:manualLayout>
                  <c:x val="-3.7807183364839403E-2"/>
                  <c:y val="9.51086956521739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DD6-4C92-A02C-B59D160E5136}"/>
                </c:ext>
              </c:extLst>
            </c:dLbl>
            <c:dLbl>
              <c:idx val="3"/>
              <c:layout>
                <c:manualLayout>
                  <c:x val="-4.9621928166351699E-2"/>
                  <c:y val="7.880434782608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D6-4C92-A02C-B59D160E5136}"/>
                </c:ext>
              </c:extLst>
            </c:dLbl>
            <c:dLbl>
              <c:idx val="4"/>
              <c:layout>
                <c:manualLayout>
                  <c:x val="-8.0340171620796902E-2"/>
                  <c:y val="8.6956521739130405E-2"/>
                </c:manualLayout>
              </c:layout>
              <c:spPr>
                <a:noFill/>
                <a:ln>
                  <a:noFill/>
                </a:ln>
                <a:effectLst/>
              </c:spPr>
              <c:txPr>
                <a:bodyPr wrap="square" lIns="38100" tIns="19050" rIns="38100" bIns="19050" anchor="ctr" anchorCtr="0">
                  <a:noAutofit/>
                </a:bodyPr>
                <a:lstStyle/>
                <a:p>
                  <a:pPr algn="ctr">
                    <a:defRPr lang="en-US" sz="800" b="0"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7.0912098298676701E-2"/>
                      <c:h val="5.8002824375214E-2"/>
                    </c:manualLayout>
                  </c15:layout>
                </c:ext>
                <c:ext xmlns:c16="http://schemas.microsoft.com/office/drawing/2014/chart" uri="{C3380CC4-5D6E-409C-BE32-E72D297353CC}">
                  <c16:uniqueId val="{00000004-CDD6-4C92-A02C-B59D160E5136}"/>
                </c:ext>
              </c:extLst>
            </c:dLbl>
            <c:dLbl>
              <c:idx val="5"/>
              <c:layout>
                <c:manualLayout>
                  <c:x val="-6.6162570888468802E-2"/>
                  <c:y val="5.1630434782608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D6-4C92-A02C-B59D160E5136}"/>
                </c:ext>
              </c:extLst>
            </c:dLbl>
            <c:dLbl>
              <c:idx val="6"/>
              <c:layout>
                <c:manualLayout>
                  <c:x val="-8.9792060491493395E-2"/>
                  <c:y val="4.89130434782608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DD6-4C92-A02C-B59D160E5136}"/>
                </c:ext>
              </c:extLst>
            </c:dLbl>
            <c:dLbl>
              <c:idx val="7"/>
              <c:layout>
                <c:manualLayout>
                  <c:x val="-8.9792060491493395E-2"/>
                  <c:y val="1.6304347826086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DD6-4C92-A02C-B59D160E5136}"/>
                </c:ext>
              </c:extLst>
            </c:dLbl>
            <c:dLbl>
              <c:idx val="8"/>
              <c:layout>
                <c:manualLayout>
                  <c:x val="-8.03402646502835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DD6-4C92-A02C-B59D160E5136}"/>
                </c:ext>
              </c:extLst>
            </c:dLbl>
            <c:dLbl>
              <c:idx val="9"/>
              <c:layout>
                <c:manualLayout>
                  <c:x val="-8.5066162570888504E-2"/>
                  <c:y val="-1.6304347826087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DD6-4C92-A02C-B59D160E5136}"/>
                </c:ext>
              </c:extLst>
            </c:dLbl>
            <c:dLbl>
              <c:idx val="10"/>
              <c:layout>
                <c:manualLayout>
                  <c:x val="-9.4517958412098396E-2"/>
                  <c:y val="-3.8043478260869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DD6-4C92-A02C-B59D160E5136}"/>
                </c:ext>
              </c:extLst>
            </c:dLbl>
            <c:dLbl>
              <c:idx val="11"/>
              <c:layout>
                <c:manualLayout>
                  <c:x val="-6.61625708884689E-2"/>
                  <c:y val="-4.6195652173913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DD6-4C92-A02C-B59D160E5136}"/>
                </c:ext>
              </c:extLst>
            </c:dLbl>
            <c:dLbl>
              <c:idx val="12"/>
              <c:layout>
                <c:manualLayout>
                  <c:x val="-6.61625708884689E-2"/>
                  <c:y val="-7.3369565217391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DD6-4C92-A02C-B59D160E5136}"/>
                </c:ext>
              </c:extLst>
            </c:dLbl>
            <c:dLbl>
              <c:idx val="13"/>
              <c:layout>
                <c:manualLayout>
                  <c:x val="-5.1984877126654103E-2"/>
                  <c:y val="-8.695652173913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DD6-4C92-A02C-B59D160E5136}"/>
                </c:ext>
              </c:extLst>
            </c:dLbl>
            <c:dLbl>
              <c:idx val="14"/>
              <c:layout>
                <c:manualLayout>
                  <c:x val="-3.5444234404536902E-2"/>
                  <c:y val="-8.695652173913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DD6-4C92-A02C-B59D160E5136}"/>
                </c:ext>
              </c:extLst>
            </c:dLbl>
            <c:dLbl>
              <c:idx val="15"/>
              <c:layout>
                <c:manualLayout>
                  <c:x val="-1.18147448015123E-2"/>
                  <c:y val="-9.23913043478263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DD6-4C92-A02C-B59D160E5136}"/>
                </c:ext>
              </c:extLst>
            </c:dLbl>
            <c:dLbl>
              <c:idx val="16"/>
              <c:layout>
                <c:manualLayout>
                  <c:x val="9.4517958412097397E-3"/>
                  <c:y val="-0.1032608695652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DD6-4C92-A02C-B59D160E5136}"/>
                </c:ext>
              </c:extLst>
            </c:dLbl>
            <c:dLbl>
              <c:idx val="17"/>
              <c:layout>
                <c:manualLayout>
                  <c:x val="1.6540642722117201E-2"/>
                  <c:y val="-9.7826086956521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DD6-4C92-A02C-B59D160E5136}"/>
                </c:ext>
              </c:extLst>
            </c:dLbl>
            <c:dLbl>
              <c:idx val="18"/>
              <c:layout>
                <c:manualLayout>
                  <c:x val="4.0170132325141703E-2"/>
                  <c:y val="-9.51086956521740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DD6-4C92-A02C-B59D160E5136}"/>
                </c:ext>
              </c:extLst>
            </c:dLbl>
            <c:dLbl>
              <c:idx val="19"/>
              <c:layout>
                <c:manualLayout>
                  <c:x val="5.90737240075613E-2"/>
                  <c:y val="-8.6956521739130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DD6-4C92-A02C-B59D160E5136}"/>
                </c:ext>
              </c:extLst>
            </c:dLbl>
            <c:dLbl>
              <c:idx val="20"/>
              <c:layout>
                <c:manualLayout>
                  <c:x val="6.6162570888468802E-2"/>
                  <c:y val="-6.5217391304347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DD6-4C92-A02C-B59D160E5136}"/>
                </c:ext>
              </c:extLst>
            </c:dLbl>
            <c:dLbl>
              <c:idx val="21"/>
              <c:layout>
                <c:manualLayout>
                  <c:x val="8.2703213610585996E-2"/>
                  <c:y val="-5.16304347826087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DD6-4C92-A02C-B59D160E5136}"/>
                </c:ext>
              </c:extLst>
            </c:dLbl>
            <c:dLbl>
              <c:idx val="22"/>
              <c:layout>
                <c:manualLayout>
                  <c:x val="9.2155009451795805E-2"/>
                  <c:y val="-3.8043478260869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DD6-4C92-A02C-B59D160E5136}"/>
                </c:ext>
              </c:extLst>
            </c:dLbl>
            <c:dLbl>
              <c:idx val="23"/>
              <c:layout>
                <c:manualLayout>
                  <c:x val="0.101606805293006"/>
                  <c:y val="-2.1739130434782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DD6-4C92-A02C-B59D160E5136}"/>
                </c:ext>
              </c:extLst>
            </c:dLbl>
            <c:dLbl>
              <c:idx val="24"/>
              <c:layout>
                <c:manualLayout>
                  <c:x val="9.4517958412098299E-2"/>
                  <c:y val="-2.71739130434782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DD6-4C92-A02C-B59D160E5136}"/>
                </c:ext>
              </c:extLst>
            </c:dLbl>
            <c:dLbl>
              <c:idx val="25"/>
              <c:layout>
                <c:manualLayout>
                  <c:x val="0.101606805293006"/>
                  <c:y val="2.17391304347826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DD6-4C92-A02C-B59D160E5136}"/>
                </c:ext>
              </c:extLst>
            </c:dLbl>
            <c:dLbl>
              <c:idx val="26"/>
              <c:layout>
                <c:manualLayout>
                  <c:x val="8.7429111531190901E-2"/>
                  <c:y val="4.3478260869565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DD6-4C92-A02C-B59D160E5136}"/>
                </c:ext>
              </c:extLst>
            </c:dLbl>
            <c:dLbl>
              <c:idx val="27"/>
              <c:layout>
                <c:manualLayout>
                  <c:x val="7.7977315689981105E-2"/>
                  <c:y val="5.4347826086956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DD6-4C92-A02C-B59D160E5136}"/>
                </c:ext>
              </c:extLst>
            </c:dLbl>
            <c:dLbl>
              <c:idx val="28"/>
              <c:layout>
                <c:manualLayout>
                  <c:x val="6.1436672967863898E-2"/>
                  <c:y val="7.60869565217390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DD6-4C92-A02C-B59D160E5136}"/>
                </c:ext>
              </c:extLst>
            </c:dLbl>
            <c:dLbl>
              <c:idx val="29"/>
              <c:layout>
                <c:manualLayout>
                  <c:x val="5.4347826086956499E-2"/>
                  <c:y val="9.7826086956521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DD6-4C92-A02C-B59D160E5136}"/>
                </c:ext>
              </c:extLst>
            </c:dLbl>
            <c:dLbl>
              <c:idx val="30"/>
              <c:layout>
                <c:manualLayout>
                  <c:x val="3.3081285444234401E-2"/>
                  <c:y val="0.1032608695652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DD6-4C92-A02C-B59D160E5136}"/>
                </c:ext>
              </c:extLst>
            </c:dLbl>
            <c:dLbl>
              <c:idx val="31"/>
              <c:layout>
                <c:manualLayout>
                  <c:x val="1.8903591682419701E-2"/>
                  <c:y val="0.11141304347826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DD6-4C92-A02C-B59D160E5136}"/>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 Reg'!$A$56:$A$87</c:f>
              <c:strCache>
                <c:ptCount val="32"/>
                <c:pt idx="0">
                  <c:v>Exg 1</c:v>
                </c:pt>
                <c:pt idx="1">
                  <c:v>Exg 2</c:v>
                </c:pt>
                <c:pt idx="2">
                  <c:v>Exg 3</c:v>
                </c:pt>
                <c:pt idx="3">
                  <c:v>Exg 4</c:v>
                </c:pt>
                <c:pt idx="4">
                  <c:v>Exg 6</c:v>
                </c:pt>
                <c:pt idx="5">
                  <c:v>Exg 7, 1er paragraphe</c:v>
                </c:pt>
                <c:pt idx="6">
                  <c:v>Exg 7, 2e paragraphe</c:v>
                </c:pt>
                <c:pt idx="7">
                  <c:v>Exg 8, 1er paragraphe, 1ère phrase</c:v>
                </c:pt>
                <c:pt idx="8">
                  <c:v>Exg 8, 1er paragraphe, 2e phrase</c:v>
                </c:pt>
                <c:pt idx="9">
                  <c:v>Exg 8, 1er paragraphe, 3e phrase</c:v>
                </c:pt>
                <c:pt idx="10">
                  <c:v>Exg 8, 2e paragraphe</c:v>
                </c:pt>
                <c:pt idx="11">
                  <c:v>Exg 8, 3e paragraphe, a</c:v>
                </c:pt>
                <c:pt idx="12">
                  <c:v>Exg 8, 3e paragraphe, b</c:v>
                </c:pt>
                <c:pt idx="13">
                  <c:v>Exg 8, 3e paragraphe, c</c:v>
                </c:pt>
                <c:pt idx="14">
                  <c:v>Exg 8, 3e paragraphe, d, 1er élément</c:v>
                </c:pt>
                <c:pt idx="15">
                  <c:v>Exg 8, 3e paragraphe, d, 2e élément</c:v>
                </c:pt>
                <c:pt idx="16">
                  <c:v>Exg 8, 3e paragraphe, e</c:v>
                </c:pt>
                <c:pt idx="17">
                  <c:v>Exg 8, 3e paragraphe, f</c:v>
                </c:pt>
                <c:pt idx="18">
                  <c:v>Exg 8, 3e paragraphe, g</c:v>
                </c:pt>
                <c:pt idx="19">
                  <c:v>Exg 8, 3e paragraphe, h</c:v>
                </c:pt>
                <c:pt idx="20">
                  <c:v>Exg 8, 3e paragraphe, i</c:v>
                </c:pt>
                <c:pt idx="21">
                  <c:v>Exg 8, 3e paragraphe, j</c:v>
                </c:pt>
                <c:pt idx="22">
                  <c:v>Exg 8, 3e paragraphe, k</c:v>
                </c:pt>
                <c:pt idx="23">
                  <c:v>Exg 8, 3e paragraphe, l</c:v>
                </c:pt>
                <c:pt idx="24">
                  <c:v>Exg 8, 3e paragraphe, m</c:v>
                </c:pt>
                <c:pt idx="25">
                  <c:v>Exg 9</c:v>
                </c:pt>
                <c:pt idx="26">
                  <c:v>Exg 10</c:v>
                </c:pt>
                <c:pt idx="27">
                  <c:v>Exg 11, 1er paragraphe</c:v>
                </c:pt>
                <c:pt idx="28">
                  <c:v>Exg 11, 2e paragraphe</c:v>
                </c:pt>
                <c:pt idx="29">
                  <c:v>Exg 12</c:v>
                </c:pt>
                <c:pt idx="30">
                  <c:v>Exg 13, 1er paragraphe</c:v>
                </c:pt>
                <c:pt idx="31">
                  <c:v>Exg 14</c:v>
                </c:pt>
              </c:strCache>
            </c:strRef>
          </c:cat>
          <c:val>
            <c:numRef>
              <c:f>'Util. Reg'!$E$56:$E$87</c:f>
              <c:numCache>
                <c:formatCode>0%</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numCache>
            </c:numRef>
          </c:val>
          <c:extLst>
            <c:ext xmlns:c16="http://schemas.microsoft.com/office/drawing/2014/chart" uri="{C3380CC4-5D6E-409C-BE32-E72D297353CC}">
              <c16:uniqueId val="{00000008-D828-4144-880A-6B61414B0359}"/>
            </c:ext>
          </c:extLst>
        </c:ser>
        <c:dLbls>
          <c:showLegendKey val="0"/>
          <c:showVal val="1"/>
          <c:showCatName val="0"/>
          <c:showSerName val="0"/>
          <c:showPercent val="0"/>
          <c:showBubbleSize val="0"/>
        </c:dLbls>
        <c:axId val="-74193584"/>
        <c:axId val="-130002992"/>
      </c:radarChart>
      <c:catAx>
        <c:axId val="-741935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accent2">
                    <a:lumMod val="50000"/>
                  </a:schemeClr>
                </a:solidFill>
                <a:latin typeface="Arial Narrow" charset="0"/>
                <a:ea typeface="Arial Narrow" charset="0"/>
                <a:cs typeface="Arial Narrow" charset="0"/>
              </a:defRPr>
            </a:pPr>
            <a:endParaRPr lang="fr-FR"/>
          </a:p>
        </c:txPr>
        <c:crossAx val="-130002992"/>
        <c:crosses val="autoZero"/>
        <c:auto val="1"/>
        <c:lblAlgn val="ctr"/>
        <c:lblOffset val="100"/>
        <c:noMultiLvlLbl val="0"/>
      </c:catAx>
      <c:valAx>
        <c:axId val="-1300029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600" b="0" i="0" u="none" strike="noStrike" kern="1200" baseline="0">
                <a:solidFill>
                  <a:schemeClr val="bg1">
                    <a:lumMod val="50000"/>
                  </a:schemeClr>
                </a:solidFill>
                <a:latin typeface="+mn-lt"/>
                <a:ea typeface="+mn-ea"/>
                <a:cs typeface="+mn-cs"/>
              </a:defRPr>
            </a:pPr>
            <a:endParaRPr lang="fr-FR"/>
          </a:p>
        </c:txPr>
        <c:crossAx val="-74193584"/>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96124763705099"/>
          <c:y val="5.0600280568377197E-2"/>
          <c:w val="0.73448063498206395"/>
          <c:h val="0.89319599058738297"/>
        </c:manualLayout>
      </c:layout>
      <c:radarChart>
        <c:radarStyle val="filled"/>
        <c:varyColors val="0"/>
        <c:ser>
          <c:idx val="0"/>
          <c:order val="0"/>
          <c:tx>
            <c:v>Annexe IX - 2017/746</c:v>
          </c:tx>
          <c:spPr>
            <a:solidFill>
              <a:srgbClr val="FF0000">
                <a:alpha val="19000"/>
              </a:srgbClr>
            </a:solidFill>
            <a:ln w="25400">
              <a:solidFill>
                <a:srgbClr val="C00000"/>
              </a:solidFill>
            </a:ln>
          </c:spPr>
          <c:dLbls>
            <c:dLbl>
              <c:idx val="0"/>
              <c:layout>
                <c:manualLayout>
                  <c:x val="0"/>
                  <c:y val="0.109182530795072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9A-41B9-99FD-1A99ADFFA2B7}"/>
                </c:ext>
              </c:extLst>
            </c:dLbl>
            <c:dLbl>
              <c:idx val="1"/>
              <c:layout>
                <c:manualLayout>
                  <c:x val="-1.18147448015124E-2"/>
                  <c:y val="0.1007838745800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9A-41B9-99FD-1A99ADFFA2B7}"/>
                </c:ext>
              </c:extLst>
            </c:dLbl>
            <c:dLbl>
              <c:idx val="2"/>
              <c:layout>
                <c:manualLayout>
                  <c:x val="-4.4896030245746697E-2"/>
                  <c:y val="0.1035834266517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9A-41B9-99FD-1A99ADFFA2B7}"/>
                </c:ext>
              </c:extLst>
            </c:dLbl>
            <c:dLbl>
              <c:idx val="3"/>
              <c:layout>
                <c:manualLayout>
                  <c:x val="-6.1436672967863898E-2"/>
                  <c:y val="8.95856662933929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9A-41B9-99FD-1A99ADFFA2B7}"/>
                </c:ext>
              </c:extLst>
            </c:dLbl>
            <c:dLbl>
              <c:idx val="4"/>
              <c:layout>
                <c:manualLayout>
                  <c:x val="-7.5614366729678598E-2"/>
                  <c:y val="6.1590145576707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9A-41B9-99FD-1A99ADFFA2B7}"/>
                </c:ext>
              </c:extLst>
            </c:dLbl>
            <c:dLbl>
              <c:idx val="5"/>
              <c:layout>
                <c:manualLayout>
                  <c:x val="-8.0340264650283502E-2"/>
                  <c:y val="5.0391937290033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9A-41B9-99FD-1A99ADFFA2B7}"/>
                </c:ext>
              </c:extLst>
            </c:dLbl>
            <c:dLbl>
              <c:idx val="6"/>
              <c:layout>
                <c:manualLayout>
                  <c:x val="-8.0340264650283599E-2"/>
                  <c:y val="1.399776035834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9A-41B9-99FD-1A99ADFFA2B7}"/>
                </c:ext>
              </c:extLst>
            </c:dLbl>
            <c:dLbl>
              <c:idx val="7"/>
              <c:layout>
                <c:manualLayout>
                  <c:x val="-9.2155009451795902E-2"/>
                  <c:y val="-1.11982082866741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9A-41B9-99FD-1A99ADFFA2B7}"/>
                </c:ext>
              </c:extLst>
            </c:dLbl>
            <c:dLbl>
              <c:idx val="8"/>
              <c:layout>
                <c:manualLayout>
                  <c:x val="-8.2703213610586093E-2"/>
                  <c:y val="-4.4792833146696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9A-41B9-99FD-1A99ADFFA2B7}"/>
                </c:ext>
              </c:extLst>
            </c:dLbl>
            <c:dLbl>
              <c:idx val="9"/>
              <c:layout>
                <c:manualLayout>
                  <c:x val="-8.0340264650283502E-2"/>
                  <c:y val="-5.03919372900335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9A-41B9-99FD-1A99ADFFA2B7}"/>
                </c:ext>
              </c:extLst>
            </c:dLbl>
            <c:dLbl>
              <c:idx val="10"/>
              <c:layout>
                <c:manualLayout>
                  <c:x val="-6.6162570888468802E-2"/>
                  <c:y val="-7.2788353863381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9A-41B9-99FD-1A99ADFFA2B7}"/>
                </c:ext>
              </c:extLst>
            </c:dLbl>
            <c:dLbl>
              <c:idx val="11"/>
              <c:layout>
                <c:manualLayout>
                  <c:x val="-4.4896030245746697E-2"/>
                  <c:y val="-9.23852183650616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9A-41B9-99FD-1A99ADFFA2B7}"/>
                </c:ext>
              </c:extLst>
            </c:dLbl>
            <c:dLbl>
              <c:idx val="12"/>
              <c:layout>
                <c:manualLayout>
                  <c:x val="-2.1266540642722102E-2"/>
                  <c:y val="-0.1035834266517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9A-41B9-99FD-1A99ADFFA2B7}"/>
                </c:ext>
              </c:extLst>
            </c:dLbl>
            <c:dLbl>
              <c:idx val="13"/>
              <c:layout>
                <c:manualLayout>
                  <c:x val="-4.7258979206049097E-3"/>
                  <c:y val="-0.109182530795072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89A-41B9-99FD-1A99ADFFA2B7}"/>
                </c:ext>
              </c:extLst>
            </c:dLbl>
            <c:dLbl>
              <c:idx val="14"/>
              <c:layout>
                <c:manualLayout>
                  <c:x val="1.41776937618147E-2"/>
                  <c:y val="-0.109182530795072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9A-41B9-99FD-1A99ADFFA2B7}"/>
                </c:ext>
              </c:extLst>
            </c:dLbl>
            <c:dLbl>
              <c:idx val="15"/>
              <c:layout>
                <c:manualLayout>
                  <c:x val="3.5444234404536902E-2"/>
                  <c:y val="-0.1175811870100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89A-41B9-99FD-1A99ADFFA2B7}"/>
                </c:ext>
              </c:extLst>
            </c:dLbl>
            <c:dLbl>
              <c:idx val="16"/>
              <c:layout>
                <c:manualLayout>
                  <c:x val="5.1984877126654103E-2"/>
                  <c:y val="-8.39865621500560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89A-41B9-99FD-1A99ADFFA2B7}"/>
                </c:ext>
              </c:extLst>
            </c:dLbl>
            <c:dLbl>
              <c:idx val="17"/>
              <c:layout>
                <c:manualLayout>
                  <c:x val="7.5614366729678598E-2"/>
                  <c:y val="-8.11870100783873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89A-41B9-99FD-1A99ADFFA2B7}"/>
                </c:ext>
              </c:extLst>
            </c:dLbl>
            <c:dLbl>
              <c:idx val="18"/>
              <c:layout>
                <c:manualLayout>
                  <c:x val="9.2155009451795805E-2"/>
                  <c:y val="-5.319148936170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89A-41B9-99FD-1A99ADFFA2B7}"/>
                </c:ext>
              </c:extLst>
            </c:dLbl>
            <c:dLbl>
              <c:idx val="19"/>
              <c:layout>
                <c:manualLayout>
                  <c:x val="9.9243856332703204E-2"/>
                  <c:y val="-3.6394176931690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89A-41B9-99FD-1A99ADFFA2B7}"/>
                </c:ext>
              </c:extLst>
            </c:dLbl>
            <c:dLbl>
              <c:idx val="20"/>
              <c:layout>
                <c:manualLayout>
                  <c:x val="0.106332703213611"/>
                  <c:y val="-2.799552071668529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89A-41B9-99FD-1A99ADFFA2B7}"/>
                </c:ext>
              </c:extLst>
            </c:dLbl>
            <c:dLbl>
              <c:idx val="21"/>
              <c:layout>
                <c:manualLayout>
                  <c:x val="9.6880907372400696E-2"/>
                  <c:y val="1.67973124300111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89A-41B9-99FD-1A99ADFFA2B7}"/>
                </c:ext>
              </c:extLst>
            </c:dLbl>
            <c:dLbl>
              <c:idx val="22"/>
              <c:layout>
                <c:manualLayout>
                  <c:x val="9.2155009451795805E-2"/>
                  <c:y val="4.47928331466964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89A-41B9-99FD-1A99ADFFA2B7}"/>
                </c:ext>
              </c:extLst>
            </c:dLbl>
            <c:dLbl>
              <c:idx val="23"/>
              <c:layout>
                <c:manualLayout>
                  <c:x val="6.8525519848771199E-2"/>
                  <c:y val="7.27883538633817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89A-41B9-99FD-1A99ADFFA2B7}"/>
                </c:ext>
              </c:extLst>
            </c:dLbl>
            <c:dLbl>
              <c:idx val="24"/>
              <c:layout>
                <c:manualLayout>
                  <c:x val="5.4347826086956499E-2"/>
                  <c:y val="9.2385218365061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89A-41B9-99FD-1A99ADFFA2B7}"/>
                </c:ext>
              </c:extLst>
            </c:dLbl>
            <c:dLbl>
              <c:idx val="25"/>
              <c:layout>
                <c:manualLayout>
                  <c:x val="4.2533081285444203E-2"/>
                  <c:y val="0.10078387458006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89A-41B9-99FD-1A99ADFFA2B7}"/>
                </c:ext>
              </c:extLst>
            </c:dLbl>
            <c:dLbl>
              <c:idx val="26"/>
              <c:layout>
                <c:manualLayout>
                  <c:x val="2.1266540642722102E-2"/>
                  <c:y val="0.131578947368420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89A-41B9-99FD-1A99ADFFA2B7}"/>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rgbClr val="FF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 Reg'!$H$64:$H$90</c:f>
              <c:strCache>
                <c:ptCount val="27"/>
                <c:pt idx="0">
                  <c:v>Exg 1</c:v>
                </c:pt>
                <c:pt idx="1">
                  <c:v>Exg 2.1 puce 2</c:v>
                </c:pt>
                <c:pt idx="2">
                  <c:v>Exg 2.1 puce 5</c:v>
                </c:pt>
                <c:pt idx="3">
                  <c:v>Exg 2.1 puce 6</c:v>
                </c:pt>
                <c:pt idx="4">
                  <c:v>Exg 2.1 puce 7</c:v>
                </c:pt>
                <c:pt idx="5">
                  <c:v>Exg 2.1 puce 8</c:v>
                </c:pt>
                <c:pt idx="6">
                  <c:v>Exg 2.1 puce 9</c:v>
                </c:pt>
                <c:pt idx="7">
                  <c:v>Exg 2.1 puce 10</c:v>
                </c:pt>
                <c:pt idx="8">
                  <c:v>Exg 2.2, 1er paragraphe</c:v>
                </c:pt>
                <c:pt idx="9">
                  <c:v>Exg 2.2, 2e paragraphe (a)</c:v>
                </c:pt>
                <c:pt idx="10">
                  <c:v>Exg 2.2, 2e paragraphe (b) tiret 1</c:v>
                </c:pt>
                <c:pt idx="11">
                  <c:v>Exg 2.2, 2e paragraphe (b) tiret 2</c:v>
                </c:pt>
                <c:pt idx="12">
                  <c:v>Exg 2.2, 2e paragraphe (b) tiret 3</c:v>
                </c:pt>
                <c:pt idx="13">
                  <c:v>Exg 2.2, 2e paragraphe (c)</c:v>
                </c:pt>
                <c:pt idx="14">
                  <c:v>Exg 2.2, 2e paragraphe (c) tiret 1</c:v>
                </c:pt>
                <c:pt idx="15">
                  <c:v>Exg 2.2, 2e paragraphe (c) tiret 2</c:v>
                </c:pt>
                <c:pt idx="16">
                  <c:v>Exg 2.2, 2e paragraphe (c) tiret 3</c:v>
                </c:pt>
                <c:pt idx="17">
                  <c:v>Exg 2.2, 2e paragraphe (c) tiret 4</c:v>
                </c:pt>
                <c:pt idx="18">
                  <c:v>Exg 2.2, 2e paragraphe (c) tiret 5</c:v>
                </c:pt>
                <c:pt idx="19">
                  <c:v>Exg 2.2, 2e paragraphe (c) tiret 6</c:v>
                </c:pt>
                <c:pt idx="20">
                  <c:v>Exg 2.2, 2e paragraphe (c) tiret 7</c:v>
                </c:pt>
                <c:pt idx="21">
                  <c:v>Exg 2.2, 2e paragraphe (c) tiret 8</c:v>
                </c:pt>
                <c:pt idx="22">
                  <c:v>Exg 2.2, 2e paragraphe (d) </c:v>
                </c:pt>
                <c:pt idx="23">
                  <c:v>Exg 2.2, 2e paragraphe (e) </c:v>
                </c:pt>
                <c:pt idx="24">
                  <c:v>Exg 2.2, 3e paragraphe  </c:v>
                </c:pt>
                <c:pt idx="25">
                  <c:v>Exg 2.4</c:v>
                </c:pt>
                <c:pt idx="26">
                  <c:v>Exg 3.2</c:v>
                </c:pt>
              </c:strCache>
            </c:strRef>
          </c:cat>
          <c:val>
            <c:numRef>
              <c:f>'Util. Reg'!$L$64:$L$90</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8-D828-4144-880A-6B61414B0359}"/>
            </c:ext>
          </c:extLst>
        </c:ser>
        <c:dLbls>
          <c:showLegendKey val="0"/>
          <c:showVal val="1"/>
          <c:showCatName val="0"/>
          <c:showSerName val="0"/>
          <c:showPercent val="0"/>
          <c:showBubbleSize val="0"/>
        </c:dLbls>
        <c:axId val="-128627104"/>
        <c:axId val="-534498928"/>
      </c:radarChart>
      <c:catAx>
        <c:axId val="-128627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accent2">
                    <a:lumMod val="50000"/>
                  </a:schemeClr>
                </a:solidFill>
                <a:latin typeface="Arial Narrow" charset="0"/>
                <a:ea typeface="Arial Narrow" charset="0"/>
                <a:cs typeface="Arial Narrow" charset="0"/>
              </a:defRPr>
            </a:pPr>
            <a:endParaRPr lang="fr-FR"/>
          </a:p>
        </c:txPr>
        <c:crossAx val="-534498928"/>
        <c:crosses val="autoZero"/>
        <c:auto val="1"/>
        <c:lblAlgn val="ctr"/>
        <c:lblOffset val="100"/>
        <c:noMultiLvlLbl val="0"/>
      </c:catAx>
      <c:valAx>
        <c:axId val="-534498928"/>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600" b="0" i="0" u="none" strike="noStrike" kern="1200" baseline="0">
                <a:solidFill>
                  <a:schemeClr val="bg1">
                    <a:lumMod val="50000"/>
                  </a:schemeClr>
                </a:solidFill>
                <a:latin typeface="+mn-lt"/>
                <a:ea typeface="+mn-ea"/>
                <a:cs typeface="+mn-cs"/>
              </a:defRPr>
            </a:pPr>
            <a:endParaRPr lang="fr-FR"/>
          </a:p>
        </c:txPr>
        <c:crossAx val="-128627104"/>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55590082140701"/>
          <c:y val="0.151276930422622"/>
          <c:w val="0.81944666733579596"/>
          <c:h val="0.630956048619146"/>
        </c:manualLayout>
      </c:layout>
      <c:barChart>
        <c:barDir val="col"/>
        <c:grouping val="clustered"/>
        <c:varyColors val="0"/>
        <c:ser>
          <c:idx val="0"/>
          <c:order val="0"/>
          <c:spPr>
            <a:solidFill>
              <a:schemeClr val="accent1">
                <a:lumMod val="75000"/>
                <a:alpha val="29000"/>
              </a:schemeClr>
            </a:solidFill>
            <a:ln>
              <a:solidFill>
                <a:srgbClr val="0432FF"/>
              </a:solidFill>
            </a:ln>
          </c:spPr>
          <c:invertIfNegative val="0"/>
          <c:dLbls>
            <c:spPr>
              <a:noFill/>
              <a:ln>
                <a:noFill/>
              </a:ln>
              <a:effectLst/>
            </c:spPr>
            <c:txPr>
              <a:bodyPr wrap="square" lIns="38100" tIns="19050" rIns="38100" bIns="19050" anchor="ctr">
                <a:spAutoFit/>
              </a:bodyPr>
              <a:lstStyle/>
              <a:p>
                <a:pPr>
                  <a:defRPr b="1">
                    <a:solidFill>
                      <a:srgbClr val="0432FF"/>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Utilitaires!$A$3:$A$7</c:f>
              <c:strCache>
                <c:ptCount val="5"/>
                <c:pt idx="0">
                  <c:v>Faux</c:v>
                </c:pt>
                <c:pt idx="1">
                  <c:v>Plutôt Faux</c:v>
                </c:pt>
                <c:pt idx="2">
                  <c:v>Plutôt Vrai</c:v>
                </c:pt>
                <c:pt idx="3">
                  <c:v>Vrai</c:v>
                </c:pt>
                <c:pt idx="4">
                  <c:v>Non applicable</c:v>
                </c:pt>
              </c:strCache>
            </c:strRef>
          </c:cat>
          <c:val>
            <c:numRef>
              <c:f>Utilitaires!$I$3:$I$7</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221556752"/>
        <c:axId val="-221553856"/>
      </c:barChart>
      <c:catAx>
        <c:axId val="-22155675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solidFill>
                  <a:srgbClr val="0432FF"/>
                </a:solidFill>
              </a:defRPr>
            </a:pPr>
            <a:endParaRPr lang="fr-FR"/>
          </a:p>
        </c:txPr>
        <c:crossAx val="-221553856"/>
        <c:crosses val="autoZero"/>
        <c:auto val="0"/>
        <c:lblAlgn val="ctr"/>
        <c:lblOffset val="100"/>
        <c:tickMarkSkip val="1"/>
        <c:noMultiLvlLbl val="0"/>
      </c:catAx>
      <c:valAx>
        <c:axId val="-221553856"/>
        <c:scaling>
          <c:orientation val="minMax"/>
          <c:min val="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a:solidFill>
                  <a:srgbClr val="0432FF"/>
                </a:solidFill>
              </a:defRPr>
            </a:pPr>
            <a:endParaRPr lang="fr-FR"/>
          </a:p>
        </c:txPr>
        <c:crossAx val="-221556752"/>
        <c:crosses val="autoZero"/>
        <c:crossBetween val="between"/>
        <c:minorUnit val="1"/>
      </c:valAx>
      <c:spPr>
        <a:noFill/>
        <a:ln w="6350" cap="flat" cmpd="sng" algn="ctr">
          <a:solidFill>
            <a:schemeClr val="accent3"/>
          </a:solidFill>
          <a:prstDash val="solid"/>
          <a:miter lim="800000"/>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alignWithMargins="0"/>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676010512624"/>
          <c:y val="0.16076813278489599"/>
          <c:w val="0.64067829784146801"/>
          <c:h val="0.74668945942972098"/>
        </c:manualLayout>
      </c:layout>
      <c:radarChart>
        <c:radarStyle val="filled"/>
        <c:varyColors val="0"/>
        <c:ser>
          <c:idx val="1"/>
          <c:order val="0"/>
          <c:tx>
            <c:strRef>
              <c:f>Utilitaires!$A$33</c:f>
              <c:strCache>
                <c:ptCount val="1"/>
                <c:pt idx="0">
                  <c:v>Tracage de la limite de CONFORMITÉ</c:v>
                </c:pt>
              </c:strCache>
            </c:strRef>
          </c:tx>
          <c:spPr>
            <a:noFill/>
            <a:ln w="12700">
              <a:solidFill>
                <a:srgbClr val="00B050"/>
              </a:solidFill>
              <a:prstDash val="dash"/>
            </a:ln>
          </c:spPr>
          <c:dLbls>
            <c:delete val="1"/>
          </c:dLbls>
          <c:cat>
            <c:multiLvlStrRef>
              <c:f>(Résultats!$A$35:$B$35,Résultats!$A$38:$B$38,Résultats!$A$44:$B$44,Résultats!$A$49:$B$49,Résultats!$A$56:$B$56)</c:f>
              <c:multiLvlStrCache>
                <c:ptCount val="5"/>
                <c:lvl>
                  <c:pt idx="0">
                    <c:v>Système de management de la qualité</c:v>
                  </c:pt>
                  <c:pt idx="1">
                    <c:v>Responsabilité de la direction</c:v>
                  </c:pt>
                  <c:pt idx="2">
                    <c:v>Management des ressources</c:v>
                  </c:pt>
                  <c:pt idx="3">
                    <c:v>Réalisation du produit</c:v>
                  </c:pt>
                  <c:pt idx="4">
                    <c:v>Mesurage, analyse et amélioration</c:v>
                  </c:pt>
                </c:lvl>
                <c:lvl>
                  <c:pt idx="0">
                    <c:v>Art. 4</c:v>
                  </c:pt>
                  <c:pt idx="1">
                    <c:v>Art. 5</c:v>
                  </c:pt>
                  <c:pt idx="2">
                    <c:v>Art. 6</c:v>
                  </c:pt>
                  <c:pt idx="3">
                    <c:v>Art. 7</c:v>
                  </c:pt>
                  <c:pt idx="4">
                    <c:v>Art. 8</c:v>
                  </c:pt>
                </c:lvl>
              </c:multiLvlStrCache>
              <c:extLst xmlns:c15="http://schemas.microsoft.com/office/drawing/2012/chart"/>
            </c:multiLvlStrRef>
          </c:cat>
          <c:val>
            <c:numRef>
              <c:f>(Utilitaires!$A$35,Utilitaires!$A$38,Utilitaires!$A$44,Utilitaires!$A$49,Utilitaires!$A$56)</c:f>
              <c:numCache>
                <c:formatCode>0%</c:formatCode>
                <c:ptCount val="5"/>
                <c:pt idx="0">
                  <c:v>0.5</c:v>
                </c:pt>
                <c:pt idx="1">
                  <c:v>0.5</c:v>
                </c:pt>
                <c:pt idx="2">
                  <c:v>0.5</c:v>
                </c:pt>
                <c:pt idx="3">
                  <c:v>0.5</c:v>
                </c:pt>
                <c:pt idx="4">
                  <c:v>0.5</c:v>
                </c:pt>
              </c:numCache>
            </c:numRef>
          </c:val>
          <c:extLst xmlns:c15="http://schemas.microsoft.com/office/drawing/2012/chart">
            <c:ext xmlns:c16="http://schemas.microsoft.com/office/drawing/2014/chart" uri="{C3380CC4-5D6E-409C-BE32-E72D297353CC}">
              <c16:uniqueId val="{00000001-65F0-4936-B4AC-C41883B6EF3D}"/>
            </c:ext>
          </c:extLst>
        </c:ser>
        <c:ser>
          <c:idx val="0"/>
          <c:order val="1"/>
          <c:spPr>
            <a:solidFill>
              <a:srgbClr val="CDACE6">
                <a:alpha val="50000"/>
              </a:srgbClr>
            </a:solidFill>
            <a:ln w="25400" cap="rnd">
              <a:solidFill>
                <a:srgbClr val="7030A0">
                  <a:alpha val="50000"/>
                </a:srgbClr>
              </a:solidFill>
              <a:round/>
            </a:ln>
            <a:effectLst/>
          </c:spPr>
          <c:dLbls>
            <c:dLbl>
              <c:idx val="0"/>
              <c:layout>
                <c:manualLayout>
                  <c:x val="5.3981106612685497E-3"/>
                  <c:y val="0.1296691634341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0B-4DB5-8D19-4528A7AFE4B4}"/>
                </c:ext>
              </c:extLst>
            </c:dLbl>
            <c:dLbl>
              <c:idx val="1"/>
              <c:layout>
                <c:manualLayout>
                  <c:x val="-0.102564102564103"/>
                  <c:y val="3.24324324324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0B-4DB5-8D19-4528A7AFE4B4}"/>
                </c:ext>
              </c:extLst>
            </c:dLbl>
            <c:dLbl>
              <c:idx val="2"/>
              <c:layout>
                <c:manualLayout>
                  <c:x val="-6.7476383265856907E-2"/>
                  <c:y val="-0.100900900900900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0B-4DB5-8D19-4528A7AFE4B4}"/>
                </c:ext>
              </c:extLst>
            </c:dLbl>
            <c:dLbl>
              <c:idx val="3"/>
              <c:layout>
                <c:manualLayout>
                  <c:x val="6.2078272604588397E-2"/>
                  <c:y val="-0.122522522522523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0B-4DB5-8D19-4528A7AFE4B4}"/>
                </c:ext>
              </c:extLst>
            </c:dLbl>
            <c:dLbl>
              <c:idx val="4"/>
              <c:layout>
                <c:manualLayout>
                  <c:x val="9.7165991902833995E-2"/>
                  <c:y val="4.6846846846846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70B-4DB5-8D19-4528A7AFE4B4}"/>
                </c:ext>
              </c:extLst>
            </c:dLbl>
            <c:spPr>
              <a:noFill/>
              <a:ln>
                <a:noFill/>
              </a:ln>
              <a:effectLst/>
            </c:spPr>
            <c:txPr>
              <a:bodyPr rot="0" vert="horz" lIns="2">
                <a:spAutoFit/>
              </a:bodyPr>
              <a:lstStyle/>
              <a:p>
                <a:pPr>
                  <a:defRPr sz="900" b="1">
                    <a:solidFill>
                      <a:srgbClr val="7030A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LeaderLines val="1"/>
                <c15:leaderLines>
                  <c:spPr>
                    <a:ln w="9525" cap="flat" cmpd="sng" algn="ctr">
                      <a:solidFill>
                        <a:schemeClr val="tx1">
                          <a:lumMod val="35000"/>
                          <a:lumOff val="65000"/>
                        </a:schemeClr>
                      </a:solidFill>
                      <a:round/>
                    </a:ln>
                    <a:effectLst/>
                  </c:spPr>
                </c15:leaderLines>
              </c:ext>
            </c:extLst>
          </c:dLbls>
          <c:cat>
            <c:multiLvlStrRef>
              <c:f>(Résultats!$A$35:$B$35,Résultats!$A$38:$B$38,Résultats!$A$44:$B$44,Résultats!$A$49:$B$49,Résultats!$A$56:$B$56)</c:f>
              <c:multiLvlStrCache>
                <c:ptCount val="5"/>
                <c:lvl>
                  <c:pt idx="0">
                    <c:v>Système de management de la qualité</c:v>
                  </c:pt>
                  <c:pt idx="1">
                    <c:v>Responsabilité de la direction</c:v>
                  </c:pt>
                  <c:pt idx="2">
                    <c:v>Management des ressources</c:v>
                  </c:pt>
                  <c:pt idx="3">
                    <c:v>Réalisation du produit</c:v>
                  </c:pt>
                  <c:pt idx="4">
                    <c:v>Mesurage, analyse et amélioration</c:v>
                  </c:pt>
                </c:lvl>
                <c:lvl>
                  <c:pt idx="0">
                    <c:v>Art. 4</c:v>
                  </c:pt>
                  <c:pt idx="1">
                    <c:v>Art. 5</c:v>
                  </c:pt>
                  <c:pt idx="2">
                    <c:v>Art. 6</c:v>
                  </c:pt>
                  <c:pt idx="3">
                    <c:v>Art. 7</c:v>
                  </c:pt>
                  <c:pt idx="4">
                    <c:v>Art. 8</c:v>
                  </c:pt>
                </c:lvl>
              </c:multiLvlStrCache>
            </c:multiLvlStrRef>
          </c:cat>
          <c:val>
            <c:numRef>
              <c:f>(Résultats!$G$35,Résultats!$G$38,Résultats!$G$44,Résultats!$G$49,Résultats!$G$56)</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E70B-4DB5-8D19-4528A7AFE4B4}"/>
            </c:ext>
          </c:extLst>
        </c:ser>
        <c:dLbls>
          <c:showLegendKey val="0"/>
          <c:showVal val="1"/>
          <c:showCatName val="0"/>
          <c:showSerName val="0"/>
          <c:showPercent val="0"/>
          <c:showBubbleSize val="0"/>
        </c:dLbls>
        <c:axId val="-221523792"/>
        <c:axId val="-221521040"/>
        <c:extLst/>
      </c:radarChart>
      <c:catAx>
        <c:axId val="-221523792"/>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800" b="0">
                <a:latin typeface="Arial" charset="0"/>
                <a:ea typeface="Arial" charset="0"/>
                <a:cs typeface="Arial" charset="0"/>
              </a:defRPr>
            </a:pPr>
            <a:endParaRPr lang="fr-FR"/>
          </a:p>
        </c:txPr>
        <c:crossAx val="-221521040"/>
        <c:crosses val="autoZero"/>
        <c:auto val="1"/>
        <c:lblAlgn val="ctr"/>
        <c:lblOffset val="100"/>
        <c:noMultiLvlLbl val="0"/>
      </c:catAx>
      <c:valAx>
        <c:axId val="-221521040"/>
        <c:scaling>
          <c:orientation val="minMax"/>
          <c:max val="1"/>
          <c:min val="0"/>
        </c:scaling>
        <c:delete val="0"/>
        <c:axPos val="l"/>
        <c:majorGridlines>
          <c:spPr>
            <a:ln w="3175" cap="flat" cmpd="sng" algn="ctr">
              <a:solidFill>
                <a:schemeClr val="bg1">
                  <a:lumMod val="75000"/>
                </a:schemeClr>
              </a:solidFill>
              <a:prstDash val="sysDot"/>
              <a:round/>
            </a:ln>
            <a:effectLst/>
          </c:spPr>
        </c:majorGridlines>
        <c:minorGridlines>
          <c:spPr>
            <a:ln w="3175">
              <a:prstDash val="sysDot"/>
            </a:ln>
          </c:spPr>
        </c:minorGridlines>
        <c:numFmt formatCode="0%" sourceLinked="1"/>
        <c:majorTickMark val="none"/>
        <c:minorTickMark val="none"/>
        <c:tickLblPos val="nextTo"/>
        <c:spPr>
          <a:noFill/>
          <a:ln w="3175">
            <a:solidFill>
              <a:schemeClr val="bg1">
                <a:lumMod val="75000"/>
              </a:schemeClr>
            </a:solidFill>
            <a:prstDash val="sysDot"/>
          </a:ln>
        </c:spPr>
        <c:txPr>
          <a:bodyPr/>
          <a:lstStyle/>
          <a:p>
            <a:pPr>
              <a:defRPr sz="700">
                <a:solidFill>
                  <a:schemeClr val="bg1">
                    <a:lumMod val="50000"/>
                  </a:schemeClr>
                </a:solidFill>
              </a:defRPr>
            </a:pPr>
            <a:endParaRPr lang="fr-FR"/>
          </a:p>
        </c:txPr>
        <c:crossAx val="-221523792"/>
        <c:crosses val="autoZero"/>
        <c:crossBetween val="between"/>
        <c:majorUnit val="0.2"/>
        <c:minorUnit val="0.2"/>
      </c:valAx>
      <c:spPr>
        <a:noFill/>
        <a:ln>
          <a:noFill/>
        </a:ln>
        <a:effectLst/>
      </c:spPr>
    </c:plotArea>
    <c:plotVisOnly val="1"/>
    <c:dispBlanksAs val="gap"/>
    <c:showDLblsOverMax val="0"/>
  </c:chart>
  <c:spPr>
    <a:noFill/>
    <a:ln w="6350" cap="flat" cmpd="sng" algn="ctr">
      <a:noFill/>
      <a:prstDash val="solid"/>
      <a:miter lim="800000"/>
    </a:ln>
    <a:effectLst/>
  </c:spPr>
  <c:txPr>
    <a:bodyPr/>
    <a:lstStyle/>
    <a:p>
      <a:pPr>
        <a:defRPr>
          <a:solidFill>
            <a:schemeClr val="dk1"/>
          </a:solidFill>
          <a:latin typeface="+mn-lt"/>
          <a:ea typeface="+mn-ea"/>
          <a:cs typeface="+mn-cs"/>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45537430238499"/>
          <c:y val="6.0798531647314497E-2"/>
          <c:w val="0.62236897540818004"/>
          <c:h val="0.88090745829732797"/>
        </c:manualLayout>
      </c:layout>
      <c:radarChart>
        <c:radarStyle val="filled"/>
        <c:varyColors val="0"/>
        <c:ser>
          <c:idx val="0"/>
          <c:order val="0"/>
          <c:tx>
            <c:v>conforme</c:v>
          </c:tx>
          <c:spPr>
            <a:noFill/>
            <a:ln w="12700">
              <a:solidFill>
                <a:schemeClr val="accent6">
                  <a:lumMod val="75000"/>
                </a:schemeClr>
              </a:solidFill>
              <a:prstDash val="dash"/>
            </a:ln>
            <a:effectLst/>
          </c:spPr>
          <c:dLbls>
            <c:delete val="1"/>
          </c:dLbls>
          <c:cat>
            <c:multiLvlStrRef>
              <c:f>(Résultats!$B$36:$C$37,Résultats!$B$39:$C$43,Résultats!$B$45:$C$48,Résultats!$B$50:$C$55,Résultats!$B$57:$C$61)</c:f>
              <c:multiLvlStrCache>
                <c:ptCount val="22"/>
                <c:lvl>
                  <c:pt idx="0">
                    <c:v>Exigences générales</c:v>
                  </c:pt>
                  <c:pt idx="1">
                    <c:v>Exigences relatives à la documentation</c:v>
                  </c:pt>
                  <c:pt idx="2">
                    <c:v>Engagement de la direction</c:v>
                  </c:pt>
                  <c:pt idx="3">
                    <c:v>Orientation client / Politique qualité</c:v>
                  </c:pt>
                  <c:pt idx="4">
                    <c:v>Planification</c:v>
                  </c:pt>
                  <c:pt idx="5">
                    <c:v>Responsabilité, autorité et communication</c:v>
                  </c:pt>
                  <c:pt idx="6">
                    <c:v>Revue de direction</c:v>
                  </c:pt>
                  <c:pt idx="7">
                    <c:v>Mise à disposition des ressources</c:v>
                  </c:pt>
                  <c:pt idx="8">
                    <c:v>Ressources humaines</c:v>
                  </c:pt>
                  <c:pt idx="9">
                    <c:v>Infrastructures</c:v>
                  </c:pt>
                  <c:pt idx="10">
                    <c:v>Environnement de travail et maitrise de la contamination</c:v>
                  </c:pt>
                  <c:pt idx="11">
                    <c:v>Planification de la réalisation du produit</c:v>
                  </c:pt>
                  <c:pt idx="12">
                    <c:v>Processus relatifs aux clients</c:v>
                  </c:pt>
                  <c:pt idx="13">
                    <c:v>Conception et développement</c:v>
                  </c:pt>
                  <c:pt idx="14">
                    <c:v>Achats</c:v>
                  </c:pt>
                  <c:pt idx="15">
                    <c:v>Production et prestation de service</c:v>
                  </c:pt>
                  <c:pt idx="16">
                    <c:v>Maîtrise des équipements de surveillance et de mesure</c:v>
                  </c:pt>
                  <c:pt idx="17">
                    <c:v>Généralités</c:v>
                  </c:pt>
                  <c:pt idx="18">
                    <c:v>Surveillance et mesurage</c:v>
                  </c:pt>
                  <c:pt idx="19">
                    <c:v>Maîtrise du produit non conforme</c:v>
                  </c:pt>
                  <c:pt idx="20">
                    <c:v>Analyse des données</c:v>
                  </c:pt>
                  <c:pt idx="21">
                    <c:v>Amélioration</c:v>
                  </c:pt>
                </c:lvl>
                <c:lvl>
                  <c:pt idx="0">
                    <c:v>4.1</c:v>
                  </c:pt>
                  <c:pt idx="1">
                    <c:v>4.2</c:v>
                  </c:pt>
                  <c:pt idx="2">
                    <c:v>5.1</c:v>
                  </c:pt>
                  <c:pt idx="3">
                    <c:v>5.2 / 5.3</c:v>
                  </c:pt>
                  <c:pt idx="4">
                    <c:v>5.4</c:v>
                  </c:pt>
                  <c:pt idx="5">
                    <c:v>5.5</c:v>
                  </c:pt>
                  <c:pt idx="6">
                    <c:v>5.6</c:v>
                  </c:pt>
                  <c:pt idx="7">
                    <c:v>6.1</c:v>
                  </c:pt>
                  <c:pt idx="8">
                    <c:v>6.2</c:v>
                  </c:pt>
                  <c:pt idx="9">
                    <c:v>6.3</c:v>
                  </c:pt>
                  <c:pt idx="10">
                    <c:v>6.4</c:v>
                  </c:pt>
                  <c:pt idx="11">
                    <c:v>7.1</c:v>
                  </c:pt>
                  <c:pt idx="12">
                    <c:v>7.2</c:v>
                  </c:pt>
                  <c:pt idx="13">
                    <c:v>7.3</c:v>
                  </c:pt>
                  <c:pt idx="14">
                    <c:v>7.4</c:v>
                  </c:pt>
                  <c:pt idx="15">
                    <c:v>7.5</c:v>
                  </c:pt>
                  <c:pt idx="16">
                    <c:v>7.6</c:v>
                  </c:pt>
                  <c:pt idx="17">
                    <c:v>8.1</c:v>
                  </c:pt>
                  <c:pt idx="18">
                    <c:v>8.2</c:v>
                  </c:pt>
                  <c:pt idx="19">
                    <c:v>8.3</c:v>
                  </c:pt>
                  <c:pt idx="20">
                    <c:v>8.4</c:v>
                  </c:pt>
                  <c:pt idx="21">
                    <c:v>8.5</c:v>
                  </c:pt>
                </c:lvl>
              </c:multiLvlStrCache>
            </c:multiLvlStrRef>
          </c:cat>
          <c:val>
            <c:numRef>
              <c:f>(Utilitaires!$A$36:$A$37,Utilitaires!$A$39:$A$43,Utilitaires!$A$45:$A$48,Utilitaires!$A$50:$A$55,Utilitaires!$A$57:$A$61)</c:f>
              <c:numCache>
                <c:formatCode>0%</c:formatCode>
                <c:ptCount val="22"/>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numCache>
            </c:numRef>
          </c:val>
          <c:extLst>
            <c:ext xmlns:c16="http://schemas.microsoft.com/office/drawing/2014/chart" uri="{C3380CC4-5D6E-409C-BE32-E72D297353CC}">
              <c16:uniqueId val="{00000000-BC80-4850-80F0-CC756BE921A1}"/>
            </c:ext>
          </c:extLst>
        </c:ser>
        <c:ser>
          <c:idx val="1"/>
          <c:order val="1"/>
          <c:tx>
            <c:v>Résultats</c:v>
          </c:tx>
          <c:spPr>
            <a:solidFill>
              <a:srgbClr val="CDACE6">
                <a:alpha val="50000"/>
              </a:srgbClr>
            </a:solidFill>
            <a:ln w="25400">
              <a:solidFill>
                <a:srgbClr val="7030A0">
                  <a:alpha val="41000"/>
                </a:srgbClr>
              </a:solidFill>
            </a:ln>
            <a:effectLst/>
          </c:spPr>
          <c:dLbls>
            <c:dLbl>
              <c:idx val="0"/>
              <c:layout>
                <c:manualLayout>
                  <c:x val="2.31098654954306E-3"/>
                  <c:y val="9.38594063092765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80-4850-80F0-CC756BE921A1}"/>
                </c:ext>
              </c:extLst>
            </c:dLbl>
            <c:dLbl>
              <c:idx val="1"/>
              <c:layout>
                <c:manualLayout>
                  <c:x val="-2.5355079639421099E-2"/>
                  <c:y val="0.10262232622603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80-4850-80F0-CC756BE921A1}"/>
                </c:ext>
              </c:extLst>
            </c:dLbl>
            <c:dLbl>
              <c:idx val="2"/>
              <c:layout>
                <c:manualLayout>
                  <c:x val="-4.13554934812344E-2"/>
                  <c:y val="0.102988624690395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80-4850-80F0-CC756BE921A1}"/>
                </c:ext>
              </c:extLst>
            </c:dLbl>
            <c:dLbl>
              <c:idx val="3"/>
              <c:layout>
                <c:manualLayout>
                  <c:x val="-5.9735873122139599E-2"/>
                  <c:y val="8.2375939346084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80-4850-80F0-CC756BE921A1}"/>
                </c:ext>
              </c:extLst>
            </c:dLbl>
            <c:dLbl>
              <c:idx val="4"/>
              <c:layout>
                <c:manualLayout>
                  <c:x val="-7.8116072407643705E-2"/>
                  <c:y val="5.1478649826038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80-4850-80F0-CC756BE921A1}"/>
                </c:ext>
              </c:extLst>
            </c:dLbl>
            <c:dLbl>
              <c:idx val="5"/>
              <c:layout>
                <c:manualLayout>
                  <c:x val="-7.5818495117748394E-2"/>
                  <c:y val="6.86695278969950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80-4850-80F0-CC756BE921A1}"/>
                </c:ext>
              </c:extLst>
            </c:dLbl>
            <c:dLbl>
              <c:idx val="6"/>
              <c:layout>
                <c:manualLayout>
                  <c:x val="-7.8116072407643594E-2"/>
                  <c:y val="-1.0308367997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80-4850-80F0-CC756BE921A1}"/>
                </c:ext>
              </c:extLst>
            </c:dLbl>
            <c:dLbl>
              <c:idx val="7"/>
              <c:layout>
                <c:manualLayout>
                  <c:x val="-7.3506909776128407E-2"/>
                  <c:y val="-3.4334672388707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80-4850-80F0-CC756BE921A1}"/>
                </c:ext>
              </c:extLst>
            </c:dLbl>
            <c:dLbl>
              <c:idx val="8"/>
              <c:layout>
                <c:manualLayout>
                  <c:x val="-6.66424028533667E-2"/>
                  <c:y val="-6.1794849083526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80-4850-80F0-CC756BE921A1}"/>
                </c:ext>
              </c:extLst>
            </c:dLbl>
            <c:dLbl>
              <c:idx val="9"/>
              <c:layout>
                <c:manualLayout>
                  <c:x val="-4.8248135846573802E-2"/>
                  <c:y val="-8.5828984733904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80-4850-80F0-CC756BE921A1}"/>
                </c:ext>
              </c:extLst>
            </c:dLbl>
            <c:dLbl>
              <c:idx val="10"/>
              <c:layout>
                <c:manualLayout>
                  <c:x val="-3.4462952326249303E-2"/>
                  <c:y val="-0.10643776824034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80-4850-80F0-CC756BE921A1}"/>
                </c:ext>
              </c:extLst>
            </c:dLbl>
            <c:dLbl>
              <c:idx val="11"/>
              <c:layout>
                <c:manualLayout>
                  <c:x val="-9.2176258581225193E-3"/>
                  <c:y val="-8.95927729452759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80-4850-80F0-CC756BE921A1}"/>
                </c:ext>
              </c:extLst>
            </c:dLbl>
            <c:dLbl>
              <c:idx val="12"/>
              <c:layout>
                <c:manualLayout>
                  <c:x val="1.6139452115861701E-2"/>
                  <c:y val="-0.10880077961340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80-4850-80F0-CC756BE921A1}"/>
                </c:ext>
              </c:extLst>
            </c:dLbl>
            <c:dLbl>
              <c:idx val="13"/>
              <c:layout>
                <c:manualLayout>
                  <c:x val="6.2339816787310397E-2"/>
                  <c:y val="-9.95707874322985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80-4850-80F0-CC756BE921A1}"/>
                </c:ext>
              </c:extLst>
            </c:dLbl>
            <c:dLbl>
              <c:idx val="14"/>
              <c:layout>
                <c:manualLayout>
                  <c:x val="5.0489592771932601E-2"/>
                  <c:y val="-9.61373527318133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80-4850-80F0-CC756BE921A1}"/>
                </c:ext>
              </c:extLst>
            </c:dLbl>
            <c:dLbl>
              <c:idx val="15"/>
              <c:layout>
                <c:manualLayout>
                  <c:x val="6.4288764868499201E-2"/>
                  <c:y val="-7.2102947038001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80-4850-80F0-CC756BE921A1}"/>
                </c:ext>
              </c:extLst>
            </c:dLbl>
            <c:dLbl>
              <c:idx val="16"/>
              <c:layout>
                <c:manualLayout>
                  <c:x val="7.3506909776128407E-2"/>
                  <c:y val="-3.776044338971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80-4850-80F0-CC756BE921A1}"/>
                </c:ext>
              </c:extLst>
            </c:dLbl>
            <c:dLbl>
              <c:idx val="17"/>
              <c:layout>
                <c:manualLayout>
                  <c:x val="8.0385484420178996E-2"/>
                  <c:y val="-3.43360226058759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C80-4850-80F0-CC756BE921A1}"/>
                </c:ext>
              </c:extLst>
            </c:dLbl>
            <c:dLbl>
              <c:idx val="18"/>
              <c:layout>
                <c:manualLayout>
                  <c:x val="7.5790389509952705E-2"/>
                  <c:y val="1.71674712160704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C80-4850-80F0-CC756BE921A1}"/>
                </c:ext>
              </c:extLst>
            </c:dLbl>
            <c:dLbl>
              <c:idx val="19"/>
              <c:layout>
                <c:manualLayout>
                  <c:x val="6.8925904652498607E-2"/>
                  <c:y val="4.46351931330472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C80-4850-80F0-CC756BE921A1}"/>
                </c:ext>
              </c:extLst>
            </c:dLbl>
            <c:dLbl>
              <c:idx val="20"/>
              <c:layout>
                <c:manualLayout>
                  <c:x val="6.8925904652498496E-2"/>
                  <c:y val="6.52360515021458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C80-4850-80F0-CC756BE921A1}"/>
                </c:ext>
              </c:extLst>
            </c:dLbl>
            <c:dLbl>
              <c:idx val="21"/>
              <c:layout>
                <c:manualLayout>
                  <c:x val="3.4280760475169002E-2"/>
                  <c:y val="0.12876699149842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C80-4850-80F0-CC756BE921A1}"/>
                </c:ext>
              </c:extLst>
            </c:dLbl>
            <c:spPr>
              <a:noFill/>
              <a:ln>
                <a:noFill/>
              </a:ln>
              <a:effectLst/>
            </c:spPr>
            <c:txPr>
              <a:bodyPr rot="0" vert="horz" anchorCtr="0"/>
              <a:lstStyle/>
              <a:p>
                <a:pPr algn="ctr">
                  <a:defRPr lang="en-US" sz="900" b="1" i="0" u="none" strike="noStrike" kern="1200" baseline="0">
                    <a:solidFill>
                      <a:srgbClr val="7030A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50000"/>
                        </a:schemeClr>
                      </a:solidFill>
                    </a:ln>
                  </c:spPr>
                </c15:leaderLines>
              </c:ext>
            </c:extLst>
          </c:dLbls>
          <c:cat>
            <c:multiLvlStrRef>
              <c:f>(Résultats!$B$36:$C$37,Résultats!$B$39:$C$43,Résultats!$B$45:$C$48,Résultats!$B$50:$C$55,Résultats!$B$57:$C$61)</c:f>
              <c:multiLvlStrCache>
                <c:ptCount val="22"/>
                <c:lvl>
                  <c:pt idx="0">
                    <c:v>Exigences générales</c:v>
                  </c:pt>
                  <c:pt idx="1">
                    <c:v>Exigences relatives à la documentation</c:v>
                  </c:pt>
                  <c:pt idx="2">
                    <c:v>Engagement de la direction</c:v>
                  </c:pt>
                  <c:pt idx="3">
                    <c:v>Orientation client / Politique qualité</c:v>
                  </c:pt>
                  <c:pt idx="4">
                    <c:v>Planification</c:v>
                  </c:pt>
                  <c:pt idx="5">
                    <c:v>Responsabilité, autorité et communication</c:v>
                  </c:pt>
                  <c:pt idx="6">
                    <c:v>Revue de direction</c:v>
                  </c:pt>
                  <c:pt idx="7">
                    <c:v>Mise à disposition des ressources</c:v>
                  </c:pt>
                  <c:pt idx="8">
                    <c:v>Ressources humaines</c:v>
                  </c:pt>
                  <c:pt idx="9">
                    <c:v>Infrastructures</c:v>
                  </c:pt>
                  <c:pt idx="10">
                    <c:v>Environnement de travail et maitrise de la contamination</c:v>
                  </c:pt>
                  <c:pt idx="11">
                    <c:v>Planification de la réalisation du produit</c:v>
                  </c:pt>
                  <c:pt idx="12">
                    <c:v>Processus relatifs aux clients</c:v>
                  </c:pt>
                  <c:pt idx="13">
                    <c:v>Conception et développement</c:v>
                  </c:pt>
                  <c:pt idx="14">
                    <c:v>Achats</c:v>
                  </c:pt>
                  <c:pt idx="15">
                    <c:v>Production et prestation de service</c:v>
                  </c:pt>
                  <c:pt idx="16">
                    <c:v>Maîtrise des équipements de surveillance et de mesure</c:v>
                  </c:pt>
                  <c:pt idx="17">
                    <c:v>Généralités</c:v>
                  </c:pt>
                  <c:pt idx="18">
                    <c:v>Surveillance et mesurage</c:v>
                  </c:pt>
                  <c:pt idx="19">
                    <c:v>Maîtrise du produit non conforme</c:v>
                  </c:pt>
                  <c:pt idx="20">
                    <c:v>Analyse des données</c:v>
                  </c:pt>
                  <c:pt idx="21">
                    <c:v>Amélioration</c:v>
                  </c:pt>
                </c:lvl>
                <c:lvl>
                  <c:pt idx="0">
                    <c:v>4.1</c:v>
                  </c:pt>
                  <c:pt idx="1">
                    <c:v>4.2</c:v>
                  </c:pt>
                  <c:pt idx="2">
                    <c:v>5.1</c:v>
                  </c:pt>
                  <c:pt idx="3">
                    <c:v>5.2 / 5.3</c:v>
                  </c:pt>
                  <c:pt idx="4">
                    <c:v>5.4</c:v>
                  </c:pt>
                  <c:pt idx="5">
                    <c:v>5.5</c:v>
                  </c:pt>
                  <c:pt idx="6">
                    <c:v>5.6</c:v>
                  </c:pt>
                  <c:pt idx="7">
                    <c:v>6.1</c:v>
                  </c:pt>
                  <c:pt idx="8">
                    <c:v>6.2</c:v>
                  </c:pt>
                  <c:pt idx="9">
                    <c:v>6.3</c:v>
                  </c:pt>
                  <c:pt idx="10">
                    <c:v>6.4</c:v>
                  </c:pt>
                  <c:pt idx="11">
                    <c:v>7.1</c:v>
                  </c:pt>
                  <c:pt idx="12">
                    <c:v>7.2</c:v>
                  </c:pt>
                  <c:pt idx="13">
                    <c:v>7.3</c:v>
                  </c:pt>
                  <c:pt idx="14">
                    <c:v>7.4</c:v>
                  </c:pt>
                  <c:pt idx="15">
                    <c:v>7.5</c:v>
                  </c:pt>
                  <c:pt idx="16">
                    <c:v>7.6</c:v>
                  </c:pt>
                  <c:pt idx="17">
                    <c:v>8.1</c:v>
                  </c:pt>
                  <c:pt idx="18">
                    <c:v>8.2</c:v>
                  </c:pt>
                  <c:pt idx="19">
                    <c:v>8.3</c:v>
                  </c:pt>
                  <c:pt idx="20">
                    <c:v>8.4</c:v>
                  </c:pt>
                  <c:pt idx="21">
                    <c:v>8.5</c:v>
                  </c:pt>
                </c:lvl>
              </c:multiLvlStrCache>
            </c:multiLvlStrRef>
          </c:cat>
          <c:val>
            <c:numRef>
              <c:f>(Résultats!$G$36,Résultats!$G$37,Résultats!$G$39:$G$43,Résultats!$G$45:$G$48,Résultats!$G$50:$G$55,Résultats!$G$57:$G$61)</c:f>
              <c:numCache>
                <c:formatCode>0%</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18-BC80-4850-80F0-CC756BE921A1}"/>
            </c:ext>
          </c:extLst>
        </c:ser>
        <c:dLbls>
          <c:showLegendKey val="0"/>
          <c:showVal val="1"/>
          <c:showCatName val="0"/>
          <c:showSerName val="0"/>
          <c:showPercent val="0"/>
          <c:showBubbleSize val="0"/>
        </c:dLbls>
        <c:axId val="-225694976"/>
        <c:axId val="-225691712"/>
        <c:extLst>
          <c:ext xmlns:c15="http://schemas.microsoft.com/office/drawing/2012/chart" uri="{02D57815-91ED-43cb-92C2-25804820EDAC}">
            <c15:filteredRadarSeries>
              <c15:ser>
                <c:idx val="2"/>
                <c:order val="2"/>
                <c:tx>
                  <c:v>convaincant</c:v>
                </c:tx>
                <c:dLbls>
                  <c:spPr>
                    <a:noFill/>
                    <a:ln>
                      <a:noFill/>
                    </a:ln>
                    <a:effectLst/>
                  </c:spPr>
                  <c:showLegendKey val="0"/>
                  <c:showVal val="1"/>
                  <c:showCatName val="0"/>
                  <c:showSerName val="0"/>
                  <c:showPercent val="0"/>
                  <c:showBubbleSize val="0"/>
                  <c:showLeaderLines val="0"/>
                  <c:extLst>
                    <c:ext uri="{CE6537A1-D6FC-4f65-9D91-7224C49458BB}">
                      <c15:showLeaderLines val="1"/>
                    </c:ext>
                  </c:extLst>
                </c:dLbls>
                <c:cat>
                  <c:multiLvlStrRef>
                    <c:extLst>
                      <c:ext uri="{02D57815-91ED-43cb-92C2-25804820EDAC}">
                        <c15:formulaRef>
                          <c15:sqref>(Résultats!$B$36:$C$37,Résultats!$B$39:$C$43,Résultats!$B$45:$C$48,Résultats!$B$50:$C$55,Résultats!$B$57:$C$61)</c15:sqref>
                        </c15:formulaRef>
                      </c:ext>
                    </c:extLst>
                    <c:multiLvlStrCache>
                      <c:ptCount val="22"/>
                      <c:lvl>
                        <c:pt idx="0">
                          <c:v>Exigences générales</c:v>
                        </c:pt>
                        <c:pt idx="1">
                          <c:v>Exigences relatives à la documentation</c:v>
                        </c:pt>
                        <c:pt idx="2">
                          <c:v>Engagement de la direction</c:v>
                        </c:pt>
                        <c:pt idx="3">
                          <c:v>Orientation client / Politique qualité</c:v>
                        </c:pt>
                        <c:pt idx="4">
                          <c:v>Planification</c:v>
                        </c:pt>
                        <c:pt idx="5">
                          <c:v>Responsabilité, autorité et communication</c:v>
                        </c:pt>
                        <c:pt idx="6">
                          <c:v>Revue de direction</c:v>
                        </c:pt>
                        <c:pt idx="7">
                          <c:v>Mise à disposition des ressources</c:v>
                        </c:pt>
                        <c:pt idx="8">
                          <c:v>Ressources humaines</c:v>
                        </c:pt>
                        <c:pt idx="9">
                          <c:v>Infrastructures</c:v>
                        </c:pt>
                        <c:pt idx="10">
                          <c:v>Environnement de travail et maitrise de la contamination</c:v>
                        </c:pt>
                        <c:pt idx="11">
                          <c:v>Planification de la réalisation du produit</c:v>
                        </c:pt>
                        <c:pt idx="12">
                          <c:v>Processus relatifs aux clients</c:v>
                        </c:pt>
                        <c:pt idx="13">
                          <c:v>Conception et développement</c:v>
                        </c:pt>
                        <c:pt idx="14">
                          <c:v>Achats</c:v>
                        </c:pt>
                        <c:pt idx="15">
                          <c:v>Production et prestation de service</c:v>
                        </c:pt>
                        <c:pt idx="16">
                          <c:v>Maîtrise des équipements de surveillance et de mesure</c:v>
                        </c:pt>
                        <c:pt idx="17">
                          <c:v>Généralités</c:v>
                        </c:pt>
                        <c:pt idx="18">
                          <c:v>Surveillance et mesurage</c:v>
                        </c:pt>
                        <c:pt idx="19">
                          <c:v>Maîtrise du produit non conforme</c:v>
                        </c:pt>
                        <c:pt idx="20">
                          <c:v>Analyse des données</c:v>
                        </c:pt>
                        <c:pt idx="21">
                          <c:v>Amélioration</c:v>
                        </c:pt>
                      </c:lvl>
                      <c:lvl>
                        <c:pt idx="0">
                          <c:v>4.1</c:v>
                        </c:pt>
                        <c:pt idx="1">
                          <c:v>4.2</c:v>
                        </c:pt>
                        <c:pt idx="2">
                          <c:v>5.1</c:v>
                        </c:pt>
                        <c:pt idx="3">
                          <c:v>5.2 / 5.3</c:v>
                        </c:pt>
                        <c:pt idx="4">
                          <c:v>5.4</c:v>
                        </c:pt>
                        <c:pt idx="5">
                          <c:v>5.5</c:v>
                        </c:pt>
                        <c:pt idx="6">
                          <c:v>5.6</c:v>
                        </c:pt>
                        <c:pt idx="7">
                          <c:v>6.1</c:v>
                        </c:pt>
                        <c:pt idx="8">
                          <c:v>6.2</c:v>
                        </c:pt>
                        <c:pt idx="9">
                          <c:v>6.3</c:v>
                        </c:pt>
                        <c:pt idx="10">
                          <c:v>6.4</c:v>
                        </c:pt>
                        <c:pt idx="11">
                          <c:v>7.1</c:v>
                        </c:pt>
                        <c:pt idx="12">
                          <c:v>7.2</c:v>
                        </c:pt>
                        <c:pt idx="13">
                          <c:v>7.3</c:v>
                        </c:pt>
                        <c:pt idx="14">
                          <c:v>7.4</c:v>
                        </c:pt>
                        <c:pt idx="15">
                          <c:v>7.5</c:v>
                        </c:pt>
                        <c:pt idx="16">
                          <c:v>7.6</c:v>
                        </c:pt>
                        <c:pt idx="17">
                          <c:v>8.1</c:v>
                        </c:pt>
                        <c:pt idx="18">
                          <c:v>8.2</c:v>
                        </c:pt>
                        <c:pt idx="19">
                          <c:v>8.3</c:v>
                        </c:pt>
                        <c:pt idx="20">
                          <c:v>8.4</c:v>
                        </c:pt>
                        <c:pt idx="21">
                          <c:v>8.5</c:v>
                        </c:pt>
                      </c:lvl>
                    </c:multiLvlStrCache>
                  </c:multiLvlStrRef>
                </c:cat>
                <c:val>
                  <c:numRef>
                    <c:extLst>
                      <c:ext uri="{02D57815-91ED-43cb-92C2-25804820EDAC}">
                        <c15:formulaRef>
                          <c15:sqref>(Utilitaires!$C$36:$C$37,Utilitaires!$C$39:$C$43,Utilitaires!$C$45:$C$48,Utilitaires!$C$50:$C$55,Utilitaires!$C$57:$C$61)</c15:sqref>
                        </c15:formulaRef>
                      </c:ext>
                    </c:extLst>
                    <c:numCache>
                      <c:formatCode>General</c:formatCode>
                      <c:ptCount val="22"/>
                    </c:numCache>
                  </c:numRef>
                </c:val>
                <c:extLst>
                  <c:ext xmlns:c16="http://schemas.microsoft.com/office/drawing/2014/chart" uri="{C3380CC4-5D6E-409C-BE32-E72D297353CC}">
                    <c16:uniqueId val="{00000002-B561-45FC-990A-4FE25AF53ED1}"/>
                  </c:ext>
                </c:extLst>
              </c15:ser>
            </c15:filteredRadarSeries>
          </c:ext>
        </c:extLst>
      </c:radarChart>
      <c:catAx>
        <c:axId val="-225694976"/>
        <c:scaling>
          <c:orientation val="minMax"/>
        </c:scaling>
        <c:delete val="0"/>
        <c:axPos val="b"/>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sz="700">
                <a:latin typeface="Times New Roman" panose="02020603050405020304" pitchFamily="18" charset="0"/>
                <a:cs typeface="Times New Roman" panose="02020603050405020304" pitchFamily="18" charset="0"/>
              </a:defRPr>
            </a:pPr>
            <a:endParaRPr lang="fr-FR"/>
          </a:p>
        </c:txPr>
        <c:crossAx val="-225691712"/>
        <c:crosses val="autoZero"/>
        <c:auto val="1"/>
        <c:lblAlgn val="ctr"/>
        <c:lblOffset val="100"/>
        <c:noMultiLvlLbl val="0"/>
      </c:catAx>
      <c:valAx>
        <c:axId val="-225691712"/>
        <c:scaling>
          <c:orientation val="minMax"/>
          <c:max val="1"/>
          <c:min val="0"/>
        </c:scaling>
        <c:delete val="0"/>
        <c:axPos val="l"/>
        <c:minorGridlines>
          <c:spPr>
            <a:ln w="3175">
              <a:solidFill>
                <a:schemeClr val="bg1">
                  <a:lumMod val="75000"/>
                </a:schemeClr>
              </a:solidFill>
              <a:prstDash val="sysDot"/>
            </a:ln>
          </c:spPr>
        </c:minorGridlines>
        <c:numFmt formatCode="0%" sourceLinked="1"/>
        <c:majorTickMark val="none"/>
        <c:minorTickMark val="none"/>
        <c:tickLblPos val="nextTo"/>
        <c:spPr>
          <a:noFill/>
          <a:ln w="3175" cmpd="sng">
            <a:solidFill>
              <a:schemeClr val="bg1">
                <a:lumMod val="50000"/>
              </a:schemeClr>
            </a:solidFill>
            <a:prstDash val="sysDot"/>
            <a:headEnd type="none"/>
          </a:ln>
        </c:spPr>
        <c:txPr>
          <a:bodyPr/>
          <a:lstStyle/>
          <a:p>
            <a:pPr algn="ctr">
              <a:defRPr lang="en-US" sz="700" b="0" i="0" u="none" strike="noStrike" kern="1200" baseline="0">
                <a:solidFill>
                  <a:schemeClr val="bg1">
                    <a:lumMod val="50000"/>
                  </a:schemeClr>
                </a:solidFill>
                <a:latin typeface="+mn-lt"/>
                <a:ea typeface="+mn-ea"/>
                <a:cs typeface="+mn-cs"/>
              </a:defRPr>
            </a:pPr>
            <a:endParaRPr lang="fr-FR"/>
          </a:p>
        </c:txPr>
        <c:crossAx val="-225694976"/>
        <c:crosses val="autoZero"/>
        <c:crossBetween val="between"/>
        <c:majorUnit val="0.2"/>
        <c:minorUnit val="0.2"/>
      </c:valAx>
      <c:spPr>
        <a:noFill/>
        <a:ln>
          <a:noFill/>
        </a:ln>
        <a:effectLst/>
      </c:spPr>
    </c:plotArea>
    <c:plotVisOnly val="1"/>
    <c:dispBlanksAs val="gap"/>
    <c:showDLblsOverMax val="0"/>
  </c:chart>
  <c:spPr>
    <a:noFill/>
    <a:ln w="9525" cap="flat" cmpd="sng" algn="ctr">
      <a:noFill/>
      <a:round/>
    </a:ln>
    <a:effectLst/>
  </c:spPr>
  <c:txPr>
    <a:bodyPr/>
    <a:lstStyle/>
    <a:p>
      <a:pPr>
        <a:defRPr sz="700"/>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887439383733499"/>
          <c:y val="0.14600604824463401"/>
          <c:w val="0.58550637283731499"/>
          <c:h val="0.74577415430567395"/>
        </c:manualLayout>
      </c:layout>
      <c:radarChart>
        <c:radarStyle val="filled"/>
        <c:varyColors val="0"/>
        <c:ser>
          <c:idx val="0"/>
          <c:order val="0"/>
          <c:tx>
            <c:v>article 5</c:v>
          </c:tx>
          <c:spPr>
            <a:solidFill>
              <a:srgbClr val="C00000">
                <a:alpha val="15000"/>
              </a:srgbClr>
            </a:solidFill>
            <a:ln w="25400" cmpd="sng">
              <a:solidFill>
                <a:srgbClr val="C00000"/>
              </a:solidFill>
            </a:ln>
            <a:effectLst/>
          </c:spPr>
          <c:dLbls>
            <c:dLbl>
              <c:idx val="0"/>
              <c:layout>
                <c:manualLayout>
                  <c:x val="-4.61893848428624E-3"/>
                  <c:y val="0.1352459016393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E7-4525-AA9F-A37F0528ABC7}"/>
                </c:ext>
              </c:extLst>
            </c:dLbl>
            <c:dLbl>
              <c:idx val="1"/>
              <c:layout>
                <c:manualLayout>
                  <c:x val="-7.6283254373348597E-2"/>
                  <c:y val="4.2077536581501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E7-4525-AA9F-A37F0528ABC7}"/>
                </c:ext>
              </c:extLst>
            </c:dLbl>
            <c:dLbl>
              <c:idx val="2"/>
              <c:layout>
                <c:manualLayout>
                  <c:x val="-5.5073511689563703E-2"/>
                  <c:y val="-0.1002709317026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E7-4525-AA9F-A37F0528ABC7}"/>
                </c:ext>
              </c:extLst>
            </c:dLbl>
            <c:dLbl>
              <c:idx val="3"/>
              <c:layout>
                <c:manualLayout>
                  <c:x val="5.9647305820848297E-2"/>
                  <c:y val="-0.119673147222890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E7-4525-AA9F-A37F0528ABC7}"/>
                </c:ext>
              </c:extLst>
            </c:dLbl>
            <c:dLbl>
              <c:idx val="4"/>
              <c:layout>
                <c:manualLayout>
                  <c:x val="8.1043718679799495E-2"/>
                  <c:y val="3.76970323401379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E7-4525-AA9F-A37F0528ABC7}"/>
                </c:ext>
              </c:extLst>
            </c:dLbl>
            <c:dLbl>
              <c:idx val="5"/>
              <c:layout>
                <c:manualLayout>
                  <c:x val="8.0831423475009295E-2"/>
                  <c:y val="4.50819672131147E-2"/>
                </c:manualLayout>
              </c:layout>
              <c:spPr>
                <a:noFill/>
                <a:ln>
                  <a:noFill/>
                </a:ln>
                <a:effectLst/>
              </c:spPr>
              <c:txPr>
                <a:bodyPr wrap="square" lIns="38100" tIns="19050" rIns="38100" bIns="19050" anchor="ctr">
                  <a:noAutofit/>
                </a:bodyPr>
                <a:lstStyle/>
                <a:p>
                  <a:pPr>
                    <a:defRPr sz="900" b="1">
                      <a:solidFill>
                        <a:srgbClr val="CD4F16"/>
                      </a:solidFill>
                      <a:latin typeface="Arial" charset="0"/>
                      <a:ea typeface="Arial" charset="0"/>
                      <a:cs typeface="Arial" charset="0"/>
                    </a:defRPr>
                  </a:pPr>
                  <a:endParaRPr lang="fr-FR"/>
                </a:p>
              </c:txPr>
              <c:showLegendKey val="0"/>
              <c:showVal val="1"/>
              <c:showCatName val="0"/>
              <c:showSerName val="0"/>
              <c:showPercent val="0"/>
              <c:showBubbleSize val="0"/>
              <c:extLst>
                <c:ext xmlns:c15="http://schemas.microsoft.com/office/drawing/2012/chart" uri="{CE6537A1-D6FC-4f65-9D91-7224C49458BB}">
                  <c15:layout>
                    <c:manualLayout>
                      <c:w val="0.104341820360026"/>
                      <c:h val="9.6065573770491797E-2"/>
                    </c:manualLayout>
                  </c15:layout>
                </c:ext>
                <c:ext xmlns:c16="http://schemas.microsoft.com/office/drawing/2014/chart" uri="{C3380CC4-5D6E-409C-BE32-E72D297353CC}">
                  <c16:uniqueId val="{00000005-4AE7-4525-AA9F-A37F0528ABC7}"/>
                </c:ext>
              </c:extLst>
            </c:dLbl>
            <c:spPr>
              <a:noFill/>
              <a:ln>
                <a:noFill/>
              </a:ln>
              <a:effectLst/>
            </c:spPr>
            <c:txPr>
              <a:bodyPr wrap="square" lIns="38100" tIns="19050" rIns="38100" bIns="19050" anchor="ctr">
                <a:spAutoFit/>
              </a:bodyPr>
              <a:lstStyle/>
              <a:p>
                <a:pPr>
                  <a:defRPr sz="900" b="1">
                    <a:solidFill>
                      <a:srgbClr val="CD4F16"/>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Résultats!$B$39:$C$43</c:f>
              <c:multiLvlStrCache>
                <c:ptCount val="5"/>
                <c:lvl>
                  <c:pt idx="0">
                    <c:v>Engagement de la direction</c:v>
                  </c:pt>
                  <c:pt idx="1">
                    <c:v>Orientation client / Politique qualité</c:v>
                  </c:pt>
                  <c:pt idx="2">
                    <c:v>Planification</c:v>
                  </c:pt>
                  <c:pt idx="3">
                    <c:v>Responsabilité, autorité et communication</c:v>
                  </c:pt>
                  <c:pt idx="4">
                    <c:v>Revue de direction</c:v>
                  </c:pt>
                </c:lvl>
                <c:lvl>
                  <c:pt idx="0">
                    <c:v>5.1</c:v>
                  </c:pt>
                  <c:pt idx="1">
                    <c:v>5.2 / 5.3</c:v>
                  </c:pt>
                  <c:pt idx="2">
                    <c:v>5.4</c:v>
                  </c:pt>
                  <c:pt idx="3">
                    <c:v>5.5</c:v>
                  </c:pt>
                  <c:pt idx="4">
                    <c:v>5.6</c:v>
                  </c:pt>
                </c:lvl>
              </c:multiLvlStrCache>
            </c:multiLvlStrRef>
          </c:cat>
          <c:val>
            <c:numRef>
              <c:f>Résultats!$G$39:$G$43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6-4AE7-4525-AA9F-A37F0528ABC7}"/>
            </c:ext>
          </c:extLst>
        </c:ser>
        <c:dLbls>
          <c:showLegendKey val="0"/>
          <c:showVal val="1"/>
          <c:showCatName val="0"/>
          <c:showSerName val="0"/>
          <c:showPercent val="0"/>
          <c:showBubbleSize val="0"/>
        </c:dLbls>
        <c:axId val="-225645296"/>
        <c:axId val="-225642544"/>
      </c:radarChart>
      <c:catAx>
        <c:axId val="-2256452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charset="0"/>
                <a:ea typeface="Arial" charset="0"/>
                <a:cs typeface="Arial" charset="0"/>
              </a:defRPr>
            </a:pPr>
            <a:endParaRPr lang="fr-FR"/>
          </a:p>
        </c:txPr>
        <c:crossAx val="-225642544"/>
        <c:crosses val="autoZero"/>
        <c:auto val="1"/>
        <c:lblAlgn val="ctr"/>
        <c:lblOffset val="100"/>
        <c:noMultiLvlLbl val="0"/>
      </c:catAx>
      <c:valAx>
        <c:axId val="-225642544"/>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lgn="ctr">
              <a:defRPr lang="en-US" sz="700" b="0" i="0" u="none" strike="noStrike" kern="1200" baseline="0">
                <a:solidFill>
                  <a:schemeClr val="bg1">
                    <a:lumMod val="50000"/>
                  </a:schemeClr>
                </a:solidFill>
                <a:latin typeface="+mn-lt"/>
                <a:ea typeface="+mn-ea"/>
                <a:cs typeface="+mn-cs"/>
              </a:defRPr>
            </a:pPr>
            <a:endParaRPr lang="fr-FR"/>
          </a:p>
        </c:txPr>
        <c:crossAx val="-225645296"/>
        <c:crosses val="autoZero"/>
        <c:crossBetween val="between"/>
        <c:majorUnit val="0.2"/>
        <c:minorUnit val="0.04"/>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oddFooter>&amp;L&amp;"Arial Narrow,Normal"&amp;6© BEUZELIN Laurine, DESGRANGES Amaury, EMILE Quentin&amp;R&amp;"Arial Narrow,Normal"&amp;6page n° &amp;P/&amp;N</c:oddFooter>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82444269046899"/>
          <c:y val="0.152933077101571"/>
          <c:w val="0.60189234085327903"/>
          <c:h val="0.71756057245781601"/>
        </c:manualLayout>
      </c:layout>
      <c:radarChart>
        <c:radarStyle val="filled"/>
        <c:varyColors val="0"/>
        <c:ser>
          <c:idx val="0"/>
          <c:order val="0"/>
          <c:tx>
            <c:v>article 6</c:v>
          </c:tx>
          <c:spPr>
            <a:solidFill>
              <a:srgbClr val="CC0005">
                <a:alpha val="20000"/>
              </a:srgbClr>
            </a:solidFill>
            <a:ln w="25400">
              <a:solidFill>
                <a:srgbClr val="C00000">
                  <a:alpha val="70000"/>
                </a:srgbClr>
              </a:solidFill>
            </a:ln>
            <a:effectLst/>
          </c:spPr>
          <c:dLbls>
            <c:dLbl>
              <c:idx val="0"/>
              <c:layout>
                <c:manualLayout>
                  <c:x val="-2.2883295194508001E-3"/>
                  <c:y val="0.13438735177865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48-44BA-B4DF-E42D92C51695}"/>
                </c:ext>
              </c:extLst>
            </c:dLbl>
            <c:dLbl>
              <c:idx val="1"/>
              <c:layout>
                <c:manualLayout>
                  <c:x val="-8.6956521739130502E-2"/>
                  <c:y val="-7.246293101797970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48-44BA-B4DF-E42D92C51695}"/>
                </c:ext>
              </c:extLst>
            </c:dLbl>
            <c:dLbl>
              <c:idx val="2"/>
              <c:layout>
                <c:manualLayout>
                  <c:x val="0"/>
                  <c:y val="-0.1304347826086960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48-44BA-B4DF-E42D92C51695}"/>
                </c:ext>
              </c:extLst>
            </c:dLbl>
            <c:dLbl>
              <c:idx val="3"/>
              <c:layout>
                <c:manualLayout>
                  <c:x val="8.0091533180777996E-2"/>
                  <c:y val="-3.952569169960469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48-44BA-B4DF-E42D92C5169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Résultats!$B$45:$C$48</c:f>
              <c:multiLvlStrCache>
                <c:ptCount val="4"/>
                <c:lvl>
                  <c:pt idx="0">
                    <c:v>Mise à disposition des ressources</c:v>
                  </c:pt>
                  <c:pt idx="1">
                    <c:v>Ressources humaines</c:v>
                  </c:pt>
                  <c:pt idx="2">
                    <c:v>Infrastructures</c:v>
                  </c:pt>
                  <c:pt idx="3">
                    <c:v>Environnement de travail et maitrise de la contamination</c:v>
                  </c:pt>
                </c:lvl>
                <c:lvl>
                  <c:pt idx="0">
                    <c:v>6.1</c:v>
                  </c:pt>
                  <c:pt idx="1">
                    <c:v>6.2</c:v>
                  </c:pt>
                  <c:pt idx="2">
                    <c:v>6.3</c:v>
                  </c:pt>
                  <c:pt idx="3">
                    <c:v>6.4</c:v>
                  </c:pt>
                </c:lvl>
              </c:multiLvlStrCache>
            </c:multiLvlStrRef>
          </c:cat>
          <c:val>
            <c:numRef>
              <c:f>Résultats!$G$45:$G$48</c:f>
              <c:numCache>
                <c:formatCode>0%</c:formatCode>
                <c:ptCount val="4"/>
                <c:pt idx="0">
                  <c:v>0</c:v>
                </c:pt>
                <c:pt idx="1">
                  <c:v>0</c:v>
                </c:pt>
                <c:pt idx="2">
                  <c:v>0</c:v>
                </c:pt>
                <c:pt idx="3">
                  <c:v>0</c:v>
                </c:pt>
              </c:numCache>
            </c:numRef>
          </c:val>
          <c:extLst>
            <c:ext xmlns:c16="http://schemas.microsoft.com/office/drawing/2014/chart" uri="{C3380CC4-5D6E-409C-BE32-E72D297353CC}">
              <c16:uniqueId val="{00000004-C848-44BA-B4DF-E42D92C51695}"/>
            </c:ext>
          </c:extLst>
        </c:ser>
        <c:dLbls>
          <c:showLegendKey val="0"/>
          <c:showVal val="1"/>
          <c:showCatName val="0"/>
          <c:showSerName val="0"/>
          <c:showPercent val="0"/>
          <c:showBubbleSize val="0"/>
        </c:dLbls>
        <c:axId val="-221490464"/>
        <c:axId val="-221487712"/>
      </c:radarChart>
      <c:catAx>
        <c:axId val="-22149046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charset="0"/>
                <a:ea typeface="Arial" charset="0"/>
                <a:cs typeface="Arial" charset="0"/>
              </a:defRPr>
            </a:pPr>
            <a:endParaRPr lang="fr-FR"/>
          </a:p>
        </c:txPr>
        <c:crossAx val="-221487712"/>
        <c:crosses val="autoZero"/>
        <c:auto val="1"/>
        <c:lblAlgn val="ctr"/>
        <c:lblOffset val="100"/>
        <c:noMultiLvlLbl val="0"/>
      </c:catAx>
      <c:valAx>
        <c:axId val="-221487712"/>
        <c:scaling>
          <c:orientation val="minMax"/>
          <c:max val="1"/>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50000"/>
              </a:schemeClr>
            </a:solidFill>
            <a:prstDash val="sysDot"/>
          </a:ln>
          <a:effectLst/>
        </c:spPr>
        <c:txPr>
          <a:bodyPr rot="-60000000" spcFirstLastPara="1" vertOverflow="ellipsis" vert="horz" wrap="square" anchor="ctr" anchorCtr="1"/>
          <a:lstStyle/>
          <a:p>
            <a:pPr algn="ctr">
              <a:defRPr lang="en-US" sz="700" b="0" i="0" u="none" strike="noStrike" kern="1200" baseline="0">
                <a:solidFill>
                  <a:schemeClr val="bg1">
                    <a:lumMod val="50000"/>
                  </a:schemeClr>
                </a:solidFill>
                <a:latin typeface="+mn-lt"/>
                <a:ea typeface="+mn-ea"/>
                <a:cs typeface="+mn-cs"/>
              </a:defRPr>
            </a:pPr>
            <a:endParaRPr lang="fr-FR"/>
          </a:p>
        </c:txPr>
        <c:crossAx val="-22149046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76032232214101"/>
          <c:y val="0.11981022590694"/>
          <c:w val="0.53604442884963999"/>
          <c:h val="0.66517616396702195"/>
        </c:manualLayout>
      </c:layout>
      <c:radarChart>
        <c:radarStyle val="filled"/>
        <c:varyColors val="0"/>
        <c:ser>
          <c:idx val="0"/>
          <c:order val="0"/>
          <c:tx>
            <c:v>article7</c:v>
          </c:tx>
          <c:spPr>
            <a:solidFill>
              <a:srgbClr val="C00000">
                <a:alpha val="15000"/>
              </a:srgbClr>
            </a:solidFill>
            <a:ln w="25400">
              <a:solidFill>
                <a:srgbClr val="C00000">
                  <a:alpha val="70000"/>
                </a:srgbClr>
              </a:solidFill>
            </a:ln>
            <a:effectLst/>
          </c:spPr>
          <c:dLbls>
            <c:dLbl>
              <c:idx val="0"/>
              <c:layout>
                <c:manualLayout>
                  <c:x val="-2.3571012035321602E-3"/>
                  <c:y val="0.130268199233715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4E-4DB4-9DFE-112EF5AED87B}"/>
                </c:ext>
              </c:extLst>
            </c:dLbl>
            <c:dLbl>
              <c:idx val="1"/>
              <c:layout>
                <c:manualLayout>
                  <c:x val="-7.5427238513029196E-2"/>
                  <c:y val="5.3639846743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4E-4DB4-9DFE-112EF5AED87B}"/>
                </c:ext>
              </c:extLst>
            </c:dLbl>
            <c:dLbl>
              <c:idx val="2"/>
              <c:layout>
                <c:manualLayout>
                  <c:x val="-7.0713036105964897E-2"/>
                  <c:y val="-5.7471264367816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4E-4DB4-9DFE-112EF5AED87B}"/>
                </c:ext>
              </c:extLst>
            </c:dLbl>
            <c:dLbl>
              <c:idx val="3"/>
              <c:layout>
                <c:manualLayout>
                  <c:x val="-2.3571012035321602E-3"/>
                  <c:y val="-0.1226053639846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4E-4DB4-9DFE-112EF5AED87B}"/>
                </c:ext>
              </c:extLst>
            </c:dLbl>
            <c:dLbl>
              <c:idx val="4"/>
              <c:layout>
                <c:manualLayout>
                  <c:x val="7.0713036105964799E-2"/>
                  <c:y val="-5.74712643678160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4E-4DB4-9DFE-112EF5AED87B}"/>
                </c:ext>
              </c:extLst>
            </c:dLbl>
            <c:dLbl>
              <c:idx val="5"/>
              <c:layout>
                <c:manualLayout>
                  <c:x val="7.3070137309497005E-2"/>
                  <c:y val="5.74712643678160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4E-4DB4-9DFE-112EF5AED87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Résultats!$B$50:$C$55</c:f>
              <c:multiLvlStrCache>
                <c:ptCount val="6"/>
                <c:lvl>
                  <c:pt idx="0">
                    <c:v>Planification de la réalisation du produit</c:v>
                  </c:pt>
                  <c:pt idx="1">
                    <c:v>Processus relatifs aux clients</c:v>
                  </c:pt>
                  <c:pt idx="2">
                    <c:v>Conception et développement</c:v>
                  </c:pt>
                  <c:pt idx="3">
                    <c:v>Achats</c:v>
                  </c:pt>
                  <c:pt idx="4">
                    <c:v>Production et prestation de service</c:v>
                  </c:pt>
                  <c:pt idx="5">
                    <c:v>Maîtrise des équipements de surveillance et de mesure</c:v>
                  </c:pt>
                </c:lvl>
                <c:lvl>
                  <c:pt idx="0">
                    <c:v>7.1</c:v>
                  </c:pt>
                  <c:pt idx="1">
                    <c:v>7.2</c:v>
                  </c:pt>
                  <c:pt idx="2">
                    <c:v>7.3</c:v>
                  </c:pt>
                  <c:pt idx="3">
                    <c:v>7.4</c:v>
                  </c:pt>
                  <c:pt idx="4">
                    <c:v>7.5</c:v>
                  </c:pt>
                  <c:pt idx="5">
                    <c:v>7.6</c:v>
                  </c:pt>
                </c:lvl>
              </c:multiLvlStrCache>
            </c:multiLvlStrRef>
          </c:cat>
          <c:val>
            <c:numRef>
              <c:f>Résultats!$G$50:$G$55</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6-304E-4DB4-9DFE-112EF5AED87B}"/>
            </c:ext>
          </c:extLst>
        </c:ser>
        <c:dLbls>
          <c:showLegendKey val="0"/>
          <c:showVal val="1"/>
          <c:showCatName val="0"/>
          <c:showSerName val="0"/>
          <c:showPercent val="0"/>
          <c:showBubbleSize val="0"/>
        </c:dLbls>
        <c:axId val="-221458544"/>
        <c:axId val="-221455792"/>
      </c:radarChart>
      <c:catAx>
        <c:axId val="-221458544"/>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charset="0"/>
                <a:ea typeface="Arial" charset="0"/>
                <a:cs typeface="Arial" charset="0"/>
              </a:defRPr>
            </a:pPr>
            <a:endParaRPr lang="fr-FR"/>
          </a:p>
        </c:txPr>
        <c:crossAx val="-221455792"/>
        <c:crosses val="autoZero"/>
        <c:auto val="1"/>
        <c:lblAlgn val="ctr"/>
        <c:lblOffset val="100"/>
        <c:noMultiLvlLbl val="0"/>
      </c:catAx>
      <c:valAx>
        <c:axId val="-221455792"/>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lgn="ctr">
              <a:defRPr lang="en-US" sz="700" b="0" i="0" u="none" strike="noStrike" kern="1200" baseline="0">
                <a:solidFill>
                  <a:schemeClr val="bg1">
                    <a:lumMod val="50000"/>
                  </a:schemeClr>
                </a:solidFill>
                <a:latin typeface="+mn-lt"/>
                <a:ea typeface="+mn-ea"/>
                <a:cs typeface="+mn-cs"/>
              </a:defRPr>
            </a:pPr>
            <a:endParaRPr lang="fr-FR"/>
          </a:p>
        </c:txPr>
        <c:crossAx val="-221458544"/>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027321110294"/>
          <c:y val="0.12192258747707301"/>
          <c:w val="0.61124110192425396"/>
          <c:h val="0.77684987972847597"/>
        </c:manualLayout>
      </c:layout>
      <c:radarChart>
        <c:radarStyle val="filled"/>
        <c:varyColors val="0"/>
        <c:ser>
          <c:idx val="0"/>
          <c:order val="0"/>
          <c:tx>
            <c:v>article 8</c:v>
          </c:tx>
          <c:spPr>
            <a:solidFill>
              <a:srgbClr val="CC0005">
                <a:alpha val="20000"/>
              </a:srgbClr>
            </a:solidFill>
            <a:ln w="25400">
              <a:solidFill>
                <a:srgbClr val="CC0005">
                  <a:alpha val="70000"/>
                </a:srgbClr>
              </a:solidFill>
            </a:ln>
            <a:effectLst/>
          </c:spPr>
          <c:dLbls>
            <c:dLbl>
              <c:idx val="0"/>
              <c:layout>
                <c:manualLayout>
                  <c:x val="-4.29313555722556E-3"/>
                  <c:y val="0.1404958677685949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5F-4CF2-B37B-DF14B88C0FB8}"/>
                </c:ext>
              </c:extLst>
            </c:dLbl>
            <c:dLbl>
              <c:idx val="1"/>
              <c:layout>
                <c:manualLayout>
                  <c:x val="-8.7784587092588601E-2"/>
                  <c:y val="4.1322314049586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5F-4CF2-B37B-DF14B88C0FB8}"/>
                </c:ext>
              </c:extLst>
            </c:dLbl>
            <c:dLbl>
              <c:idx val="2"/>
              <c:layout>
                <c:manualLayout>
                  <c:x val="-5.4260043220738498E-2"/>
                  <c:y val="-0.11157024793388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5F-4CF2-B37B-DF14B88C0FB8}"/>
                </c:ext>
              </c:extLst>
            </c:dLbl>
            <c:dLbl>
              <c:idx val="3"/>
              <c:layout>
                <c:manualLayout>
                  <c:x val="5.5687914529356002E-2"/>
                  <c:y val="-0.1280991735537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5F-4CF2-B37B-DF14B88C0FB8}"/>
                </c:ext>
              </c:extLst>
            </c:dLbl>
            <c:dLbl>
              <c:idx val="4"/>
              <c:layout>
                <c:manualLayout>
                  <c:x val="9.7268878734556405E-2"/>
                  <c:y val="3.71900826446280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5F-4CF2-B37B-DF14B88C0FB8}"/>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Arial" charset="0"/>
                    <a:ea typeface="Arial" charset="0"/>
                    <a:cs typeface="Arial"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Résultats!$B$57:$C$61</c:f>
              <c:multiLvlStrCache>
                <c:ptCount val="5"/>
                <c:lvl>
                  <c:pt idx="0">
                    <c:v>Généralités</c:v>
                  </c:pt>
                  <c:pt idx="1">
                    <c:v>Surveillance et mesurage</c:v>
                  </c:pt>
                  <c:pt idx="2">
                    <c:v>Maîtrise du produit non conforme</c:v>
                  </c:pt>
                  <c:pt idx="3">
                    <c:v>Analyse des données</c:v>
                  </c:pt>
                  <c:pt idx="4">
                    <c:v>Amélioration</c:v>
                  </c:pt>
                </c:lvl>
                <c:lvl>
                  <c:pt idx="0">
                    <c:v>8.1</c:v>
                  </c:pt>
                  <c:pt idx="1">
                    <c:v>8.2</c:v>
                  </c:pt>
                  <c:pt idx="2">
                    <c:v>8.3</c:v>
                  </c:pt>
                  <c:pt idx="3">
                    <c:v>8.4</c:v>
                  </c:pt>
                  <c:pt idx="4">
                    <c:v>8.5</c:v>
                  </c:pt>
                </c:lvl>
              </c:multiLvlStrCache>
            </c:multiLvlStrRef>
          </c:cat>
          <c:val>
            <c:numRef>
              <c:f>Résultats!$G$57:$G$61</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5-3D5F-4CF2-B37B-DF14B88C0FB8}"/>
            </c:ext>
          </c:extLst>
        </c:ser>
        <c:dLbls>
          <c:showLegendKey val="0"/>
          <c:showVal val="1"/>
          <c:showCatName val="0"/>
          <c:showSerName val="0"/>
          <c:showPercent val="0"/>
          <c:showBubbleSize val="0"/>
        </c:dLbls>
        <c:axId val="-221430528"/>
        <c:axId val="-221427776"/>
      </c:radarChart>
      <c:catAx>
        <c:axId val="-221430528"/>
        <c:scaling>
          <c:orientation val="minMax"/>
        </c:scaling>
        <c:delete val="0"/>
        <c:axPos val="b"/>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charset="0"/>
                <a:ea typeface="Arial" charset="0"/>
                <a:cs typeface="Arial" charset="0"/>
              </a:defRPr>
            </a:pPr>
            <a:endParaRPr lang="fr-FR"/>
          </a:p>
        </c:txPr>
        <c:crossAx val="-221427776"/>
        <c:crosses val="autoZero"/>
        <c:auto val="1"/>
        <c:lblAlgn val="ctr"/>
        <c:lblOffset val="100"/>
        <c:noMultiLvlLbl val="0"/>
      </c:catAx>
      <c:valAx>
        <c:axId val="-221427776"/>
        <c:scaling>
          <c:orientation val="minMax"/>
          <c:max val="1"/>
          <c:min val="0"/>
        </c:scaling>
        <c:delete val="0"/>
        <c:axPos val="l"/>
        <c:majorGridlines>
          <c:spPr>
            <a:ln w="3175" cap="flat" cmpd="sng" algn="ctr">
              <a:solidFill>
                <a:schemeClr val="bg1">
                  <a:lumMod val="65000"/>
                </a:schemeClr>
              </a:solidFill>
              <a:prstDash val="sysDot"/>
              <a:round/>
            </a:ln>
            <a:effectLst/>
          </c:spPr>
        </c:majorGridlines>
        <c:numFmt formatCode="0%"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lgn="ctr">
              <a:defRPr lang="en-US" sz="700" b="0" i="0" u="none" strike="noStrike" kern="1200" baseline="0">
                <a:solidFill>
                  <a:schemeClr val="bg1">
                    <a:lumMod val="50000"/>
                  </a:schemeClr>
                </a:solidFill>
                <a:latin typeface="+mn-lt"/>
                <a:ea typeface="+mn-ea"/>
                <a:cs typeface="+mn-cs"/>
              </a:defRPr>
            </a:pPr>
            <a:endParaRPr lang="fr-FR"/>
          </a:p>
        </c:txPr>
        <c:crossAx val="-221430528"/>
        <c:crosses val="autoZero"/>
        <c:crossBetween val="between"/>
        <c:majorUnit val="0.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v>serie1</c:v>
          </c:tx>
          <c:spPr>
            <a:solidFill>
              <a:srgbClr val="C00000">
                <a:alpha val="15000"/>
              </a:srgbClr>
            </a:solidFill>
            <a:ln w="25400">
              <a:solidFill>
                <a:srgbClr val="C000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900" b="1" i="0" u="none" strike="noStrike" kern="1200" baseline="0">
                    <a:solidFill>
                      <a:srgbClr val="C00000"/>
                    </a:solidFill>
                    <a:latin typeface="Arial" charset="0"/>
                    <a:ea typeface="Arial" charset="0"/>
                    <a:cs typeface="Arial"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Résultats!$B$36:$C$37</c:f>
              <c:multiLvlStrCache>
                <c:ptCount val="2"/>
                <c:lvl>
                  <c:pt idx="0">
                    <c:v>Exigences générales</c:v>
                  </c:pt>
                  <c:pt idx="1">
                    <c:v>Exigences relatives à la documentation</c:v>
                  </c:pt>
                </c:lvl>
                <c:lvl>
                  <c:pt idx="0">
                    <c:v>4.1</c:v>
                  </c:pt>
                  <c:pt idx="1">
                    <c:v>4.2</c:v>
                  </c:pt>
                </c:lvl>
              </c:multiLvlStrCache>
            </c:multiLvlStrRef>
          </c:cat>
          <c:val>
            <c:numRef>
              <c:f>Résultats!$G$36:$G$37</c:f>
              <c:numCache>
                <c:formatCode>0%</c:formatCode>
                <c:ptCount val="2"/>
                <c:pt idx="0">
                  <c:v>0</c:v>
                </c:pt>
                <c:pt idx="1">
                  <c:v>0</c:v>
                </c:pt>
              </c:numCache>
            </c:numRef>
          </c:val>
          <c:extLst>
            <c:ext xmlns:c16="http://schemas.microsoft.com/office/drawing/2014/chart" uri="{C3380CC4-5D6E-409C-BE32-E72D297353CC}">
              <c16:uniqueId val="{00000000-04F1-46ED-A50E-BBDB62085FED}"/>
            </c:ext>
          </c:extLst>
        </c:ser>
        <c:dLbls>
          <c:dLblPos val="outEnd"/>
          <c:showLegendKey val="0"/>
          <c:showVal val="1"/>
          <c:showCatName val="0"/>
          <c:showSerName val="0"/>
          <c:showPercent val="0"/>
          <c:showBubbleSize val="0"/>
        </c:dLbls>
        <c:gapWidth val="219"/>
        <c:overlap val="-27"/>
        <c:axId val="-218607840"/>
        <c:axId val="-218605088"/>
        <c:extLst>
          <c:ext xmlns:c15="http://schemas.microsoft.com/office/drawing/2012/chart" uri="{02D57815-91ED-43cb-92C2-25804820EDAC}">
            <c15:filteredBarSeries>
              <c15:ser>
                <c:idx val="0"/>
                <c:order val="0"/>
                <c:tx>
                  <c:strRef>
                    <c:extLst>
                      <c:ext uri="{02D57815-91ED-43cb-92C2-25804820EDAC}">
                        <c15:formulaRef>
                          <c15:sqref>Résultats!$G$36</c15:sqref>
                        </c15:formulaRef>
                      </c:ext>
                    </c:extLst>
                    <c:strCache>
                      <c:ptCount val="1"/>
                      <c:pt idx="0">
                        <c:v>...</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0" i="0" u="none" strike="noStrike" kern="1200" baseline="0">
                          <a:solidFill>
                            <a:schemeClr val="tx1"/>
                          </a:solidFill>
                          <a:latin typeface="+mn-lt"/>
                          <a:ea typeface="+mn-ea"/>
                          <a:cs typeface="+mn-cs"/>
                        </a:defRPr>
                      </a:pPr>
                      <a:endParaRPr lang="fr-FR"/>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Résultats!$B$36:$C$37</c15:sqref>
                        </c15:formulaRef>
                      </c:ext>
                    </c:extLst>
                    <c:multiLvlStrCache>
                      <c:ptCount val="2"/>
                      <c:lvl>
                        <c:pt idx="0">
                          <c:v>Exigences générales</c:v>
                        </c:pt>
                        <c:pt idx="1">
                          <c:v>Exigences relatives à la documentation</c:v>
                        </c:pt>
                      </c:lvl>
                      <c:lvl>
                        <c:pt idx="0">
                          <c:v>4.1</c:v>
                        </c:pt>
                        <c:pt idx="1">
                          <c:v>4.2</c:v>
                        </c:pt>
                      </c:lvl>
                    </c:multiLvlStrCache>
                  </c:multiLvlStrRef>
                </c:cat>
                <c:val>
                  <c:numRef>
                    <c:extLst>
                      <c:ext uri="{02D57815-91ED-43cb-92C2-25804820EDAC}">
                        <c15:formulaRef>
                          <c15:sqref>Résultats!$G$37</c15:sqref>
                        </c15:formulaRef>
                      </c:ext>
                    </c:extLst>
                    <c:numCache>
                      <c:formatCode>0%</c:formatCode>
                      <c:ptCount val="1"/>
                      <c:pt idx="0">
                        <c:v>0</c:v>
                      </c:pt>
                    </c:numCache>
                  </c:numRef>
                </c:val>
                <c:extLst>
                  <c:ext xmlns:c16="http://schemas.microsoft.com/office/drawing/2014/chart" uri="{C3380CC4-5D6E-409C-BE32-E72D297353CC}">
                    <c16:uniqueId val="{00000001-04F1-46ED-A50E-BBDB62085FED}"/>
                  </c:ext>
                </c:extLst>
              </c15:ser>
            </c15:filteredBarSeries>
          </c:ext>
        </c:extLst>
      </c:barChart>
      <c:catAx>
        <c:axId val="-218607840"/>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fr-FR"/>
          </a:p>
        </c:txPr>
        <c:crossAx val="-218605088"/>
        <c:crosses val="autoZero"/>
        <c:auto val="1"/>
        <c:lblAlgn val="ctr"/>
        <c:lblOffset val="100"/>
        <c:noMultiLvlLbl val="0"/>
      </c:catAx>
      <c:valAx>
        <c:axId val="-218605088"/>
        <c:scaling>
          <c:orientation val="minMax"/>
          <c:max val="1"/>
        </c:scaling>
        <c:delete val="0"/>
        <c:axPos val="l"/>
        <c:majorGridlines>
          <c:spPr>
            <a:ln w="9525" cap="flat" cmpd="sng" algn="ctr">
              <a:solidFill>
                <a:schemeClr val="bg1">
                  <a:lumMod val="75000"/>
                </a:schemeClr>
              </a:solidFill>
              <a:prstDash val="sysDot"/>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fr-FR"/>
          </a:p>
        </c:txPr>
        <c:crossAx val="-218607840"/>
        <c:crosses val="autoZero"/>
        <c:crossBetween val="between"/>
        <c:majorUnit val="0.2"/>
      </c:valAx>
      <c:spPr>
        <a:noFill/>
        <a:ln>
          <a:solidFill>
            <a:schemeClr val="bg1">
              <a:lumMod val="75000"/>
            </a:schemeClr>
          </a:solidFill>
          <a:prstDash val="sysDot"/>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lang="en-US" sz="1000" b="0" i="0" u="none" strike="noStrike" kern="1200" baseline="0">
          <a:solidFill>
            <a:schemeClr val="tx1"/>
          </a:solidFill>
          <a:latin typeface="+mn-lt"/>
          <a:ea typeface="+mn-ea"/>
          <a:cs typeface="+mn-cs"/>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9.xml"/><Relationship Id="rId5" Type="http://schemas.openxmlformats.org/officeDocument/2006/relationships/image" Target="../media/image2.png"/><Relationship Id="rId4" Type="http://schemas.openxmlformats.org/officeDocument/2006/relationships/chart" Target="../charts/chart8.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png"/><Relationship Id="rId5" Type="http://schemas.openxmlformats.org/officeDocument/2006/relationships/chart" Target="../charts/chart18.xml"/><Relationship Id="rId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editAs="oneCell">
    <xdr:from>
      <xdr:col>0</xdr:col>
      <xdr:colOff>22861</xdr:colOff>
      <xdr:row>2</xdr:row>
      <xdr:rowOff>18936</xdr:rowOff>
    </xdr:from>
    <xdr:to>
      <xdr:col>1</xdr:col>
      <xdr:colOff>678622</xdr:colOff>
      <xdr:row>2</xdr:row>
      <xdr:rowOff>381000</xdr:rowOff>
    </xdr:to>
    <xdr:pic>
      <xdr:nvPicPr>
        <xdr:cNvPr id="3" name="Google Shape;74;p13">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22861" y="296027"/>
          <a:ext cx="1579397" cy="36206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75564</xdr:colOff>
      <xdr:row>2</xdr:row>
      <xdr:rowOff>61591</xdr:rowOff>
    </xdr:from>
    <xdr:to>
      <xdr:col>1</xdr:col>
      <xdr:colOff>251460</xdr:colOff>
      <xdr:row>2</xdr:row>
      <xdr:rowOff>228600</xdr:rowOff>
    </xdr:to>
    <xdr:pic>
      <xdr:nvPicPr>
        <xdr:cNvPr id="3" name="Google Shape;74;p13">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a:srcRect/>
        <a:stretch/>
      </xdr:blipFill>
      <xdr:spPr>
        <a:xfrm>
          <a:off x="75564" y="229231"/>
          <a:ext cx="633096" cy="16700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121458</xdr:colOff>
      <xdr:row>15</xdr:row>
      <xdr:rowOff>284481</xdr:rowOff>
    </xdr:from>
    <xdr:to>
      <xdr:col>3</xdr:col>
      <xdr:colOff>1183640</xdr:colOff>
      <xdr:row>20</xdr:row>
      <xdr:rowOff>177800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69849</xdr:colOff>
      <xdr:row>11</xdr:row>
      <xdr:rowOff>35983</xdr:rowOff>
    </xdr:from>
    <xdr:to>
      <xdr:col>3</xdr:col>
      <xdr:colOff>1146174</xdr:colOff>
      <xdr:row>14</xdr:row>
      <xdr:rowOff>114300</xdr:rowOff>
    </xdr:to>
    <xdr:graphicFrame macro="">
      <xdr:nvGraphicFramePr>
        <xdr:cNvPr id="4" name="Chart 2">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91017</xdr:colOff>
      <xdr:row>12</xdr:row>
      <xdr:rowOff>50799</xdr:rowOff>
    </xdr:from>
    <xdr:to>
      <xdr:col>7</xdr:col>
      <xdr:colOff>1100667</xdr:colOff>
      <xdr:row>19</xdr:row>
      <xdr:rowOff>276577</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77889</xdr:colOff>
      <xdr:row>24</xdr:row>
      <xdr:rowOff>22580</xdr:rowOff>
    </xdr:from>
    <xdr:to>
      <xdr:col>5</xdr:col>
      <xdr:colOff>31042</xdr:colOff>
      <xdr:row>29</xdr:row>
      <xdr:rowOff>826913</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70555</xdr:colOff>
      <xdr:row>2</xdr:row>
      <xdr:rowOff>57573</xdr:rowOff>
    </xdr:from>
    <xdr:to>
      <xdr:col>1</xdr:col>
      <xdr:colOff>216092</xdr:colOff>
      <xdr:row>2</xdr:row>
      <xdr:rowOff>254000</xdr:rowOff>
    </xdr:to>
    <xdr:pic>
      <xdr:nvPicPr>
        <xdr:cNvPr id="7" name="Google Shape;74;p13">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5">
          <a:alphaModFix/>
        </a:blip>
        <a:stretch>
          <a:fillRect/>
        </a:stretch>
      </xdr:blipFill>
      <xdr:spPr>
        <a:xfrm>
          <a:off x="70555" y="311573"/>
          <a:ext cx="724093" cy="19642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20</xdr:row>
      <xdr:rowOff>326572</xdr:rowOff>
    </xdr:from>
    <xdr:to>
      <xdr:col>4</xdr:col>
      <xdr:colOff>1201058</xdr:colOff>
      <xdr:row>25</xdr:row>
      <xdr:rowOff>1086556</xdr:rowOff>
    </xdr:to>
    <xdr:graphicFrame macro="">
      <xdr:nvGraphicFramePr>
        <xdr:cNvPr id="11" name="Graphique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98778</xdr:colOff>
      <xdr:row>29</xdr:row>
      <xdr:rowOff>261258</xdr:rowOff>
    </xdr:from>
    <xdr:to>
      <xdr:col>4</xdr:col>
      <xdr:colOff>1086555</xdr:colOff>
      <xdr:row>35</xdr:row>
      <xdr:rowOff>14111</xdr:rowOff>
    </xdr:to>
    <xdr:graphicFrame macro="">
      <xdr:nvGraphicFramePr>
        <xdr:cNvPr id="12" name="Graphique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56445</xdr:colOff>
      <xdr:row>38</xdr:row>
      <xdr:rowOff>293915</xdr:rowOff>
    </xdr:from>
    <xdr:to>
      <xdr:col>4</xdr:col>
      <xdr:colOff>1143001</xdr:colOff>
      <xdr:row>43</xdr:row>
      <xdr:rowOff>1072444</xdr:rowOff>
    </xdr:to>
    <xdr:graphicFrame macro="">
      <xdr:nvGraphicFramePr>
        <xdr:cNvPr id="13" name="Graphique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42181</xdr:colOff>
      <xdr:row>47</xdr:row>
      <xdr:rowOff>250371</xdr:rowOff>
    </xdr:from>
    <xdr:to>
      <xdr:col>4</xdr:col>
      <xdr:colOff>1202871</xdr:colOff>
      <xdr:row>52</xdr:row>
      <xdr:rowOff>987777</xdr:rowOff>
    </xdr:to>
    <xdr:graphicFrame macro="">
      <xdr:nvGraphicFramePr>
        <xdr:cNvPr id="14" name="Graphique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xdr:row>
      <xdr:rowOff>42794</xdr:rowOff>
    </xdr:from>
    <xdr:to>
      <xdr:col>1</xdr:col>
      <xdr:colOff>209550</xdr:colOff>
      <xdr:row>2</xdr:row>
      <xdr:rowOff>262006</xdr:rowOff>
    </xdr:to>
    <xdr:pic>
      <xdr:nvPicPr>
        <xdr:cNvPr id="9" name="Google Shape;74;p13">
          <a:extLst>
            <a:ext uri="{FF2B5EF4-FFF2-40B4-BE49-F238E27FC236}">
              <a16:creationId xmlns:a16="http://schemas.microsoft.com/office/drawing/2014/main" id="{00000000-0008-0000-0300-000009000000}"/>
            </a:ext>
          </a:extLst>
        </xdr:cNvPr>
        <xdr:cNvPicPr preferRelativeResize="0"/>
      </xdr:nvPicPr>
      <xdr:blipFill>
        <a:blip xmlns:r="http://schemas.openxmlformats.org/officeDocument/2006/relationships" r:embed="rId5"/>
        <a:srcRect/>
        <a:stretch/>
      </xdr:blipFill>
      <xdr:spPr>
        <a:xfrm>
          <a:off x="0" y="195194"/>
          <a:ext cx="918210" cy="219212"/>
        </a:xfrm>
        <a:prstGeom prst="rect">
          <a:avLst/>
        </a:prstGeom>
        <a:noFill/>
        <a:ln>
          <a:noFill/>
        </a:ln>
      </xdr:spPr>
    </xdr:pic>
    <xdr:clientData/>
  </xdr:twoCellAnchor>
  <xdr:twoCellAnchor>
    <xdr:from>
      <xdr:col>0</xdr:col>
      <xdr:colOff>152400</xdr:colOff>
      <xdr:row>11</xdr:row>
      <xdr:rowOff>272142</xdr:rowOff>
    </xdr:from>
    <xdr:to>
      <xdr:col>4</xdr:col>
      <xdr:colOff>1141912</xdr:colOff>
      <xdr:row>16</xdr:row>
      <xdr:rowOff>761999</xdr:rowOff>
    </xdr:to>
    <xdr:graphicFrame macro="">
      <xdr:nvGraphicFramePr>
        <xdr:cNvPr id="3" name="Graphique 1">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2</xdr:row>
      <xdr:rowOff>44784</xdr:rowOff>
    </xdr:from>
    <xdr:to>
      <xdr:col>1</xdr:col>
      <xdr:colOff>7620</xdr:colOff>
      <xdr:row>2</xdr:row>
      <xdr:rowOff>274319</xdr:rowOff>
    </xdr:to>
    <xdr:pic>
      <xdr:nvPicPr>
        <xdr:cNvPr id="2" name="Google Shape;74;p13">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a:srcRect/>
        <a:stretch/>
      </xdr:blipFill>
      <xdr:spPr>
        <a:xfrm>
          <a:off x="57150" y="242904"/>
          <a:ext cx="910590" cy="229535"/>
        </a:xfrm>
        <a:prstGeom prst="rect">
          <a:avLst/>
        </a:prstGeom>
        <a:noFill/>
        <a:ln>
          <a:noFill/>
        </a:ln>
      </xdr:spPr>
    </xdr:pic>
    <xdr:clientData/>
  </xdr:twoCellAnchor>
  <xdr:twoCellAnchor>
    <xdr:from>
      <xdr:col>0</xdr:col>
      <xdr:colOff>7620</xdr:colOff>
      <xdr:row>11</xdr:row>
      <xdr:rowOff>293793</xdr:rowOff>
    </xdr:from>
    <xdr:to>
      <xdr:col>4</xdr:col>
      <xdr:colOff>847</xdr:colOff>
      <xdr:row>20</xdr:row>
      <xdr:rowOff>739140</xdr:rowOff>
    </xdr:to>
    <xdr:graphicFrame macro="">
      <xdr:nvGraphicFramePr>
        <xdr:cNvPr id="4" name="Graphique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99060</xdr:colOff>
      <xdr:row>2</xdr:row>
      <xdr:rowOff>68580</xdr:rowOff>
    </xdr:from>
    <xdr:to>
      <xdr:col>1</xdr:col>
      <xdr:colOff>289560</xdr:colOff>
      <xdr:row>2</xdr:row>
      <xdr:rowOff>264865</xdr:rowOff>
    </xdr:to>
    <xdr:pic>
      <xdr:nvPicPr>
        <xdr:cNvPr id="6" name="Google Shape;74;p13">
          <a:extLst>
            <a:ext uri="{FF2B5EF4-FFF2-40B4-BE49-F238E27FC236}">
              <a16:creationId xmlns:a16="http://schemas.microsoft.com/office/drawing/2014/main" id="{00000000-0008-0000-0500-000006000000}"/>
            </a:ext>
          </a:extLst>
        </xdr:cNvPr>
        <xdr:cNvPicPr preferRelativeResize="0"/>
      </xdr:nvPicPr>
      <xdr:blipFill>
        <a:blip xmlns:r="http://schemas.openxmlformats.org/officeDocument/2006/relationships" r:embed="rId1">
          <a:alphaModFix/>
        </a:blip>
        <a:stretch>
          <a:fillRect/>
        </a:stretch>
      </xdr:blipFill>
      <xdr:spPr>
        <a:xfrm>
          <a:off x="99060" y="312420"/>
          <a:ext cx="739140" cy="196285"/>
        </a:xfrm>
        <a:prstGeom prst="rect">
          <a:avLst/>
        </a:prstGeom>
        <a:noFill/>
        <a:ln>
          <a:noFill/>
        </a:ln>
      </xdr:spPr>
    </xdr:pic>
    <xdr:clientData/>
  </xdr:twoCellAnchor>
  <xdr:twoCellAnchor>
    <xdr:from>
      <xdr:col>0</xdr:col>
      <xdr:colOff>0</xdr:colOff>
      <xdr:row>10</xdr:row>
      <xdr:rowOff>182880</xdr:rowOff>
    </xdr:from>
    <xdr:to>
      <xdr:col>5</xdr:col>
      <xdr:colOff>0</xdr:colOff>
      <xdr:row>21</xdr:row>
      <xdr:rowOff>975360</xdr:rowOff>
    </xdr:to>
    <xdr:graphicFrame macro="">
      <xdr:nvGraphicFramePr>
        <xdr:cNvPr id="70" name="Graphique 6">
          <a:extLst>
            <a:ext uri="{FF2B5EF4-FFF2-40B4-BE49-F238E27FC236}">
              <a16:creationId xmlns:a16="http://schemas.microsoft.com/office/drawing/2014/main" id="{00000000-0008-0000-05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51313</xdr:colOff>
      <xdr:row>25</xdr:row>
      <xdr:rowOff>51313</xdr:rowOff>
    </xdr:from>
    <xdr:to>
      <xdr:col>4</xdr:col>
      <xdr:colOff>1128889</xdr:colOff>
      <xdr:row>34</xdr:row>
      <xdr:rowOff>410503</xdr:rowOff>
    </xdr:to>
    <xdr:graphicFrame macro="">
      <xdr:nvGraphicFramePr>
        <xdr:cNvPr id="9" name="Graphique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xdr:colOff>
      <xdr:row>38</xdr:row>
      <xdr:rowOff>76970</xdr:rowOff>
    </xdr:from>
    <xdr:to>
      <xdr:col>5</xdr:col>
      <xdr:colOff>0</xdr:colOff>
      <xdr:row>48</xdr:row>
      <xdr:rowOff>0</xdr:rowOff>
    </xdr:to>
    <xdr:graphicFrame macro="">
      <xdr:nvGraphicFramePr>
        <xdr:cNvPr id="72" name="Graphique 7">
          <a:extLst>
            <a:ext uri="{FF2B5EF4-FFF2-40B4-BE49-F238E27FC236}">
              <a16:creationId xmlns:a16="http://schemas.microsoft.com/office/drawing/2014/main" id="{00000000-0008-0000-05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76970</xdr:colOff>
      <xdr:row>51</xdr:row>
      <xdr:rowOff>76200</xdr:rowOff>
    </xdr:from>
    <xdr:to>
      <xdr:col>4</xdr:col>
      <xdr:colOff>1090404</xdr:colOff>
      <xdr:row>60</xdr:row>
      <xdr:rowOff>474646</xdr:rowOff>
    </xdr:to>
    <xdr:graphicFrame macro="">
      <xdr:nvGraphicFramePr>
        <xdr:cNvPr id="7" name="Graphique 6">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96520</xdr:colOff>
      <xdr:row>2</xdr:row>
      <xdr:rowOff>58420</xdr:rowOff>
    </xdr:from>
    <xdr:to>
      <xdr:col>1</xdr:col>
      <xdr:colOff>299720</xdr:colOff>
      <xdr:row>2</xdr:row>
      <xdr:rowOff>281269</xdr:rowOff>
    </xdr:to>
    <xdr:pic>
      <xdr:nvPicPr>
        <xdr:cNvPr id="2" name="Google Shape;74;p13">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a:alphaModFix/>
        </a:blip>
        <a:stretch>
          <a:fillRect/>
        </a:stretch>
      </xdr:blipFill>
      <xdr:spPr>
        <a:xfrm>
          <a:off x="96520" y="256540"/>
          <a:ext cx="751840" cy="222849"/>
        </a:xfrm>
        <a:prstGeom prst="rect">
          <a:avLst/>
        </a:prstGeom>
        <a:noFill/>
        <a:ln>
          <a:noFill/>
        </a:ln>
      </xdr:spPr>
    </xdr:pic>
    <xdr:clientData/>
  </xdr:twoCellAnchor>
  <xdr:twoCellAnchor>
    <xdr:from>
      <xdr:col>0</xdr:col>
      <xdr:colOff>101600</xdr:colOff>
      <xdr:row>50</xdr:row>
      <xdr:rowOff>180975</xdr:rowOff>
    </xdr:from>
    <xdr:to>
      <xdr:col>4</xdr:col>
      <xdr:colOff>1155700</xdr:colOff>
      <xdr:row>60</xdr:row>
      <xdr:rowOff>457200</xdr:rowOff>
    </xdr:to>
    <xdr:graphicFrame macro="">
      <xdr:nvGraphicFramePr>
        <xdr:cNvPr id="11" name="Graphique 10">
          <a:extLst>
            <a:ext uri="{FF2B5EF4-FFF2-40B4-BE49-F238E27FC236}">
              <a16:creationId xmlns:a16="http://schemas.microsoft.com/office/drawing/2014/main" id="{00000000-0008-0000-06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25</xdr:row>
      <xdr:rowOff>22860</xdr:rowOff>
    </xdr:from>
    <xdr:to>
      <xdr:col>4</xdr:col>
      <xdr:colOff>1094740</xdr:colOff>
      <xdr:row>34</xdr:row>
      <xdr:rowOff>365760</xdr:rowOff>
    </xdr:to>
    <xdr:graphicFrame macro="">
      <xdr:nvGraphicFramePr>
        <xdr:cNvPr id="12" name="Graphique 11">
          <a:extLst>
            <a:ext uri="{FF2B5EF4-FFF2-40B4-BE49-F238E27FC236}">
              <a16:creationId xmlns:a16="http://schemas.microsoft.com/office/drawing/2014/main" id="{00000000-0008-0000-06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xdr:row>
      <xdr:rowOff>101600</xdr:rowOff>
    </xdr:from>
    <xdr:to>
      <xdr:col>4</xdr:col>
      <xdr:colOff>1094740</xdr:colOff>
      <xdr:row>21</xdr:row>
      <xdr:rowOff>393700</xdr:rowOff>
    </xdr:to>
    <xdr:graphicFrame macro="">
      <xdr:nvGraphicFramePr>
        <xdr:cNvPr id="7" name="Graphique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114300</xdr:colOff>
      <xdr:row>38</xdr:row>
      <xdr:rowOff>73660</xdr:rowOff>
    </xdr:from>
    <xdr:to>
      <xdr:col>4</xdr:col>
      <xdr:colOff>1209040</xdr:colOff>
      <xdr:row>47</xdr:row>
      <xdr:rowOff>495300</xdr:rowOff>
    </xdr:to>
    <xdr:graphicFrame macro="">
      <xdr:nvGraphicFramePr>
        <xdr:cNvPr id="9" name="Graphique 8">
          <a:extLst>
            <a:ext uri="{FF2B5EF4-FFF2-40B4-BE49-F238E27FC236}">
              <a16:creationId xmlns:a16="http://schemas.microsoft.com/office/drawing/2014/main" id="{00000000-0008-0000-06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travaux.master.utc.fr/formations-master/ingenierie-de-la-sante/ids079/"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ravaux.master.utc.fr/formations-master/ingenierie-de-la-sante/ids079/" TargetMode="External"/><Relationship Id="rId1" Type="http://schemas.openxmlformats.org/officeDocument/2006/relationships/hyperlink" Target="https://travaux.master.utc.fr/formations-master/ingenierie-de-la-sante/ids079/"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ravaux.master.utc.fr/formations-master/ingenierie-de-la-sante/ids079/"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travaux.master.utc.fr/formations-master/ingenierie-de-la-sante/ids079/"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travaux.master.utc.fr/formations-master/ingenierie-de-la-sante/ids079/"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travaux.master.utc.fr/formations-master/ingenierie-de-la-sante/ids079/"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travaux.master.utc.fr/formations-master/ingenierie-de-la-sante/ids07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sheetPr>
  <dimension ref="A1:AT31"/>
  <sheetViews>
    <sheetView tabSelected="1" view="pageLayout" workbookViewId="0">
      <selection activeCell="D6" sqref="D6:I6"/>
    </sheetView>
  </sheetViews>
  <sheetFormatPr baseColWidth="10" defaultColWidth="9.3828125" defaultRowHeight="10"/>
  <cols>
    <col min="1" max="1" width="10.3828125" style="48" customWidth="1"/>
    <col min="2" max="2" width="8.3828125" style="48" customWidth="1"/>
    <col min="3" max="4" width="6.53515625" style="48" customWidth="1"/>
    <col min="5" max="5" width="8.3828125" style="48" customWidth="1"/>
    <col min="6" max="6" width="8.53515625" style="48" customWidth="1"/>
    <col min="7" max="7" width="8" style="48" customWidth="1"/>
    <col min="8" max="8" width="2.84375" style="262" customWidth="1"/>
    <col min="9" max="9" width="17.53515625" style="262" customWidth="1"/>
    <col min="10" max="16384" width="9.3828125" style="48"/>
  </cols>
  <sheetData>
    <row r="1" spans="1:46" s="288" customFormat="1" ht="8" customHeight="1">
      <c r="A1" s="465" t="s">
        <v>636</v>
      </c>
      <c r="B1" s="465"/>
      <c r="C1" s="465"/>
      <c r="D1" s="465"/>
      <c r="E1" s="283"/>
      <c r="F1" s="284"/>
      <c r="G1" s="285"/>
      <c r="H1" s="285"/>
      <c r="I1" s="286" t="s">
        <v>611</v>
      </c>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row>
    <row r="2" spans="1:46" s="289" customFormat="1" ht="8" customHeight="1">
      <c r="A2" s="466" t="s">
        <v>635</v>
      </c>
      <c r="B2" s="466"/>
      <c r="C2" s="466"/>
      <c r="D2" s="466"/>
      <c r="E2" s="466"/>
      <c r="F2" s="466"/>
      <c r="G2" s="466"/>
      <c r="H2" s="482" t="s">
        <v>0</v>
      </c>
      <c r="I2" s="482"/>
    </row>
    <row r="3" spans="1:46" ht="35.25" customHeight="1">
      <c r="A3" s="293"/>
      <c r="B3" s="499" t="s">
        <v>1</v>
      </c>
      <c r="C3" s="499"/>
      <c r="D3" s="499"/>
      <c r="E3" s="499"/>
      <c r="F3" s="499"/>
      <c r="G3" s="499"/>
      <c r="H3" s="499"/>
      <c r="I3" s="500"/>
    </row>
    <row r="4" spans="1:46" s="261" customFormat="1" ht="14" customHeight="1">
      <c r="A4" s="501" t="s">
        <v>2</v>
      </c>
      <c r="B4" s="502"/>
      <c r="C4" s="502"/>
      <c r="D4" s="502"/>
      <c r="E4" s="502"/>
      <c r="F4" s="502"/>
      <c r="G4" s="502"/>
      <c r="H4" s="502"/>
      <c r="I4" s="503"/>
    </row>
    <row r="5" spans="1:46" ht="11" customHeight="1">
      <c r="A5" s="504" t="s">
        <v>3</v>
      </c>
      <c r="B5" s="504"/>
      <c r="C5" s="504"/>
      <c r="D5" s="504"/>
      <c r="E5" s="504"/>
      <c r="F5" s="504"/>
      <c r="G5" s="504"/>
      <c r="H5" s="504"/>
      <c r="I5" s="504"/>
    </row>
    <row r="6" spans="1:46" ht="14.5" customHeight="1">
      <c r="A6" s="505" t="s">
        <v>4</v>
      </c>
      <c r="B6" s="506"/>
      <c r="C6" s="506"/>
      <c r="D6" s="507" t="s">
        <v>5</v>
      </c>
      <c r="E6" s="507"/>
      <c r="F6" s="507"/>
      <c r="G6" s="507"/>
      <c r="H6" s="507"/>
      <c r="I6" s="508"/>
    </row>
    <row r="7" spans="1:46" ht="14.5" customHeight="1">
      <c r="A7" s="486" t="s">
        <v>6</v>
      </c>
      <c r="B7" s="487"/>
      <c r="C7" s="487"/>
      <c r="D7" s="488" t="s">
        <v>33</v>
      </c>
      <c r="E7" s="488"/>
      <c r="F7" s="488"/>
      <c r="G7" s="488"/>
      <c r="H7" s="488"/>
      <c r="I7" s="489"/>
    </row>
    <row r="8" spans="1:46" ht="14.5" customHeight="1">
      <c r="A8" s="490" t="s">
        <v>7</v>
      </c>
      <c r="B8" s="491"/>
      <c r="C8" s="491"/>
      <c r="D8" s="492" t="s">
        <v>8</v>
      </c>
      <c r="E8" s="493"/>
      <c r="F8" s="493"/>
      <c r="G8" s="493"/>
      <c r="H8" s="494" t="s">
        <v>646</v>
      </c>
      <c r="I8" s="495"/>
    </row>
    <row r="9" spans="1:46" ht="6" customHeight="1">
      <c r="A9" s="49"/>
      <c r="B9" s="49"/>
      <c r="C9" s="49"/>
      <c r="D9" s="50"/>
      <c r="E9" s="50"/>
      <c r="F9" s="50"/>
      <c r="G9" s="50"/>
      <c r="H9" s="51"/>
      <c r="I9" s="51"/>
    </row>
    <row r="10" spans="1:46" s="280" customFormat="1" ht="21" customHeight="1">
      <c r="A10" s="496" t="s">
        <v>609</v>
      </c>
      <c r="B10" s="497"/>
      <c r="C10" s="497"/>
      <c r="D10" s="497"/>
      <c r="E10" s="497"/>
      <c r="F10" s="497"/>
      <c r="G10" s="497"/>
      <c r="H10" s="497"/>
      <c r="I10" s="498"/>
    </row>
    <row r="11" spans="1:46" ht="35.5" customHeight="1">
      <c r="A11" s="483" t="s">
        <v>634</v>
      </c>
      <c r="B11" s="484"/>
      <c r="C11" s="484"/>
      <c r="D11" s="484"/>
      <c r="E11" s="484"/>
      <c r="F11" s="484"/>
      <c r="G11" s="484"/>
      <c r="H11" s="484"/>
      <c r="I11" s="485"/>
    </row>
    <row r="12" spans="1:46" ht="75.5" customHeight="1">
      <c r="A12" s="483" t="s">
        <v>590</v>
      </c>
      <c r="B12" s="484"/>
      <c r="C12" s="484"/>
      <c r="D12" s="484"/>
      <c r="E12" s="484"/>
      <c r="F12" s="484"/>
      <c r="G12" s="484"/>
      <c r="H12" s="484"/>
      <c r="I12" s="485"/>
    </row>
    <row r="13" spans="1:46" ht="46" customHeight="1">
      <c r="A13" s="483" t="s">
        <v>591</v>
      </c>
      <c r="B13" s="484"/>
      <c r="C13" s="484"/>
      <c r="D13" s="484"/>
      <c r="E13" s="484"/>
      <c r="F13" s="484"/>
      <c r="G13" s="484"/>
      <c r="H13" s="484"/>
      <c r="I13" s="485"/>
    </row>
    <row r="14" spans="1:46" ht="65.5" customHeight="1">
      <c r="A14" s="483" t="s">
        <v>592</v>
      </c>
      <c r="B14" s="484"/>
      <c r="C14" s="484"/>
      <c r="D14" s="484"/>
      <c r="E14" s="484"/>
      <c r="F14" s="484"/>
      <c r="G14" s="484"/>
      <c r="H14" s="484"/>
      <c r="I14" s="485"/>
    </row>
    <row r="15" spans="1:46" ht="15" customHeight="1">
      <c r="A15" s="509" t="s">
        <v>9</v>
      </c>
      <c r="B15" s="510"/>
      <c r="C15" s="510"/>
      <c r="D15" s="510"/>
      <c r="E15" s="510"/>
      <c r="F15" s="510"/>
      <c r="G15" s="510"/>
      <c r="H15" s="510"/>
      <c r="I15" s="511"/>
    </row>
    <row r="16" spans="1:46" s="280" customFormat="1" ht="21" customHeight="1">
      <c r="A16" s="516" t="s">
        <v>10</v>
      </c>
      <c r="B16" s="517"/>
      <c r="C16" s="517"/>
      <c r="D16" s="517"/>
      <c r="E16" s="517"/>
      <c r="F16" s="517"/>
      <c r="G16" s="517"/>
      <c r="H16" s="517"/>
      <c r="I16" s="518"/>
    </row>
    <row r="17" spans="1:9" ht="24" customHeight="1">
      <c r="A17" s="519" t="s">
        <v>11</v>
      </c>
      <c r="B17" s="520"/>
      <c r="C17" s="520"/>
      <c r="D17" s="520"/>
      <c r="E17" s="520"/>
      <c r="F17" s="520"/>
      <c r="G17" s="520"/>
      <c r="H17" s="520"/>
      <c r="I17" s="529"/>
    </row>
    <row r="18" spans="1:9" ht="24" customHeight="1">
      <c r="A18" s="519" t="s">
        <v>593</v>
      </c>
      <c r="B18" s="520"/>
      <c r="C18" s="520"/>
      <c r="D18" s="520"/>
      <c r="E18" s="520"/>
      <c r="F18" s="520"/>
      <c r="G18" s="520"/>
      <c r="H18" s="281"/>
      <c r="I18" s="290"/>
    </row>
    <row r="19" spans="1:9" ht="24" customHeight="1">
      <c r="A19" s="521" t="s">
        <v>596</v>
      </c>
      <c r="B19" s="522"/>
      <c r="C19" s="522"/>
      <c r="D19" s="522"/>
      <c r="E19" s="522"/>
      <c r="F19" s="522"/>
      <c r="G19" s="522"/>
      <c r="H19" s="522"/>
      <c r="I19" s="523"/>
    </row>
    <row r="20" spans="1:9" ht="28" customHeight="1">
      <c r="A20" s="521" t="s">
        <v>623</v>
      </c>
      <c r="B20" s="522"/>
      <c r="C20" s="522"/>
      <c r="D20" s="524" t="s">
        <v>586</v>
      </c>
      <c r="E20" s="524"/>
      <c r="F20" s="524"/>
      <c r="G20" s="524"/>
      <c r="H20" s="524"/>
      <c r="I20" s="525"/>
    </row>
    <row r="21" spans="1:9" ht="24" customHeight="1">
      <c r="A21" s="521" t="s">
        <v>594</v>
      </c>
      <c r="B21" s="522"/>
      <c r="C21" s="522"/>
      <c r="D21" s="522"/>
      <c r="E21" s="522"/>
      <c r="F21" s="522"/>
      <c r="G21" s="522"/>
      <c r="H21" s="522"/>
      <c r="I21" s="523"/>
    </row>
    <row r="22" spans="1:9" ht="24" customHeight="1">
      <c r="A22" s="526" t="s">
        <v>595</v>
      </c>
      <c r="B22" s="527"/>
      <c r="C22" s="527"/>
      <c r="D22" s="527"/>
      <c r="E22" s="527"/>
      <c r="F22" s="527"/>
      <c r="G22" s="527"/>
      <c r="H22" s="527"/>
      <c r="I22" s="528"/>
    </row>
    <row r="23" spans="1:9" s="280" customFormat="1" ht="21" customHeight="1">
      <c r="A23" s="516" t="s">
        <v>12</v>
      </c>
      <c r="B23" s="517"/>
      <c r="C23" s="517"/>
      <c r="D23" s="517"/>
      <c r="E23" s="517"/>
      <c r="F23" s="517"/>
      <c r="G23" s="517"/>
      <c r="H23" s="517"/>
      <c r="I23" s="518"/>
    </row>
    <row r="24" spans="1:9" ht="31" customHeight="1">
      <c r="A24" s="512" t="s">
        <v>610</v>
      </c>
      <c r="B24" s="513"/>
      <c r="C24" s="513"/>
      <c r="D24" s="513"/>
      <c r="E24" s="514" t="s">
        <v>13</v>
      </c>
      <c r="F24" s="514"/>
      <c r="G24" s="514"/>
      <c r="H24" s="514"/>
      <c r="I24" s="515"/>
    </row>
    <row r="25" spans="1:9" s="267" customFormat="1" ht="31" customHeight="1">
      <c r="A25" s="470" t="s">
        <v>597</v>
      </c>
      <c r="B25" s="471"/>
      <c r="C25" s="263" t="s">
        <v>598</v>
      </c>
      <c r="D25" s="264" t="s">
        <v>599</v>
      </c>
      <c r="E25" s="265" t="s">
        <v>600</v>
      </c>
      <c r="F25" s="266" t="s">
        <v>601</v>
      </c>
      <c r="G25" s="265" t="s">
        <v>602</v>
      </c>
      <c r="H25" s="480" t="s">
        <v>603</v>
      </c>
      <c r="I25" s="481"/>
    </row>
    <row r="26" spans="1:9" s="267" customFormat="1" ht="29" customHeight="1">
      <c r="A26" s="472" t="s">
        <v>14</v>
      </c>
      <c r="B26" s="473"/>
      <c r="C26" s="268" t="s">
        <v>15</v>
      </c>
      <c r="D26" s="269">
        <v>1.0000000000000001E-5</v>
      </c>
      <c r="E26" s="270" t="s">
        <v>16</v>
      </c>
      <c r="F26" s="271">
        <v>0</v>
      </c>
      <c r="G26" s="271">
        <f>F27-0.01</f>
        <v>0.28999999999999998</v>
      </c>
      <c r="H26" s="476" t="s">
        <v>604</v>
      </c>
      <c r="I26" s="477"/>
    </row>
    <row r="27" spans="1:9" s="267" customFormat="1" ht="29" customHeight="1">
      <c r="A27" s="474" t="s">
        <v>17</v>
      </c>
      <c r="B27" s="475"/>
      <c r="C27" s="272" t="s">
        <v>18</v>
      </c>
      <c r="D27" s="269">
        <f>(F27+G27)/2</f>
        <v>0.44499999999999995</v>
      </c>
      <c r="E27" s="270" t="s">
        <v>19</v>
      </c>
      <c r="F27" s="273">
        <v>0.3</v>
      </c>
      <c r="G27" s="271">
        <f>F28-0.01</f>
        <v>0.59</v>
      </c>
      <c r="H27" s="476" t="s">
        <v>605</v>
      </c>
      <c r="I27" s="477"/>
    </row>
    <row r="28" spans="1:9" s="267" customFormat="1" ht="29" customHeight="1">
      <c r="A28" s="474" t="s">
        <v>20</v>
      </c>
      <c r="B28" s="475"/>
      <c r="C28" s="274" t="s">
        <v>21</v>
      </c>
      <c r="D28" s="269">
        <f>(F28+G28)/2</f>
        <v>0.745</v>
      </c>
      <c r="E28" s="270" t="s">
        <v>22</v>
      </c>
      <c r="F28" s="273">
        <v>0.6</v>
      </c>
      <c r="G28" s="271">
        <f>F29-0.01</f>
        <v>0.89</v>
      </c>
      <c r="H28" s="476" t="s">
        <v>606</v>
      </c>
      <c r="I28" s="477"/>
    </row>
    <row r="29" spans="1:9" s="267" customFormat="1" ht="29" customHeight="1">
      <c r="A29" s="474" t="s">
        <v>23</v>
      </c>
      <c r="B29" s="475"/>
      <c r="C29" s="275" t="s">
        <v>24</v>
      </c>
      <c r="D29" s="269">
        <v>1</v>
      </c>
      <c r="E29" s="270" t="s">
        <v>25</v>
      </c>
      <c r="F29" s="273">
        <v>0.9</v>
      </c>
      <c r="G29" s="271">
        <v>1</v>
      </c>
      <c r="H29" s="476" t="s">
        <v>607</v>
      </c>
      <c r="I29" s="477"/>
    </row>
    <row r="30" spans="1:9" s="267" customFormat="1" ht="29" customHeight="1">
      <c r="A30" s="478" t="s">
        <v>26</v>
      </c>
      <c r="B30" s="479"/>
      <c r="C30" s="276" t="s">
        <v>27</v>
      </c>
      <c r="D30" s="277" t="s">
        <v>28</v>
      </c>
      <c r="E30" s="278" t="s">
        <v>29</v>
      </c>
      <c r="F30" s="279" t="s">
        <v>28</v>
      </c>
      <c r="G30" s="279" t="s">
        <v>28</v>
      </c>
      <c r="H30" s="476" t="s">
        <v>608</v>
      </c>
      <c r="I30" s="477"/>
    </row>
    <row r="31" spans="1:9" s="262" customFormat="1" ht="27" customHeight="1">
      <c r="A31" s="467" t="s">
        <v>30</v>
      </c>
      <c r="B31" s="468"/>
      <c r="C31" s="468"/>
      <c r="D31" s="468"/>
      <c r="E31" s="468"/>
      <c r="F31" s="468"/>
      <c r="G31" s="468"/>
      <c r="H31" s="468"/>
      <c r="I31" s="469"/>
    </row>
  </sheetData>
  <sheetProtection sheet="1" objects="1" scenarios="1" formatCells="0" formatColumns="0" formatRows="0"/>
  <mergeCells count="43">
    <mergeCell ref="A15:I15"/>
    <mergeCell ref="A24:D24"/>
    <mergeCell ref="E24:I24"/>
    <mergeCell ref="A23:I23"/>
    <mergeCell ref="A18:G18"/>
    <mergeCell ref="A21:I21"/>
    <mergeCell ref="A20:C20"/>
    <mergeCell ref="D20:I20"/>
    <mergeCell ref="A19:I19"/>
    <mergeCell ref="A22:I22"/>
    <mergeCell ref="A17:I17"/>
    <mergeCell ref="A16:I16"/>
    <mergeCell ref="B3:I3"/>
    <mergeCell ref="A4:I4"/>
    <mergeCell ref="A5:I5"/>
    <mergeCell ref="A6:C6"/>
    <mergeCell ref="D6:I6"/>
    <mergeCell ref="A14:I14"/>
    <mergeCell ref="A7:C7"/>
    <mergeCell ref="D7:I7"/>
    <mergeCell ref="A8:C8"/>
    <mergeCell ref="D8:G8"/>
    <mergeCell ref="H8:I8"/>
    <mergeCell ref="A11:I11"/>
    <mergeCell ref="A10:I10"/>
    <mergeCell ref="A12:I12"/>
    <mergeCell ref="A13:I13"/>
    <mergeCell ref="A1:D1"/>
    <mergeCell ref="A2:G2"/>
    <mergeCell ref="A31:I31"/>
    <mergeCell ref="A25:B25"/>
    <mergeCell ref="A26:B26"/>
    <mergeCell ref="A27:B27"/>
    <mergeCell ref="A28:B28"/>
    <mergeCell ref="A29:B29"/>
    <mergeCell ref="H28:I28"/>
    <mergeCell ref="H29:I29"/>
    <mergeCell ref="H30:I30"/>
    <mergeCell ref="A30:B30"/>
    <mergeCell ref="H27:I27"/>
    <mergeCell ref="H26:I26"/>
    <mergeCell ref="H25:I25"/>
    <mergeCell ref="H2:I2"/>
  </mergeCells>
  <phoneticPr fontId="54" type="noConversion"/>
  <conditionalFormatting sqref="C29">
    <cfRule type="expression" dxfId="312" priority="4">
      <formula>$C$29="vrai"</formula>
    </cfRule>
  </conditionalFormatting>
  <conditionalFormatting sqref="C28">
    <cfRule type="expression" dxfId="311" priority="3">
      <formula>$C$28="plutôt vrai"</formula>
    </cfRule>
  </conditionalFormatting>
  <conditionalFormatting sqref="C27">
    <cfRule type="expression" dxfId="310" priority="2">
      <formula>$C$27="plutôt faux"</formula>
    </cfRule>
  </conditionalFormatting>
  <conditionalFormatting sqref="C26">
    <cfRule type="expression" dxfId="309" priority="1">
      <formula>$C$26="faux"</formula>
    </cfRule>
  </conditionalFormatting>
  <dataValidations xWindow="436" yWindow="363" count="6">
    <dataValidation allowBlank="1" showInputMessage="1" showErrorMessage="1" prompt="Indiquez le téléphone" sqref="H8:H9" xr:uid="{00000000-0002-0000-0000-000000000000}"/>
    <dataValidation allowBlank="1" showInputMessage="1" showErrorMessage="1" prompt="Indiquez l'email" sqref="D8:D9" xr:uid="{00000000-0002-0000-0000-000001000000}"/>
    <dataValidation allowBlank="1" showInputMessage="1" showErrorMessage="1" prompt="Indiquez les NOM et Prénom du Responsable du Service (ou en charge de la Fonction)" sqref="D7" xr:uid="{00000000-0002-0000-0000-000002000000}"/>
    <dataValidation allowBlank="1" showInputMessage="1" showErrorMessage="1" prompt="Indiquez le nom de l'établissement concerné par l'autodiagnostic" sqref="D6" xr:uid="{00000000-0002-0000-0000-000003000000}"/>
    <dataValidation allowBlank="1" showErrorMessage="1" prompt="Vous pouvez modifier cette limite (conservez la cohérence...)" sqref="F27:F29" xr:uid="{00000000-0002-0000-0000-000004000000}"/>
    <dataValidation allowBlank="1" showInputMessage="1" showErrorMessage="1" prompt="Vous pouvez modifier cette limite (conservez la cohérence...)" sqref="F30" xr:uid="{00000000-0002-0000-0000-000005000000}"/>
  </dataValidations>
  <hyperlinks>
    <hyperlink ref="A1" r:id="rId1" display="©UTC 2021 - Etude complète : https://travaux.master.utc.fr, Réf &quot;IDS079'&quot;" xr:uid="{00000000-0004-0000-0000-000000000000}"/>
  </hyperlinks>
  <printOptions horizontalCentered="1"/>
  <pageMargins left="0.35000000000000003" right="0.35000000000000003" top="0" bottom="0.28000000000000003" header="0" footer="0.12000000000000001"/>
  <pageSetup paperSize="9" orientation="portrait" r:id="rId2"/>
  <headerFooter alignWithMargins="0">
    <oddFooter>&amp;L&amp;"Arial Italique,Italique"&amp;6&amp;K000000Fichier : &amp;F&amp;C&amp;"Arial Italique,Italique"&amp;6&amp;K000000Onglet : &amp;A&amp;R&amp;"Arial Italique,Italique"&amp;6&amp;K000000Date d’impression : &amp;D, page n° &amp;P/&amp;N</oddFooter>
  </headerFooter>
  <drawing r:id="rId3"/>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Q100"/>
  <sheetViews>
    <sheetView topLeftCell="A6" zoomScale="70" zoomScaleNormal="70" workbookViewId="0">
      <selection activeCell="N69" sqref="N69"/>
    </sheetView>
  </sheetViews>
  <sheetFormatPr baseColWidth="10" defaultColWidth="11.53515625" defaultRowHeight="15.5"/>
  <cols>
    <col min="1" max="1" width="11.53515625" customWidth="1"/>
    <col min="2" max="3" width="10.84375" customWidth="1"/>
    <col min="4" max="4" width="12.53515625" customWidth="1"/>
    <col min="8" max="8" width="13.84375" customWidth="1"/>
    <col min="11" max="11" width="11.84375" customWidth="1"/>
    <col min="15" max="15" width="20.15234375" customWidth="1"/>
    <col min="16" max="16" width="13.84375" customWidth="1"/>
  </cols>
  <sheetData>
    <row r="1" spans="1:17">
      <c r="A1" s="259" t="s">
        <v>587</v>
      </c>
      <c r="B1" s="259"/>
      <c r="C1" s="259"/>
      <c r="D1" s="259"/>
      <c r="E1" s="259"/>
      <c r="F1" s="259"/>
      <c r="G1" s="259"/>
      <c r="H1" s="259"/>
      <c r="I1" s="259"/>
      <c r="J1" s="259"/>
      <c r="K1" s="259"/>
      <c r="L1" s="259"/>
      <c r="M1" s="259"/>
      <c r="N1" s="259"/>
      <c r="O1" s="259"/>
      <c r="P1" s="259"/>
      <c r="Q1" s="259"/>
    </row>
    <row r="4" spans="1:17" ht="30" customHeight="1">
      <c r="A4" s="857" t="s">
        <v>202</v>
      </c>
      <c r="B4" s="858"/>
      <c r="C4" s="858"/>
      <c r="D4" s="858"/>
      <c r="E4" s="858"/>
      <c r="F4" s="858"/>
      <c r="G4" s="858"/>
      <c r="H4" s="858"/>
      <c r="I4" s="858"/>
      <c r="J4" s="858"/>
      <c r="K4" s="858"/>
      <c r="L4" s="859"/>
      <c r="M4" s="254"/>
      <c r="N4" s="254"/>
    </row>
    <row r="5" spans="1:17" ht="35" customHeight="1">
      <c r="A5" s="238" t="s">
        <v>330</v>
      </c>
      <c r="B5" s="239" t="s">
        <v>331</v>
      </c>
      <c r="C5" s="239" t="s">
        <v>332</v>
      </c>
      <c r="D5" s="240" t="s">
        <v>333</v>
      </c>
      <c r="E5" s="240" t="s">
        <v>37</v>
      </c>
      <c r="F5" s="239" t="s">
        <v>334</v>
      </c>
      <c r="G5" s="239" t="s">
        <v>335</v>
      </c>
      <c r="H5" s="241" t="s">
        <v>336</v>
      </c>
      <c r="I5" s="239" t="s">
        <v>331</v>
      </c>
      <c r="J5" s="239" t="s">
        <v>332</v>
      </c>
      <c r="K5" s="239" t="s">
        <v>333</v>
      </c>
      <c r="L5" s="240" t="s">
        <v>37</v>
      </c>
      <c r="M5" s="239" t="s">
        <v>337</v>
      </c>
      <c r="N5" s="255" t="s">
        <v>338</v>
      </c>
    </row>
    <row r="6" spans="1:17" ht="43.25" customHeight="1">
      <c r="A6" s="208" t="s">
        <v>339</v>
      </c>
      <c r="B6" s="190" t="s">
        <v>340</v>
      </c>
      <c r="C6" s="195" t="s">
        <v>341</v>
      </c>
      <c r="D6" s="191" t="s">
        <v>342</v>
      </c>
      <c r="E6" s="257" t="str">
        <f>IFERROR(AVERAGE(Evaluation!D15,Evaluation!D56,Evaluation!D59,Evaluation!D60,Evaluation!D62,Evaluation!D76),"")</f>
        <v/>
      </c>
      <c r="F6" s="251">
        <v>1</v>
      </c>
      <c r="G6" s="251">
        <v>0</v>
      </c>
      <c r="H6" s="208" t="s">
        <v>343</v>
      </c>
      <c r="I6" s="190" t="s">
        <v>344</v>
      </c>
      <c r="J6" s="190" t="s">
        <v>345</v>
      </c>
      <c r="K6" s="191" t="s">
        <v>346</v>
      </c>
      <c r="L6" s="257" t="str">
        <f>IFERROR(AVERAGE(Evaluation!D57,Evaluation!D62,Evaluation!D76),"")</f>
        <v/>
      </c>
      <c r="M6" s="251">
        <v>0</v>
      </c>
      <c r="N6" s="256">
        <v>1</v>
      </c>
      <c r="O6" s="17">
        <f>Utilitaires!$A$34</f>
        <v>0.5</v>
      </c>
    </row>
    <row r="7" spans="1:17" ht="37.5">
      <c r="A7" s="208" t="s">
        <v>347</v>
      </c>
      <c r="B7" s="190" t="s">
        <v>100</v>
      </c>
      <c r="C7" s="195">
        <v>28</v>
      </c>
      <c r="D7" s="191" t="s">
        <v>346</v>
      </c>
      <c r="E7" s="257" t="str">
        <f>IFERROR(AVERAGE(Evaluation!D56),"")</f>
        <v/>
      </c>
      <c r="F7" s="251">
        <v>0</v>
      </c>
      <c r="G7" s="251">
        <v>1</v>
      </c>
      <c r="H7" s="208" t="s">
        <v>348</v>
      </c>
      <c r="I7" s="190" t="s">
        <v>100</v>
      </c>
      <c r="J7" s="190">
        <v>28</v>
      </c>
      <c r="K7" s="191" t="s">
        <v>346</v>
      </c>
      <c r="L7" s="257" t="str">
        <f>IFERROR(AVERAGE(Evaluation!D57),"")</f>
        <v/>
      </c>
      <c r="M7" s="251">
        <v>0</v>
      </c>
      <c r="N7" s="256">
        <v>1</v>
      </c>
      <c r="O7" s="17">
        <f>Utilitaires!$A$34</f>
        <v>0.5</v>
      </c>
    </row>
    <row r="8" spans="1:17" ht="37.5">
      <c r="A8" s="208" t="s">
        <v>349</v>
      </c>
      <c r="B8" s="190" t="s">
        <v>350</v>
      </c>
      <c r="C8" s="195">
        <v>37</v>
      </c>
      <c r="D8" s="191" t="s">
        <v>346</v>
      </c>
      <c r="E8" s="257" t="str">
        <f>IFERROR(AVERAGE(Evaluation!D68),"")</f>
        <v/>
      </c>
      <c r="F8" s="251">
        <v>0</v>
      </c>
      <c r="G8" s="251">
        <v>1</v>
      </c>
      <c r="H8" s="208" t="s">
        <v>351</v>
      </c>
      <c r="I8" s="190" t="s">
        <v>352</v>
      </c>
      <c r="J8" s="190" t="s">
        <v>353</v>
      </c>
      <c r="K8" s="191" t="s">
        <v>346</v>
      </c>
      <c r="L8" s="257" t="str">
        <f>IFERROR(AVERAGE(Evaluation!D17,Evaluation!D57),"")</f>
        <v/>
      </c>
      <c r="M8" s="251">
        <v>0</v>
      </c>
      <c r="N8" s="256">
        <v>1</v>
      </c>
      <c r="O8" s="17">
        <f>Utilitaires!$A$34</f>
        <v>0.5</v>
      </c>
    </row>
    <row r="9" spans="1:17" ht="37.5">
      <c r="A9" s="209" t="s">
        <v>354</v>
      </c>
      <c r="B9" s="190" t="s">
        <v>355</v>
      </c>
      <c r="C9" s="195">
        <v>9</v>
      </c>
      <c r="D9" s="191" t="s">
        <v>346</v>
      </c>
      <c r="E9" s="257" t="str">
        <f>IFERROR(AVERAGE(Evaluation!D25),"")</f>
        <v/>
      </c>
      <c r="F9" s="251">
        <v>0</v>
      </c>
      <c r="G9" s="251">
        <v>1</v>
      </c>
      <c r="H9" s="208" t="s">
        <v>356</v>
      </c>
      <c r="I9" s="190" t="s">
        <v>357</v>
      </c>
      <c r="J9" s="190" t="s">
        <v>358</v>
      </c>
      <c r="K9" s="191" t="s">
        <v>346</v>
      </c>
      <c r="L9" s="257" t="str">
        <f>IFERROR(AVERAGE(Evaluation!D70,Evaluation!D95),"")</f>
        <v/>
      </c>
      <c r="M9" s="251">
        <v>0</v>
      </c>
      <c r="N9" s="256">
        <v>1</v>
      </c>
      <c r="O9" s="17">
        <f>Utilitaires!$A$34</f>
        <v>0.5</v>
      </c>
    </row>
    <row r="10" spans="1:17" ht="37.5">
      <c r="A10" s="208" t="s">
        <v>359</v>
      </c>
      <c r="B10" s="190" t="s">
        <v>355</v>
      </c>
      <c r="C10" s="195">
        <v>9</v>
      </c>
      <c r="D10" s="191" t="s">
        <v>346</v>
      </c>
      <c r="E10" s="257" t="str">
        <f>IFERROR(AVERAGE(Evaluation!D25),"")</f>
        <v/>
      </c>
      <c r="F10" s="251">
        <v>0</v>
      </c>
      <c r="G10" s="251">
        <v>1</v>
      </c>
      <c r="H10" s="208" t="s">
        <v>360</v>
      </c>
      <c r="I10" s="211" t="s">
        <v>361</v>
      </c>
      <c r="J10" s="190" t="s">
        <v>362</v>
      </c>
      <c r="K10" s="191" t="s">
        <v>346</v>
      </c>
      <c r="L10" s="257" t="str">
        <f>IFERROR(AVERAGE(Evaluation!D59,Evaluation!D60,Evaluation!D65),"")</f>
        <v/>
      </c>
      <c r="M10" s="251">
        <v>0</v>
      </c>
      <c r="N10" s="256">
        <v>1</v>
      </c>
      <c r="O10" s="17">
        <f>Utilitaires!$A$34</f>
        <v>0.5</v>
      </c>
    </row>
    <row r="11" spans="1:17" ht="31">
      <c r="A11" s="208" t="s">
        <v>363</v>
      </c>
      <c r="B11" s="190" t="s">
        <v>364</v>
      </c>
      <c r="C11" s="195">
        <v>51</v>
      </c>
      <c r="D11" s="191" t="s">
        <v>346</v>
      </c>
      <c r="E11" s="257" t="str">
        <f>IFERROR(AVERAGE(Evaluation!D84),"")</f>
        <v/>
      </c>
      <c r="F11" s="251">
        <v>0</v>
      </c>
      <c r="G11" s="251">
        <v>1</v>
      </c>
      <c r="H11" s="208" t="s">
        <v>365</v>
      </c>
      <c r="I11" s="190" t="s">
        <v>366</v>
      </c>
      <c r="J11" s="190">
        <v>33</v>
      </c>
      <c r="K11" s="191" t="s">
        <v>346</v>
      </c>
      <c r="L11" s="257" t="str">
        <f>IFERROR(AVERAGE(Evaluation!D64),"")</f>
        <v/>
      </c>
      <c r="M11" s="251">
        <v>0</v>
      </c>
      <c r="N11" s="256">
        <v>1</v>
      </c>
      <c r="O11" s="17">
        <f>Utilitaires!$A$34</f>
        <v>0.5</v>
      </c>
    </row>
    <row r="12" spans="1:17" ht="37.5">
      <c r="A12" s="208" t="s">
        <v>367</v>
      </c>
      <c r="B12" s="190" t="s">
        <v>368</v>
      </c>
      <c r="C12" s="195" t="s">
        <v>369</v>
      </c>
      <c r="D12" s="191" t="s">
        <v>346</v>
      </c>
      <c r="E12" s="257" t="str">
        <f>IFERROR(AVERAGE(Evaluation!D26,Evaluation!D27,Evaluation!D61),"")</f>
        <v/>
      </c>
      <c r="F12" s="251">
        <v>0</v>
      </c>
      <c r="G12" s="251">
        <v>1</v>
      </c>
      <c r="H12" s="208" t="s">
        <v>370</v>
      </c>
      <c r="I12" s="190" t="s">
        <v>371</v>
      </c>
      <c r="J12" s="190" t="s">
        <v>372</v>
      </c>
      <c r="K12" s="191" t="s">
        <v>346</v>
      </c>
      <c r="L12" s="257" t="str">
        <f>IFERROR(AVERAGE(Evaluation!D26,Evaluation!D27,Evaluation!D28,Evaluation!D59,Evaluation!D67,Evaluation!D68,Evaluation!D87),"")</f>
        <v/>
      </c>
      <c r="M12" s="251">
        <v>0</v>
      </c>
      <c r="N12" s="256">
        <v>1</v>
      </c>
      <c r="O12" s="17">
        <f>Utilitaires!$A$34</f>
        <v>0.5</v>
      </c>
    </row>
    <row r="13" spans="1:17" ht="31">
      <c r="A13" s="208" t="s">
        <v>373</v>
      </c>
      <c r="B13" s="190" t="s">
        <v>374</v>
      </c>
      <c r="C13" s="195">
        <v>31</v>
      </c>
      <c r="D13" s="191" t="s">
        <v>346</v>
      </c>
      <c r="E13" s="257" t="str">
        <f>IFERROR(AVERAGE(Evaluation!D61),"")</f>
        <v/>
      </c>
      <c r="F13" s="251">
        <v>0</v>
      </c>
      <c r="G13" s="251">
        <v>1</v>
      </c>
      <c r="H13" s="210" t="s">
        <v>375</v>
      </c>
      <c r="I13" s="226" t="s">
        <v>376</v>
      </c>
      <c r="J13" s="222" t="s">
        <v>377</v>
      </c>
      <c r="K13" s="223" t="s">
        <v>346</v>
      </c>
      <c r="L13" s="257" t="str">
        <f>IFERROR(AVERAGE(Evaluation!D25,Evaluation!D77,Evaluation!D87),"")</f>
        <v/>
      </c>
      <c r="M13" s="251">
        <v>0</v>
      </c>
      <c r="N13" s="256">
        <v>1</v>
      </c>
      <c r="O13" s="17">
        <f>Utilitaires!$A$34</f>
        <v>0.5</v>
      </c>
    </row>
    <row r="14" spans="1:17" ht="37.5">
      <c r="A14" s="208" t="s">
        <v>378</v>
      </c>
      <c r="B14" s="190" t="s">
        <v>379</v>
      </c>
      <c r="C14" s="194" t="s">
        <v>379</v>
      </c>
      <c r="D14" s="191" t="s">
        <v>342</v>
      </c>
      <c r="E14" s="257" t="str">
        <f>IFERROR(AVERAGE(Evaluation!D14,Evaluation!D29,Evaluation!D45,Evaluation!D55,Evaluation!D91),"")</f>
        <v/>
      </c>
      <c r="F14" s="251">
        <v>1</v>
      </c>
      <c r="G14" s="251">
        <v>0</v>
      </c>
      <c r="H14" s="241" t="s">
        <v>380</v>
      </c>
      <c r="I14" s="239" t="s">
        <v>331</v>
      </c>
      <c r="J14" s="239" t="s">
        <v>332</v>
      </c>
      <c r="K14" s="239" t="s">
        <v>333</v>
      </c>
      <c r="L14" s="240" t="s">
        <v>37</v>
      </c>
      <c r="M14" s="240" t="s">
        <v>381</v>
      </c>
      <c r="N14" s="255" t="s">
        <v>338</v>
      </c>
      <c r="O14" s="17">
        <f>Utilitaires!$A$34</f>
        <v>0.5</v>
      </c>
    </row>
    <row r="15" spans="1:17" ht="47" customHeight="1">
      <c r="A15" s="208" t="s">
        <v>382</v>
      </c>
      <c r="B15" s="190" t="s">
        <v>383</v>
      </c>
      <c r="C15" s="190" t="s">
        <v>384</v>
      </c>
      <c r="D15" s="191" t="s">
        <v>346</v>
      </c>
      <c r="E15" s="257" t="str">
        <f>IFERROR(AVERAGE(Evaluation!D19,Evaluation!D26,Evaluation!D27,Evaluation!D70),"")</f>
        <v/>
      </c>
      <c r="F15" s="251">
        <v>0</v>
      </c>
      <c r="G15" s="251">
        <v>1</v>
      </c>
      <c r="H15" s="208" t="s">
        <v>339</v>
      </c>
      <c r="I15" s="190" t="s">
        <v>44</v>
      </c>
      <c r="J15" s="190" t="s">
        <v>44</v>
      </c>
      <c r="K15" s="191" t="s">
        <v>346</v>
      </c>
      <c r="L15" s="257" t="str">
        <f>IFERROR(AVERAGE(Evaluation!D15),"")</f>
        <v/>
      </c>
      <c r="M15" s="251">
        <v>0</v>
      </c>
      <c r="N15" s="256">
        <v>1</v>
      </c>
      <c r="O15" s="17">
        <f>Utilitaires!$A$34</f>
        <v>0.5</v>
      </c>
    </row>
    <row r="16" spans="1:17" ht="37.5">
      <c r="A16" s="208" t="s">
        <v>385</v>
      </c>
      <c r="B16" s="190" t="s">
        <v>44</v>
      </c>
      <c r="C16" s="190" t="s">
        <v>44</v>
      </c>
      <c r="D16" s="191" t="s">
        <v>346</v>
      </c>
      <c r="E16" s="257" t="str">
        <f>IFERROR(AVERAGE(Evaluation!D15),"")</f>
        <v/>
      </c>
      <c r="F16" s="251">
        <v>0</v>
      </c>
      <c r="G16" s="251">
        <v>1</v>
      </c>
      <c r="H16" s="208" t="s">
        <v>386</v>
      </c>
      <c r="I16" s="211" t="s">
        <v>53</v>
      </c>
      <c r="J16" s="211" t="s">
        <v>53</v>
      </c>
      <c r="K16" s="191" t="s">
        <v>342</v>
      </c>
      <c r="L16" s="257" t="str">
        <f>IFERROR(AVERAGE(Evaluation!D22),"")</f>
        <v/>
      </c>
      <c r="M16" s="251">
        <v>1</v>
      </c>
      <c r="N16" s="256">
        <v>0</v>
      </c>
      <c r="O16" s="17">
        <f>Utilitaires!$A$34</f>
        <v>0.5</v>
      </c>
    </row>
    <row r="17" spans="1:16" ht="25">
      <c r="A17" s="208" t="s">
        <v>387</v>
      </c>
      <c r="B17" s="190" t="s">
        <v>388</v>
      </c>
      <c r="C17" s="190"/>
      <c r="D17" s="191" t="s">
        <v>342</v>
      </c>
      <c r="E17" s="257" t="str">
        <f>IFERROR(AVERAGE(Evaluation!D17,Evaluation!D32,Evaluation!D58,Evaluation!D94),"")</f>
        <v/>
      </c>
      <c r="F17" s="251">
        <v>1</v>
      </c>
      <c r="G17" s="251">
        <v>0</v>
      </c>
      <c r="H17" s="208" t="s">
        <v>389</v>
      </c>
      <c r="I17" s="211" t="s">
        <v>53</v>
      </c>
      <c r="J17" s="190" t="s">
        <v>53</v>
      </c>
      <c r="K17" s="191" t="s">
        <v>342</v>
      </c>
      <c r="L17" s="257" t="str">
        <f>IFERROR(AVERAGE(Evaluation!D22),"")</f>
        <v/>
      </c>
      <c r="M17" s="251">
        <v>1</v>
      </c>
      <c r="N17" s="256">
        <v>0</v>
      </c>
      <c r="O17" s="17">
        <f>Utilitaires!$A$34</f>
        <v>0.5</v>
      </c>
      <c r="P17" s="78"/>
    </row>
    <row r="18" spans="1:16" ht="31">
      <c r="A18" s="208" t="s">
        <v>390</v>
      </c>
      <c r="B18" s="190" t="s">
        <v>391</v>
      </c>
      <c r="C18" s="190" t="s">
        <v>392</v>
      </c>
      <c r="D18" s="191" t="s">
        <v>346</v>
      </c>
      <c r="E18" s="257" t="str">
        <f>IFERROR(AVERAGE(Evaluation!D16,Evaluation!D70),"")</f>
        <v/>
      </c>
      <c r="F18" s="251">
        <v>0</v>
      </c>
      <c r="G18" s="251">
        <v>1</v>
      </c>
      <c r="H18" s="208" t="s">
        <v>393</v>
      </c>
      <c r="I18" s="211" t="s">
        <v>394</v>
      </c>
      <c r="J18" s="190" t="s">
        <v>394</v>
      </c>
      <c r="K18" s="191" t="s">
        <v>346</v>
      </c>
      <c r="L18" s="257" t="str">
        <f>IFERROR(AVERAGE(Evaluation!D22,Evaluation!D30),"")</f>
        <v/>
      </c>
      <c r="M18" s="251">
        <v>0</v>
      </c>
      <c r="N18" s="256">
        <v>1</v>
      </c>
      <c r="O18" s="17">
        <f>Utilitaires!$A$34</f>
        <v>0.5</v>
      </c>
      <c r="P18" s="78"/>
    </row>
    <row r="19" spans="1:16" ht="37.5">
      <c r="A19" s="208" t="s">
        <v>395</v>
      </c>
      <c r="B19" s="190" t="s">
        <v>396</v>
      </c>
      <c r="C19" s="190" t="s">
        <v>397</v>
      </c>
      <c r="D19" s="191" t="s">
        <v>346</v>
      </c>
      <c r="E19" s="257" t="str">
        <f>IFERROR(AVERAGE(Evaluation!D59,Evaluation!D64),"")</f>
        <v/>
      </c>
      <c r="F19" s="251">
        <v>0</v>
      </c>
      <c r="G19" s="251">
        <v>1</v>
      </c>
      <c r="H19" s="208" t="s">
        <v>398</v>
      </c>
      <c r="I19" s="190" t="s">
        <v>399</v>
      </c>
      <c r="J19" s="190" t="s">
        <v>400</v>
      </c>
      <c r="K19" s="191" t="s">
        <v>342</v>
      </c>
      <c r="L19" s="257" t="str">
        <f>IFERROR(AVERAGE(Evaluation!D19,Evaluation!D22,Evaluation!D30,Evaluation!D36,Evaluation!D41,Evaluation!D46,Evaluation!D91),"")</f>
        <v/>
      </c>
      <c r="M19" s="251">
        <v>1</v>
      </c>
      <c r="N19" s="256">
        <v>0</v>
      </c>
      <c r="O19" s="17">
        <f>Utilitaires!$A$34</f>
        <v>0.5</v>
      </c>
      <c r="P19" s="78"/>
    </row>
    <row r="20" spans="1:16" ht="31">
      <c r="A20" s="208" t="s">
        <v>401</v>
      </c>
      <c r="B20" s="190">
        <v>5</v>
      </c>
      <c r="C20" s="190"/>
      <c r="D20" s="191" t="s">
        <v>342</v>
      </c>
      <c r="E20" s="257" t="str">
        <f>IFERROR(AVERAGE(Evaluation!D29),"")</f>
        <v/>
      </c>
      <c r="F20" s="251">
        <v>1</v>
      </c>
      <c r="G20" s="251">
        <v>0</v>
      </c>
      <c r="H20" s="208" t="s">
        <v>402</v>
      </c>
      <c r="I20" s="190" t="s">
        <v>403</v>
      </c>
      <c r="J20" s="190" t="s">
        <v>404</v>
      </c>
      <c r="K20" s="191" t="s">
        <v>346</v>
      </c>
      <c r="L20" s="257" t="str">
        <f>IFERROR(AVERAGE(Evaluation!D110,Evaluation!D95),"")</f>
        <v/>
      </c>
      <c r="M20" s="251">
        <v>0</v>
      </c>
      <c r="N20" s="256">
        <v>1</v>
      </c>
      <c r="O20" s="17">
        <f>Utilitaires!$A$34</f>
        <v>0.5</v>
      </c>
      <c r="P20" s="78"/>
    </row>
    <row r="21" spans="1:16" ht="31">
      <c r="A21" s="208" t="s">
        <v>405</v>
      </c>
      <c r="B21" s="190" t="s">
        <v>406</v>
      </c>
      <c r="C21" s="190" t="s">
        <v>407</v>
      </c>
      <c r="D21" s="191" t="s">
        <v>408</v>
      </c>
      <c r="E21" s="257" t="str">
        <f>IFERROR(AVERAGE(Evaluation!D20,Evaluation!D45,Evaluation!D73),"")</f>
        <v/>
      </c>
      <c r="F21" s="251">
        <v>1</v>
      </c>
      <c r="G21" s="251">
        <v>0</v>
      </c>
      <c r="H21" s="208" t="s">
        <v>409</v>
      </c>
      <c r="I21" s="212" t="s">
        <v>403</v>
      </c>
      <c r="J21" s="190" t="s">
        <v>404</v>
      </c>
      <c r="K21" s="191" t="s">
        <v>346</v>
      </c>
      <c r="L21" s="257" t="str">
        <f>IFERROR(AVERAGE(Evaluation!D110,Evaluation!D95),"")</f>
        <v/>
      </c>
      <c r="M21" s="251">
        <v>0</v>
      </c>
      <c r="N21" s="256">
        <v>1</v>
      </c>
      <c r="O21" s="17">
        <f>Utilitaires!$A$34</f>
        <v>0.5</v>
      </c>
      <c r="P21" s="78"/>
    </row>
    <row r="22" spans="1:16" ht="31">
      <c r="A22" s="208" t="s">
        <v>410</v>
      </c>
      <c r="B22" s="190" t="s">
        <v>352</v>
      </c>
      <c r="C22" s="190">
        <v>2</v>
      </c>
      <c r="D22" s="191" t="s">
        <v>346</v>
      </c>
      <c r="E22" s="257" t="str">
        <f>IFERROR(AVERAGE(Evaluation!D17,Evaluation!D56),"")</f>
        <v/>
      </c>
      <c r="F22" s="251">
        <v>0</v>
      </c>
      <c r="G22" s="251">
        <v>1</v>
      </c>
      <c r="H22" s="208" t="s">
        <v>411</v>
      </c>
      <c r="I22" s="190" t="s">
        <v>350</v>
      </c>
      <c r="J22" s="190">
        <v>37</v>
      </c>
      <c r="K22" s="191" t="s">
        <v>346</v>
      </c>
      <c r="L22" s="257" t="str">
        <f>IFERROR(AVERAGE(Evaluation!D68),"")</f>
        <v/>
      </c>
      <c r="M22" s="251">
        <v>0</v>
      </c>
      <c r="N22" s="256">
        <v>1</v>
      </c>
      <c r="O22" s="17">
        <f>Utilitaires!$A$34</f>
        <v>0.5</v>
      </c>
      <c r="P22" s="78"/>
    </row>
    <row r="23" spans="1:16" ht="31">
      <c r="A23" s="208" t="s">
        <v>412</v>
      </c>
      <c r="B23" s="190" t="s">
        <v>350</v>
      </c>
      <c r="C23" s="190">
        <v>37</v>
      </c>
      <c r="D23" s="191" t="s">
        <v>346</v>
      </c>
      <c r="E23" s="257" t="str">
        <f>IFERROR(AVERAGE(Evaluation!D68),"")</f>
        <v/>
      </c>
      <c r="F23" s="251">
        <v>0</v>
      </c>
      <c r="G23" s="251">
        <v>1</v>
      </c>
      <c r="H23" s="208" t="s">
        <v>413</v>
      </c>
      <c r="I23" s="212" t="s">
        <v>414</v>
      </c>
      <c r="J23" s="212" t="s">
        <v>414</v>
      </c>
      <c r="K23" s="191" t="s">
        <v>346</v>
      </c>
      <c r="L23" s="257" t="str">
        <f>IFERROR(AVERAGE(Evaluation!D15,Evaluation!D22,Evaluation!D29,Evaluation!D45,Evaluation!D91),"")</f>
        <v/>
      </c>
      <c r="M23" s="251">
        <v>0</v>
      </c>
      <c r="N23" s="256">
        <v>1</v>
      </c>
      <c r="O23" s="17">
        <f>Utilitaires!$A$34</f>
        <v>0.5</v>
      </c>
      <c r="P23" s="78"/>
    </row>
    <row r="24" spans="1:16" ht="25">
      <c r="A24" s="208" t="s">
        <v>415</v>
      </c>
      <c r="B24" s="190" t="s">
        <v>416</v>
      </c>
      <c r="C24" s="190" t="s">
        <v>417</v>
      </c>
      <c r="D24" s="191" t="s">
        <v>408</v>
      </c>
      <c r="E24" s="257" t="str">
        <f>IFERROR(AVERAGE(Evaluation!D56,Evaluation!D63,Evaluation!D69,Evaluation!D77),"")</f>
        <v/>
      </c>
      <c r="F24" s="251">
        <v>1</v>
      </c>
      <c r="G24" s="251">
        <v>0</v>
      </c>
      <c r="H24" s="208" t="s">
        <v>418</v>
      </c>
      <c r="I24" s="190" t="s">
        <v>419</v>
      </c>
      <c r="J24" s="190" t="s">
        <v>420</v>
      </c>
      <c r="K24" s="191" t="s">
        <v>342</v>
      </c>
      <c r="L24" s="257" t="str">
        <f>IFERROR(AVERAGE(Evaluation!D23,Evaluation!D30,Evaluation!D32,Evaluation!D35,Evaluation!D56),"")</f>
        <v/>
      </c>
      <c r="M24" s="251">
        <v>1</v>
      </c>
      <c r="N24" s="256">
        <v>0</v>
      </c>
      <c r="O24" s="17">
        <f>Utilitaires!$A$34</f>
        <v>0.5</v>
      </c>
      <c r="P24" s="78"/>
    </row>
    <row r="25" spans="1:16" ht="37.5">
      <c r="A25" s="208" t="s">
        <v>421</v>
      </c>
      <c r="B25" s="190" t="s">
        <v>364</v>
      </c>
      <c r="C25" s="190">
        <v>51</v>
      </c>
      <c r="D25" s="191" t="s">
        <v>346</v>
      </c>
      <c r="E25" s="257" t="str">
        <f>IFERROR(AVERAGE(Evaluation!D84),"")</f>
        <v/>
      </c>
      <c r="F25" s="251">
        <v>0</v>
      </c>
      <c r="G25" s="251">
        <v>1</v>
      </c>
      <c r="H25" s="208" t="s">
        <v>422</v>
      </c>
      <c r="I25" s="212" t="s">
        <v>423</v>
      </c>
      <c r="J25" s="190">
        <v>17</v>
      </c>
      <c r="K25" s="191" t="s">
        <v>342</v>
      </c>
      <c r="L25" s="257" t="str">
        <f>IFERROR(AVERAGE(Evaluation!D38),"")</f>
        <v/>
      </c>
      <c r="M25" s="251">
        <v>1</v>
      </c>
      <c r="N25" s="256">
        <v>0</v>
      </c>
      <c r="O25" s="17">
        <f>Utilitaires!$A$34</f>
        <v>0.5</v>
      </c>
      <c r="P25" s="78"/>
    </row>
    <row r="26" spans="1:16" ht="50">
      <c r="A26" s="208" t="s">
        <v>424</v>
      </c>
      <c r="B26" s="190" t="s">
        <v>403</v>
      </c>
      <c r="C26" s="190" t="s">
        <v>404</v>
      </c>
      <c r="D26" s="191" t="s">
        <v>346</v>
      </c>
      <c r="E26" s="257" t="str">
        <f>IFERROR(AVERAGE(Evaluation!D95,Evaluation!D110),"")</f>
        <v/>
      </c>
      <c r="F26" s="251">
        <v>0</v>
      </c>
      <c r="G26" s="251">
        <v>1</v>
      </c>
      <c r="H26" s="208" t="s">
        <v>425</v>
      </c>
      <c r="I26" s="190" t="s">
        <v>426</v>
      </c>
      <c r="J26" s="190" t="s">
        <v>427</v>
      </c>
      <c r="K26" s="191" t="s">
        <v>342</v>
      </c>
      <c r="L26" s="257" t="str">
        <f>IFERROR(AVERAGE(Evaluation!D41,Evaluation!D66,Evaluation!D98,Evaluation!D92,Evaluation!D101,Evaluation!D95,Evaluation!D99,Evaluation!D100,Evaluation!D107),"")</f>
        <v/>
      </c>
      <c r="M26" s="251">
        <v>1</v>
      </c>
      <c r="N26" s="256">
        <v>0</v>
      </c>
      <c r="O26" s="17">
        <f>Utilitaires!$A$34</f>
        <v>0.5</v>
      </c>
      <c r="P26" s="78"/>
    </row>
    <row r="27" spans="1:16" ht="37.5">
      <c r="A27" s="208" t="s">
        <v>428</v>
      </c>
      <c r="B27" s="190" t="s">
        <v>374</v>
      </c>
      <c r="C27" s="190">
        <v>31</v>
      </c>
      <c r="D27" s="191" t="s">
        <v>346</v>
      </c>
      <c r="E27" s="257" t="str">
        <f>IFERROR(AVERAGE(Evaluation!D61),"")</f>
        <v/>
      </c>
      <c r="F27" s="251">
        <v>0</v>
      </c>
      <c r="G27" s="251">
        <v>1</v>
      </c>
      <c r="H27" s="208" t="s">
        <v>429</v>
      </c>
      <c r="I27" s="190" t="s">
        <v>430</v>
      </c>
      <c r="J27" s="190" t="s">
        <v>407</v>
      </c>
      <c r="K27" s="191" t="s">
        <v>342</v>
      </c>
      <c r="L27" s="257" t="str">
        <f>IFERROR(AVERAGE(Evaluation!D73,Evaluation!D20),"")</f>
        <v/>
      </c>
      <c r="M27" s="251">
        <v>1</v>
      </c>
      <c r="N27" s="256">
        <v>0</v>
      </c>
      <c r="O27" s="17">
        <f>Utilitaires!$A$34</f>
        <v>0.5</v>
      </c>
      <c r="P27" s="78"/>
    </row>
    <row r="28" spans="1:16" ht="31">
      <c r="A28" s="208" t="s">
        <v>431</v>
      </c>
      <c r="B28" s="190" t="s">
        <v>432</v>
      </c>
      <c r="C28" s="190" t="s">
        <v>433</v>
      </c>
      <c r="D28" s="191" t="s">
        <v>346</v>
      </c>
      <c r="E28" s="257" t="str">
        <f>IFERROR(AVERAGE(Evaluation!D97,Evaluation!D104,Evaluation!D105),"")</f>
        <v/>
      </c>
      <c r="F28" s="251">
        <v>0</v>
      </c>
      <c r="G28" s="251">
        <v>1</v>
      </c>
      <c r="H28" s="208" t="s">
        <v>434</v>
      </c>
      <c r="I28" s="190" t="s">
        <v>435</v>
      </c>
      <c r="J28" s="190" t="s">
        <v>436</v>
      </c>
      <c r="K28" s="191" t="s">
        <v>342</v>
      </c>
      <c r="L28" s="257" t="str">
        <f>IFERROR(AVERAGE(Evaluation!D27,Evaluation!D62),"")</f>
        <v/>
      </c>
      <c r="M28" s="251">
        <v>1</v>
      </c>
      <c r="N28" s="256">
        <v>0</v>
      </c>
      <c r="O28" s="17">
        <f>Utilitaires!$A$34</f>
        <v>0.5</v>
      </c>
      <c r="P28" s="78"/>
    </row>
    <row r="29" spans="1:16" ht="37.5">
      <c r="A29" s="208" t="s">
        <v>437</v>
      </c>
      <c r="B29" s="190" t="s">
        <v>438</v>
      </c>
      <c r="C29" s="190" t="s">
        <v>439</v>
      </c>
      <c r="D29" s="191" t="s">
        <v>342</v>
      </c>
      <c r="E29" s="257" t="str">
        <f>IFERROR(AVERAGE(Evaluation!D111,Evaluation!D112),"")</f>
        <v/>
      </c>
      <c r="F29" s="251">
        <v>1</v>
      </c>
      <c r="G29" s="251">
        <v>0</v>
      </c>
      <c r="H29" s="208" t="s">
        <v>440</v>
      </c>
      <c r="I29" s="211" t="s">
        <v>391</v>
      </c>
      <c r="J29" s="190" t="s">
        <v>392</v>
      </c>
      <c r="K29" s="191" t="s">
        <v>346</v>
      </c>
      <c r="L29" s="257" t="str">
        <f>IFERROR(AVERAGE(Evaluation!D70,Evaluation!D16),"")</f>
        <v/>
      </c>
      <c r="M29" s="251">
        <v>0</v>
      </c>
      <c r="N29" s="256">
        <v>1</v>
      </c>
      <c r="O29" s="17">
        <f>Utilitaires!$A$34</f>
        <v>0.5</v>
      </c>
      <c r="P29" s="78"/>
    </row>
    <row r="30" spans="1:16" ht="37.5">
      <c r="A30" s="208" t="s">
        <v>441</v>
      </c>
      <c r="B30" s="190" t="s">
        <v>442</v>
      </c>
      <c r="C30" s="190" t="s">
        <v>443</v>
      </c>
      <c r="D30" s="191" t="s">
        <v>408</v>
      </c>
      <c r="E30" s="257" t="str">
        <f>IFERROR(AVERAGE(Evaluation!D99,Evaluation!D100,Evaluation!D108,Evaluation!D109),"")</f>
        <v/>
      </c>
      <c r="F30" s="251">
        <v>1</v>
      </c>
      <c r="G30" s="251">
        <v>0</v>
      </c>
      <c r="H30" s="208" t="s">
        <v>444</v>
      </c>
      <c r="I30" s="211" t="s">
        <v>445</v>
      </c>
      <c r="J30" s="190">
        <v>29.33</v>
      </c>
      <c r="K30" s="191" t="s">
        <v>346</v>
      </c>
      <c r="L30" s="257" t="str">
        <f>IFERROR(AVERAGE(Evaluation!D59,Evaluation!D64),"")</f>
        <v/>
      </c>
      <c r="M30" s="251">
        <v>0</v>
      </c>
      <c r="N30" s="256">
        <v>1</v>
      </c>
      <c r="O30" s="17">
        <f>Utilitaires!$A$34</f>
        <v>0.5</v>
      </c>
      <c r="P30" s="78"/>
    </row>
    <row r="31" spans="1:16" ht="37.5">
      <c r="A31" s="208" t="s">
        <v>446</v>
      </c>
      <c r="B31" s="190" t="s">
        <v>403</v>
      </c>
      <c r="C31" s="190" t="s">
        <v>404</v>
      </c>
      <c r="D31" s="191" t="s">
        <v>346</v>
      </c>
      <c r="E31" s="257" t="str">
        <f>IFERROR(AVERAGE(Evaluation!D95,Evaluation!D110),"")</f>
        <v/>
      </c>
      <c r="F31" s="251">
        <v>0</v>
      </c>
      <c r="G31" s="251">
        <v>1</v>
      </c>
      <c r="H31" s="208" t="s">
        <v>447</v>
      </c>
      <c r="I31" s="212" t="s">
        <v>352</v>
      </c>
      <c r="J31" s="190" t="s">
        <v>448</v>
      </c>
      <c r="K31" s="191" t="s">
        <v>346</v>
      </c>
      <c r="L31" s="257" t="str">
        <f>IFERROR(AVERAGE(Evaluation!D17,Evaluation!D56),"")</f>
        <v/>
      </c>
      <c r="M31" s="251">
        <v>0</v>
      </c>
      <c r="N31" s="256">
        <v>1</v>
      </c>
      <c r="O31" s="17">
        <f>Utilitaires!$A$34</f>
        <v>0.5</v>
      </c>
      <c r="P31" s="78"/>
    </row>
    <row r="32" spans="1:16" ht="37.5">
      <c r="A32" s="208" t="s">
        <v>449</v>
      </c>
      <c r="B32" s="190" t="s">
        <v>450</v>
      </c>
      <c r="C32" s="190" t="s">
        <v>451</v>
      </c>
      <c r="D32" s="191" t="s">
        <v>346</v>
      </c>
      <c r="E32" s="257" t="str">
        <f>IFERROR(AVERAGE(Evaluation!D25,Evaluation!D64,Evaluation!D77),"")</f>
        <v/>
      </c>
      <c r="F32" s="251">
        <v>0</v>
      </c>
      <c r="G32" s="251">
        <v>1</v>
      </c>
      <c r="H32" s="208" t="s">
        <v>452</v>
      </c>
      <c r="I32" s="190" t="s">
        <v>350</v>
      </c>
      <c r="J32" s="190">
        <v>37</v>
      </c>
      <c r="K32" s="191" t="s">
        <v>346</v>
      </c>
      <c r="L32" s="257" t="str">
        <f>IFERROR(AVERAGE(Evaluation!D68),"")</f>
        <v/>
      </c>
      <c r="M32" s="251">
        <v>0</v>
      </c>
      <c r="N32" s="256">
        <v>1</v>
      </c>
      <c r="O32" s="17">
        <f>Utilitaires!$A$34</f>
        <v>0.5</v>
      </c>
      <c r="P32" s="78"/>
    </row>
    <row r="33" spans="1:16" ht="37.5">
      <c r="A33" s="208" t="s">
        <v>453</v>
      </c>
      <c r="B33" s="190" t="s">
        <v>454</v>
      </c>
      <c r="C33" s="190" t="s">
        <v>455</v>
      </c>
      <c r="D33" s="191" t="s">
        <v>346</v>
      </c>
      <c r="E33" s="257" t="str">
        <f>IFERROR(AVERAGE(Evaluation!D61,Evaluation!D104,Evaluation!D105),"")</f>
        <v/>
      </c>
      <c r="F33" s="251">
        <v>0</v>
      </c>
      <c r="G33" s="251">
        <v>1</v>
      </c>
      <c r="H33" s="208" t="s">
        <v>456</v>
      </c>
      <c r="I33" s="190" t="s">
        <v>108</v>
      </c>
      <c r="J33" s="190" t="s">
        <v>108</v>
      </c>
      <c r="K33" s="191" t="s">
        <v>346</v>
      </c>
      <c r="L33" s="257" t="str">
        <f>IFERROR(AVERAGE(Evaluation!D62),"")</f>
        <v/>
      </c>
      <c r="M33" s="251">
        <v>0</v>
      </c>
      <c r="N33" s="256">
        <v>1</v>
      </c>
      <c r="O33" s="17">
        <f>Utilitaires!$A$34</f>
        <v>0.5</v>
      </c>
      <c r="P33" s="78"/>
    </row>
    <row r="34" spans="1:16" ht="37.5">
      <c r="A34" s="208" t="s">
        <v>457</v>
      </c>
      <c r="B34" s="190" t="s">
        <v>458</v>
      </c>
      <c r="C34" s="190">
        <v>60</v>
      </c>
      <c r="D34" s="191" t="s">
        <v>346</v>
      </c>
      <c r="E34" s="257" t="str">
        <f>IFERROR(AVERAGE(Evaluation!D97),"")</f>
        <v/>
      </c>
      <c r="F34" s="251">
        <v>0</v>
      </c>
      <c r="G34" s="251">
        <v>1</v>
      </c>
      <c r="H34" s="208" t="s">
        <v>459</v>
      </c>
      <c r="I34" s="211" t="s">
        <v>460</v>
      </c>
      <c r="J34" s="190" t="s">
        <v>451</v>
      </c>
      <c r="K34" s="191" t="s">
        <v>346</v>
      </c>
      <c r="L34" s="257" t="str">
        <f>IFERROR(AVERAGE(Evaluation!D77,Evaluation!D64,Evaluation!D25),"")</f>
        <v/>
      </c>
      <c r="M34" s="251">
        <v>0</v>
      </c>
      <c r="N34" s="256">
        <v>1</v>
      </c>
      <c r="O34" s="17">
        <f>Utilitaires!$A$34</f>
        <v>0.5</v>
      </c>
      <c r="P34" s="78"/>
    </row>
    <row r="35" spans="1:16" ht="37.5">
      <c r="A35" s="208" t="s">
        <v>461</v>
      </c>
      <c r="B35" s="190" t="s">
        <v>374</v>
      </c>
      <c r="C35" s="190">
        <v>31</v>
      </c>
      <c r="D35" s="191" t="s">
        <v>346</v>
      </c>
      <c r="E35" s="257" t="str">
        <f>IFERROR(AVERAGE(Evaluation!D61),"")</f>
        <v/>
      </c>
      <c r="F35" s="251">
        <v>0</v>
      </c>
      <c r="G35" s="251">
        <v>1</v>
      </c>
      <c r="H35" s="208" t="s">
        <v>462</v>
      </c>
      <c r="I35" s="190" t="s">
        <v>364</v>
      </c>
      <c r="J35" s="190">
        <v>51</v>
      </c>
      <c r="K35" s="191" t="s">
        <v>342</v>
      </c>
      <c r="L35" s="257" t="str">
        <f>IFERROR(AVERAGE(Evaluation!D84),"")</f>
        <v/>
      </c>
      <c r="M35" s="251">
        <v>1</v>
      </c>
      <c r="N35" s="256">
        <v>0</v>
      </c>
      <c r="O35" s="17">
        <f>Utilitaires!$A$34</f>
        <v>0.5</v>
      </c>
      <c r="P35" s="78"/>
    </row>
    <row r="36" spans="1:16" ht="37.5">
      <c r="A36" s="210" t="s">
        <v>463</v>
      </c>
      <c r="B36" s="222" t="s">
        <v>464</v>
      </c>
      <c r="C36" s="222" t="s">
        <v>465</v>
      </c>
      <c r="D36" s="223" t="s">
        <v>346</v>
      </c>
      <c r="E36" s="258" t="str">
        <f>IFERROR(AVERAGE(Evaluation!D15,Evaluation!D25,Evaluation!D61,Evaluation!D72),"")</f>
        <v/>
      </c>
      <c r="F36" s="252">
        <v>0</v>
      </c>
      <c r="G36" s="253">
        <v>1</v>
      </c>
      <c r="H36" s="208" t="s">
        <v>466</v>
      </c>
      <c r="I36" s="211" t="s">
        <v>383</v>
      </c>
      <c r="J36" s="190" t="s">
        <v>467</v>
      </c>
      <c r="K36" s="191" t="s">
        <v>346</v>
      </c>
      <c r="L36" s="257" t="str">
        <f>IFERROR(AVERAGE(Evaluation!D70,Evaluation!D26,Evaluation!D19),"")</f>
        <v/>
      </c>
      <c r="M36" s="251">
        <v>0</v>
      </c>
      <c r="N36" s="256">
        <v>1</v>
      </c>
      <c r="O36" s="17">
        <f>Utilitaires!$A$34</f>
        <v>0.5</v>
      </c>
      <c r="P36" s="78"/>
    </row>
    <row r="37" spans="1:16" ht="25">
      <c r="A37" s="190"/>
      <c r="B37" s="190"/>
      <c r="C37" s="190"/>
      <c r="D37" s="191"/>
      <c r="E37" s="192"/>
      <c r="F37" s="192"/>
      <c r="G37" s="192"/>
      <c r="H37" s="208" t="s">
        <v>468</v>
      </c>
      <c r="I37" s="211" t="s">
        <v>469</v>
      </c>
      <c r="J37" s="190" t="s">
        <v>470</v>
      </c>
      <c r="K37" s="191" t="s">
        <v>342</v>
      </c>
      <c r="L37" s="257" t="str">
        <f>IFERROR(AVERAGE(Evaluation!D77,Evaluation!D81,Evaluation!D82,Evaluation!D83),"")</f>
        <v/>
      </c>
      <c r="M37" s="251">
        <v>1</v>
      </c>
      <c r="N37" s="256">
        <v>0</v>
      </c>
      <c r="O37" s="17">
        <f>Utilitaires!$A$34</f>
        <v>0.5</v>
      </c>
      <c r="P37" s="78"/>
    </row>
    <row r="38" spans="1:16" ht="37.5">
      <c r="A38" s="190"/>
      <c r="B38" s="190"/>
      <c r="C38" s="190"/>
      <c r="D38" s="191"/>
      <c r="E38" s="192"/>
      <c r="F38" s="192"/>
      <c r="G38" s="192"/>
      <c r="H38" s="208" t="s">
        <v>471</v>
      </c>
      <c r="I38" s="211" t="s">
        <v>472</v>
      </c>
      <c r="J38" s="190" t="s">
        <v>473</v>
      </c>
      <c r="K38" s="191" t="s">
        <v>342</v>
      </c>
      <c r="L38" s="257" t="str">
        <f>IFERROR(AVERAGE(Evaluation!D75,Evaluation!D77,Evaluation!D88,Evaluation!D99,Evaluation!D100),"")</f>
        <v/>
      </c>
      <c r="M38" s="251">
        <v>1</v>
      </c>
      <c r="N38" s="256">
        <v>0</v>
      </c>
      <c r="O38" s="17">
        <f>Utilitaires!$A$34</f>
        <v>0.5</v>
      </c>
      <c r="P38" s="78"/>
    </row>
    <row r="39" spans="1:16" ht="31">
      <c r="A39" s="190"/>
      <c r="B39" s="190"/>
      <c r="C39" s="190"/>
      <c r="D39" s="191"/>
      <c r="E39" s="192"/>
      <c r="F39" s="192"/>
      <c r="G39" s="192"/>
      <c r="H39" s="208" t="s">
        <v>474</v>
      </c>
      <c r="I39" s="190" t="s">
        <v>374</v>
      </c>
      <c r="J39" s="190">
        <v>31</v>
      </c>
      <c r="K39" s="191" t="s">
        <v>346</v>
      </c>
      <c r="L39" s="257" t="str">
        <f>IFERROR(AVERAGE(Evaluation!D61),"")</f>
        <v/>
      </c>
      <c r="M39" s="251">
        <v>0</v>
      </c>
      <c r="N39" s="256">
        <v>1</v>
      </c>
      <c r="O39" s="17">
        <f>Utilitaires!$A$34</f>
        <v>0.5</v>
      </c>
      <c r="P39" s="78"/>
    </row>
    <row r="40" spans="1:16" ht="31">
      <c r="A40" s="190"/>
      <c r="B40" s="190"/>
      <c r="C40" s="190"/>
      <c r="D40" s="191"/>
      <c r="E40" s="192"/>
      <c r="F40" s="192"/>
      <c r="G40" s="192"/>
      <c r="H40" s="208" t="s">
        <v>475</v>
      </c>
      <c r="I40" s="190" t="s">
        <v>476</v>
      </c>
      <c r="J40" s="190" t="s">
        <v>477</v>
      </c>
      <c r="K40" s="191" t="s">
        <v>346</v>
      </c>
      <c r="L40" s="257" t="str">
        <f>IFERROR(AVERAGE(Evaluation!D19,Evaluation!D61),"")</f>
        <v/>
      </c>
      <c r="M40" s="251">
        <v>0</v>
      </c>
      <c r="N40" s="256">
        <v>1</v>
      </c>
      <c r="O40" s="17">
        <f>Utilitaires!$A$34</f>
        <v>0.5</v>
      </c>
      <c r="P40" s="78"/>
    </row>
    <row r="41" spans="1:16" ht="31">
      <c r="A41" s="190"/>
      <c r="B41" s="190"/>
      <c r="C41" s="190"/>
      <c r="D41" s="191"/>
      <c r="E41" s="192"/>
      <c r="F41" s="192"/>
      <c r="G41" s="192"/>
      <c r="H41" s="210" t="s">
        <v>478</v>
      </c>
      <c r="I41" s="222" t="s">
        <v>374</v>
      </c>
      <c r="J41" s="222">
        <v>31</v>
      </c>
      <c r="K41" s="223" t="s">
        <v>346</v>
      </c>
      <c r="L41" s="257" t="str">
        <f>IFERROR(AVERAGE(Evaluation!D61),"")</f>
        <v/>
      </c>
      <c r="M41" s="251">
        <v>0</v>
      </c>
      <c r="N41" s="256">
        <v>1</v>
      </c>
      <c r="O41" s="78"/>
      <c r="P41" s="78"/>
    </row>
    <row r="42" spans="1:16" ht="31">
      <c r="A42" s="190"/>
      <c r="B42" s="190"/>
      <c r="C42" s="190"/>
      <c r="D42" s="191"/>
      <c r="E42" s="192"/>
      <c r="F42" s="192"/>
      <c r="G42" s="192"/>
      <c r="H42" s="242" t="s">
        <v>215</v>
      </c>
      <c r="I42" s="243" t="s">
        <v>331</v>
      </c>
      <c r="J42" s="243" t="s">
        <v>332</v>
      </c>
      <c r="K42" s="243" t="s">
        <v>333</v>
      </c>
      <c r="L42" s="240" t="s">
        <v>37</v>
      </c>
      <c r="M42" s="239" t="s">
        <v>337</v>
      </c>
      <c r="N42" s="255" t="s">
        <v>338</v>
      </c>
      <c r="O42" s="78"/>
      <c r="P42" s="78"/>
    </row>
    <row r="43" spans="1:16" ht="31">
      <c r="A43" s="190"/>
      <c r="B43" s="190"/>
      <c r="C43" s="190"/>
      <c r="D43" s="191"/>
      <c r="E43" s="192"/>
      <c r="F43" s="192"/>
      <c r="G43" s="192"/>
      <c r="H43" s="227" t="s">
        <v>479</v>
      </c>
      <c r="I43" s="228" t="s">
        <v>480</v>
      </c>
      <c r="J43" s="228" t="s">
        <v>481</v>
      </c>
      <c r="K43" s="229" t="s">
        <v>346</v>
      </c>
      <c r="L43" s="257" t="str">
        <f>IFERROR(AVERAGE(Evaluation!D15,Evaluation!D30,Evaluation!D100),"")</f>
        <v/>
      </c>
      <c r="M43" s="251">
        <v>0</v>
      </c>
      <c r="N43" s="256">
        <v>1</v>
      </c>
      <c r="O43" s="78"/>
      <c r="P43" s="78"/>
    </row>
    <row r="44" spans="1:16" ht="37.5">
      <c r="A44" s="190"/>
      <c r="B44" s="190"/>
      <c r="C44" s="190"/>
      <c r="D44" s="191"/>
      <c r="E44" s="192"/>
      <c r="F44" s="192"/>
      <c r="G44" s="192"/>
      <c r="H44" s="208" t="s">
        <v>482</v>
      </c>
      <c r="I44" s="190" t="s">
        <v>483</v>
      </c>
      <c r="J44" s="190" t="s">
        <v>484</v>
      </c>
      <c r="K44" s="191" t="s">
        <v>346</v>
      </c>
      <c r="L44" s="257" t="str">
        <f>IFERROR(AVERAGE(Evaluation!D19,Evaluation!D22,Evaluation!D30,Evaluation!D36,Evaluation!D41,Evaluation!D46,Evaluation!D68,Evaluation!D91),"")</f>
        <v/>
      </c>
      <c r="M44" s="251">
        <v>0</v>
      </c>
      <c r="N44" s="256">
        <v>1</v>
      </c>
      <c r="O44" s="78"/>
      <c r="P44" s="78"/>
    </row>
    <row r="45" spans="1:16" ht="31">
      <c r="A45" s="190"/>
      <c r="B45" s="190"/>
      <c r="C45" s="190"/>
      <c r="D45" s="191"/>
      <c r="E45" s="192"/>
      <c r="F45" s="192"/>
      <c r="G45" s="192"/>
      <c r="H45" s="208" t="s">
        <v>485</v>
      </c>
      <c r="I45" s="237" t="s">
        <v>355</v>
      </c>
      <c r="J45" s="190">
        <v>9</v>
      </c>
      <c r="K45" s="191" t="s">
        <v>346</v>
      </c>
      <c r="L45" s="257" t="str">
        <f>IFERROR(AVERAGE(Evaluation!D25),"")</f>
        <v/>
      </c>
      <c r="M45" s="251">
        <v>0</v>
      </c>
      <c r="N45" s="256">
        <v>1</v>
      </c>
      <c r="O45" s="78"/>
      <c r="P45" s="78"/>
    </row>
    <row r="46" spans="1:16" ht="31">
      <c r="A46" s="190"/>
      <c r="B46" s="190"/>
      <c r="C46" s="190"/>
      <c r="D46" s="191"/>
      <c r="E46" s="192"/>
      <c r="F46" s="192"/>
      <c r="G46" s="192"/>
      <c r="H46" s="208" t="s">
        <v>486</v>
      </c>
      <c r="I46" s="237" t="s">
        <v>44</v>
      </c>
      <c r="J46" s="190" t="s">
        <v>44</v>
      </c>
      <c r="K46" s="191" t="s">
        <v>346</v>
      </c>
      <c r="L46" s="257" t="str">
        <f>IFERROR(AVERAGE(Evaluation!D15),"")</f>
        <v/>
      </c>
      <c r="M46" s="251">
        <v>0</v>
      </c>
      <c r="N46" s="256">
        <v>1</v>
      </c>
      <c r="O46" s="78"/>
      <c r="P46" s="78"/>
    </row>
    <row r="47" spans="1:16" ht="25">
      <c r="A47" s="190"/>
      <c r="B47" s="190"/>
      <c r="C47" s="190"/>
      <c r="D47" s="191"/>
      <c r="E47" s="192"/>
      <c r="F47" s="192"/>
      <c r="G47" s="192"/>
      <c r="H47" s="208" t="s">
        <v>487</v>
      </c>
      <c r="I47" s="237" t="s">
        <v>469</v>
      </c>
      <c r="J47" s="230" t="s">
        <v>470</v>
      </c>
      <c r="K47" s="191" t="s">
        <v>342</v>
      </c>
      <c r="L47" s="257" t="str">
        <f>IFERROR(AVERAGE(Evaluation!D77,Evaluation!D81,Evaluation!D82,Evaluation!D83),"")</f>
        <v/>
      </c>
      <c r="M47" s="251">
        <v>1</v>
      </c>
      <c r="N47" s="256">
        <v>0</v>
      </c>
      <c r="O47" s="78"/>
      <c r="P47" s="78"/>
    </row>
    <row r="48" spans="1:16" ht="31">
      <c r="A48" s="190"/>
      <c r="B48" s="190"/>
      <c r="C48" s="190"/>
      <c r="D48" s="191"/>
      <c r="E48" s="192"/>
      <c r="F48" s="192"/>
      <c r="G48" s="192"/>
      <c r="H48" s="208" t="s">
        <v>488</v>
      </c>
      <c r="I48" s="237" t="s">
        <v>374</v>
      </c>
      <c r="J48" s="190">
        <v>31</v>
      </c>
      <c r="K48" s="191" t="s">
        <v>346</v>
      </c>
      <c r="L48" s="257" t="str">
        <f>IFERROR(AVERAGE(Evaluation!D61),"")</f>
        <v/>
      </c>
      <c r="M48" s="251">
        <v>0</v>
      </c>
      <c r="N48" s="256">
        <v>1</v>
      </c>
      <c r="O48" s="78"/>
      <c r="P48" s="78"/>
    </row>
    <row r="49" spans="1:16" ht="25">
      <c r="A49" s="190"/>
      <c r="B49" s="190"/>
      <c r="C49" s="190"/>
      <c r="D49" s="191"/>
      <c r="E49" s="192"/>
      <c r="F49" s="192"/>
      <c r="G49" s="192"/>
      <c r="H49" s="208" t="s">
        <v>489</v>
      </c>
      <c r="I49" s="237" t="s">
        <v>469</v>
      </c>
      <c r="J49" s="190" t="s">
        <v>470</v>
      </c>
      <c r="K49" s="191" t="s">
        <v>342</v>
      </c>
      <c r="L49" s="257" t="str">
        <f>IFERROR(AVERAGE(Evaluation!D77,Evaluation!D81,Evaluation!D82,Evaluation!D83),"")</f>
        <v/>
      </c>
      <c r="M49" s="251">
        <v>1</v>
      </c>
      <c r="N49" s="256">
        <v>0</v>
      </c>
      <c r="O49" s="78"/>
      <c r="P49" s="78"/>
    </row>
    <row r="50" spans="1:16" ht="62.5">
      <c r="A50" s="190"/>
      <c r="B50" s="190"/>
      <c r="C50" s="190"/>
      <c r="D50" s="191"/>
      <c r="E50" s="192"/>
      <c r="F50" s="192"/>
      <c r="G50" s="192"/>
      <c r="H50" s="208" t="s">
        <v>490</v>
      </c>
      <c r="I50" s="190" t="s">
        <v>491</v>
      </c>
      <c r="J50" s="190" t="s">
        <v>492</v>
      </c>
      <c r="K50" s="191" t="s">
        <v>346</v>
      </c>
      <c r="L50" s="257" t="str">
        <f>IFERROR(AVERAGE(Evaluation!D30,Evaluation!D36,Evaluation!D22,Evaluation!D15,Evaluation!D61,Evaluation!D68,Evaluation!D77,Evaluation!D81,Evaluation!D82,Evaluation!D83,Evaluation!D91),"")</f>
        <v/>
      </c>
      <c r="M50" s="251">
        <v>0</v>
      </c>
      <c r="N50" s="256">
        <v>1</v>
      </c>
      <c r="O50" s="78"/>
      <c r="P50" s="78"/>
    </row>
    <row r="51" spans="1:16" ht="31">
      <c r="A51" s="190"/>
      <c r="B51" s="190"/>
      <c r="C51" s="190"/>
      <c r="D51" s="191"/>
      <c r="E51" s="192"/>
      <c r="F51" s="192"/>
      <c r="G51" s="192"/>
      <c r="H51" s="210" t="s">
        <v>457</v>
      </c>
      <c r="I51" s="222" t="s">
        <v>403</v>
      </c>
      <c r="J51" s="222" t="s">
        <v>404</v>
      </c>
      <c r="K51" s="223" t="s">
        <v>346</v>
      </c>
      <c r="L51" s="258" t="str">
        <f>IFERROR(AVERAGE(Evaluation!D95,Evaluation!D110),"")</f>
        <v/>
      </c>
      <c r="M51" s="252">
        <v>0</v>
      </c>
      <c r="N51" s="253">
        <v>1</v>
      </c>
      <c r="O51" s="78"/>
      <c r="P51" s="78"/>
    </row>
    <row r="52" spans="1:16">
      <c r="A52" s="190"/>
      <c r="B52" s="190"/>
      <c r="C52" s="190"/>
      <c r="D52" s="191"/>
      <c r="E52" s="192"/>
      <c r="F52" s="192"/>
      <c r="G52" s="192"/>
      <c r="H52" s="190"/>
      <c r="I52" s="190"/>
      <c r="J52" s="190"/>
      <c r="K52" s="191"/>
      <c r="L52" s="78"/>
      <c r="M52" s="78"/>
      <c r="N52" s="78"/>
      <c r="O52" s="78"/>
      <c r="P52" s="78"/>
    </row>
    <row r="54" spans="1:16" ht="20.5" customHeight="1">
      <c r="A54" s="857" t="s">
        <v>216</v>
      </c>
      <c r="B54" s="858"/>
      <c r="C54" s="858"/>
      <c r="D54" s="858"/>
      <c r="E54" s="858"/>
      <c r="F54" s="858"/>
      <c r="G54" s="858"/>
      <c r="H54" s="858"/>
      <c r="I54" s="858"/>
      <c r="J54" s="858"/>
      <c r="K54" s="858"/>
      <c r="L54" s="858"/>
      <c r="M54" s="254"/>
      <c r="N54" s="254"/>
    </row>
    <row r="55" spans="1:16" ht="31">
      <c r="A55" s="244" t="s">
        <v>330</v>
      </c>
      <c r="B55" s="244" t="s">
        <v>331</v>
      </c>
      <c r="C55" s="244" t="s">
        <v>332</v>
      </c>
      <c r="D55" s="244" t="s">
        <v>333</v>
      </c>
      <c r="E55" s="244" t="s">
        <v>37</v>
      </c>
      <c r="F55" s="244" t="s">
        <v>337</v>
      </c>
      <c r="G55" s="244" t="s">
        <v>335</v>
      </c>
      <c r="H55" s="244" t="s">
        <v>493</v>
      </c>
      <c r="I55" s="244" t="s">
        <v>331</v>
      </c>
      <c r="J55" s="244" t="s">
        <v>332</v>
      </c>
      <c r="K55" s="244" t="s">
        <v>333</v>
      </c>
      <c r="L55" s="244" t="s">
        <v>37</v>
      </c>
      <c r="M55" s="244" t="s">
        <v>337</v>
      </c>
      <c r="N55" s="244" t="s">
        <v>338</v>
      </c>
    </row>
    <row r="56" spans="1:16" ht="27.75" customHeight="1">
      <c r="A56" s="213" t="s">
        <v>339</v>
      </c>
      <c r="B56" s="213" t="s">
        <v>340</v>
      </c>
      <c r="C56" s="213" t="s">
        <v>341</v>
      </c>
      <c r="D56" s="213" t="s">
        <v>342</v>
      </c>
      <c r="E56" s="246" t="str">
        <f>IFERROR(AVERAGE(Evaluation!D15,Evaluation!D57,Evaluation!D59,Evaluation!D60,Evaluation!D62,Evaluation!D76),"")</f>
        <v/>
      </c>
      <c r="F56" s="246"/>
      <c r="G56" s="246"/>
      <c r="H56" s="213" t="s">
        <v>494</v>
      </c>
      <c r="I56" s="213" t="s">
        <v>344</v>
      </c>
      <c r="J56" s="213" t="s">
        <v>345</v>
      </c>
      <c r="K56" s="213" t="s">
        <v>346</v>
      </c>
      <c r="L56" s="246" t="str">
        <f>IFERROR(AVERAGE(Evaluation!D57,Evaluation!D62,Evaluation!D76),"")</f>
        <v/>
      </c>
      <c r="M56" s="246"/>
      <c r="N56" s="246"/>
    </row>
    <row r="57" spans="1:16" ht="46.5">
      <c r="A57" s="213" t="s">
        <v>347</v>
      </c>
      <c r="B57" s="213" t="s">
        <v>100</v>
      </c>
      <c r="C57" s="213">
        <v>28</v>
      </c>
      <c r="D57" s="213" t="s">
        <v>346</v>
      </c>
      <c r="E57" s="246" t="str">
        <f>IFERROR(AVERAGE(Evaluation!D57),"")</f>
        <v/>
      </c>
      <c r="F57" s="246"/>
      <c r="G57" s="246"/>
      <c r="H57" s="213" t="s">
        <v>495</v>
      </c>
      <c r="I57" s="213" t="s">
        <v>100</v>
      </c>
      <c r="J57" s="213">
        <v>28</v>
      </c>
      <c r="K57" s="213" t="s">
        <v>346</v>
      </c>
      <c r="L57" s="246" t="str">
        <f>IFERROR(AVERAGE(Evaluation!D57),"")</f>
        <v/>
      </c>
      <c r="M57" s="246"/>
      <c r="N57" s="246"/>
    </row>
    <row r="58" spans="1:16" ht="46.5">
      <c r="A58" s="213" t="s">
        <v>349</v>
      </c>
      <c r="B58" s="213" t="s">
        <v>350</v>
      </c>
      <c r="C58" s="213">
        <v>37</v>
      </c>
      <c r="D58" s="213" t="s">
        <v>346</v>
      </c>
      <c r="E58" s="247" t="str">
        <f>IFERROR(AVERAGE(Evaluation!D68),"")</f>
        <v/>
      </c>
      <c r="F58" s="247"/>
      <c r="G58" s="247"/>
      <c r="H58" s="213" t="s">
        <v>496</v>
      </c>
      <c r="I58" s="213" t="s">
        <v>352</v>
      </c>
      <c r="J58" s="213" t="s">
        <v>353</v>
      </c>
      <c r="K58" s="213" t="s">
        <v>346</v>
      </c>
      <c r="L58" s="246" t="str">
        <f>IFERROR(AVERAGE(Evaluation!D17,Evaluation!D57),"")</f>
        <v/>
      </c>
      <c r="M58" s="246"/>
      <c r="N58" s="246"/>
    </row>
    <row r="59" spans="1:16" ht="46.5">
      <c r="A59" s="213" t="s">
        <v>479</v>
      </c>
      <c r="B59" s="213" t="s">
        <v>355</v>
      </c>
      <c r="C59" s="213">
        <v>9</v>
      </c>
      <c r="D59" s="213" t="s">
        <v>346</v>
      </c>
      <c r="E59" s="246" t="str">
        <f>IFERROR(AVERAGE(Evaluation!D25),"")</f>
        <v/>
      </c>
      <c r="F59" s="246"/>
      <c r="G59" s="246"/>
      <c r="H59" s="213" t="s">
        <v>497</v>
      </c>
      <c r="I59" s="213" t="s">
        <v>498</v>
      </c>
      <c r="J59" s="213">
        <v>58</v>
      </c>
      <c r="K59" s="213" t="s">
        <v>346</v>
      </c>
      <c r="L59" s="246" t="str">
        <f>IFERROR(AVERAGE(Evaluation!D95),"")</f>
        <v/>
      </c>
      <c r="M59" s="246"/>
      <c r="N59" s="246"/>
    </row>
    <row r="60" spans="1:16" ht="46.5">
      <c r="A60" s="213" t="s">
        <v>499</v>
      </c>
      <c r="B60" s="214" t="s">
        <v>364</v>
      </c>
      <c r="C60" s="213">
        <v>51</v>
      </c>
      <c r="D60" s="213" t="s">
        <v>346</v>
      </c>
      <c r="E60" s="246" t="str">
        <f>IFERROR(AVERAGE(Evaluation!D84),"")</f>
        <v/>
      </c>
      <c r="F60" s="246"/>
      <c r="G60" s="246"/>
      <c r="H60" s="213" t="s">
        <v>500</v>
      </c>
      <c r="I60" s="213" t="s">
        <v>361</v>
      </c>
      <c r="J60" s="213" t="s">
        <v>362</v>
      </c>
      <c r="K60" s="213" t="s">
        <v>346</v>
      </c>
      <c r="L60" s="246" t="str">
        <f>IFERROR(AVERAGE(Evaluation!D59,Evaluation!D60,Evaluation!D65),"")</f>
        <v/>
      </c>
      <c r="M60" s="246"/>
      <c r="N60" s="246"/>
    </row>
    <row r="61" spans="1:16" ht="31">
      <c r="A61" s="213" t="s">
        <v>488</v>
      </c>
      <c r="B61" s="215" t="s">
        <v>368</v>
      </c>
      <c r="C61" s="213" t="s">
        <v>501</v>
      </c>
      <c r="D61" s="213" t="s">
        <v>346</v>
      </c>
      <c r="E61" s="247" t="str">
        <f>IFERROR(AVERAGE(Evaluation!D26,Evaluation!D27,Evaluation!D28,Evaluation!D64),"")</f>
        <v/>
      </c>
      <c r="F61" s="247"/>
      <c r="G61" s="247"/>
      <c r="H61" s="213" t="s">
        <v>502</v>
      </c>
      <c r="I61" s="213" t="s">
        <v>366</v>
      </c>
      <c r="J61" s="213">
        <v>33</v>
      </c>
      <c r="K61" s="213" t="s">
        <v>346</v>
      </c>
      <c r="L61" s="246" t="str">
        <f>IFERROR(AVERAGE(Evaluation!D64),"")</f>
        <v/>
      </c>
      <c r="M61" s="246"/>
      <c r="N61" s="246"/>
    </row>
    <row r="62" spans="1:16" ht="46.5">
      <c r="A62" s="213" t="s">
        <v>503</v>
      </c>
      <c r="B62" s="213" t="s">
        <v>374</v>
      </c>
      <c r="C62" s="213">
        <v>33</v>
      </c>
      <c r="D62" s="213" t="s">
        <v>346</v>
      </c>
      <c r="E62" s="246" t="str">
        <f>IFERROR(AVERAGE(Evaluation!D64),"")</f>
        <v/>
      </c>
      <c r="F62" s="246"/>
      <c r="G62" s="246"/>
      <c r="H62" s="213" t="s">
        <v>504</v>
      </c>
      <c r="I62" s="213" t="s">
        <v>505</v>
      </c>
      <c r="J62" s="213" t="s">
        <v>506</v>
      </c>
      <c r="K62" s="213" t="s">
        <v>346</v>
      </c>
      <c r="L62" s="246" t="str">
        <f>IFERROR(AVERAGE(Evaluation!D26,Evaluation!D27,Evaluation!D28,Evaluation!D59,Evaluation!D67,Evaluation!D68,Evaluation!D87),"")</f>
        <v/>
      </c>
      <c r="M62" s="246"/>
      <c r="N62" s="246"/>
    </row>
    <row r="63" spans="1:16" ht="46.5">
      <c r="A63" s="213" t="s">
        <v>507</v>
      </c>
      <c r="B63" s="213" t="s">
        <v>379</v>
      </c>
      <c r="C63" s="213" t="s">
        <v>379</v>
      </c>
      <c r="D63" s="213" t="s">
        <v>342</v>
      </c>
      <c r="E63" s="246" t="str">
        <f>IFERROR(AVERAGE(Evaluation!D15,Evaluation!D22,Evaluation!D30,Evaluation!D32,Evaluation!D34,Evaluation!D37,Evaluation!D41,Evaluation!D46,Evaluation!D48,Evaluation!D50,Evaluation!D52,Evaluation!D56,Evaluation!D58,Evaluation!D62,Evaluation!D72,Evaluation!D76,Evaluation!D88,Evaluation!D92,Evaluation!D94,Evaluation!D101,Evaluation!D107,Evaluation!D109),"")</f>
        <v/>
      </c>
      <c r="F63" s="246"/>
      <c r="G63" s="246"/>
      <c r="H63" s="213" t="s">
        <v>508</v>
      </c>
      <c r="I63" s="213" t="s">
        <v>376</v>
      </c>
      <c r="J63" s="213" t="s">
        <v>377</v>
      </c>
      <c r="K63" s="213" t="s">
        <v>346</v>
      </c>
      <c r="L63" s="246" t="str">
        <f>IFERROR(AVERAGE(Evaluation!D25,Evaluation!D77,Evaluation!D87),"")</f>
        <v/>
      </c>
      <c r="M63" s="246"/>
      <c r="N63" s="246"/>
    </row>
    <row r="64" spans="1:16" ht="46.5">
      <c r="A64" s="213" t="s">
        <v>509</v>
      </c>
      <c r="B64" s="213" t="s">
        <v>383</v>
      </c>
      <c r="C64" s="213" t="s">
        <v>384</v>
      </c>
      <c r="D64" s="213" t="s">
        <v>346</v>
      </c>
      <c r="E64" s="246" t="str">
        <f>IFERROR(AVERAGE(Evaluation!D19,Evaluation!D26,Evaluation!D27,Evaluation!D70),"")</f>
        <v/>
      </c>
      <c r="F64" s="246"/>
      <c r="G64" s="246"/>
      <c r="H64" s="213" t="s">
        <v>339</v>
      </c>
      <c r="I64" s="213" t="s">
        <v>44</v>
      </c>
      <c r="J64" s="213" t="s">
        <v>44</v>
      </c>
      <c r="K64" s="213" t="s">
        <v>346</v>
      </c>
      <c r="L64" s="246" t="str">
        <f>IFERROR(AVERAGE(Evaluation!D15),"")</f>
        <v/>
      </c>
      <c r="M64" s="447" t="s">
        <v>380</v>
      </c>
      <c r="N64" s="246"/>
    </row>
    <row r="65" spans="1:14" ht="50.25" customHeight="1">
      <c r="A65" s="213" t="s">
        <v>510</v>
      </c>
      <c r="B65" s="213" t="s">
        <v>44</v>
      </c>
      <c r="C65" s="213" t="s">
        <v>44</v>
      </c>
      <c r="D65" s="213" t="s">
        <v>346</v>
      </c>
      <c r="E65" s="248" t="str">
        <f>IFERROR(AVERAGE(Evaluation!D15),"")</f>
        <v/>
      </c>
      <c r="F65" s="248"/>
      <c r="G65" s="248"/>
      <c r="H65" s="213" t="s">
        <v>511</v>
      </c>
      <c r="I65" s="213" t="s">
        <v>53</v>
      </c>
      <c r="J65" s="213" t="s">
        <v>53</v>
      </c>
      <c r="K65" s="213" t="s">
        <v>342</v>
      </c>
      <c r="L65" s="246" t="str">
        <f>IFERROR(AVERAGE(Evaluation!D22),"")</f>
        <v/>
      </c>
      <c r="M65" s="447" t="s">
        <v>380</v>
      </c>
      <c r="N65" s="246"/>
    </row>
    <row r="66" spans="1:14" ht="31">
      <c r="A66" s="213" t="s">
        <v>373</v>
      </c>
      <c r="B66" s="213" t="s">
        <v>379</v>
      </c>
      <c r="C66" s="213" t="s">
        <v>379</v>
      </c>
      <c r="D66" s="213" t="s">
        <v>342</v>
      </c>
      <c r="E66" s="249" t="str">
        <f>IFERROR(AVERAGE(Evaluation!D15,Evaluation!D22,Evaluation!D30,Evaluation!D32,Evaluation!D34,Evaluation!D37,Evaluation!D41,Evaluation!D46,Evaluation!D48,Evaluation!D50,Evaluation!D52,Evaluation!D56,Evaluation!D58,Evaluation!D62,Evaluation!D72,Evaluation!D76,Evaluation!D88,Evaluation!D92,Evaluation!D94,Evaluation!D101,Evaluation!D107,Evaluation!D109),"")</f>
        <v/>
      </c>
      <c r="F66" s="249"/>
      <c r="G66" s="249"/>
      <c r="H66" s="213" t="s">
        <v>512</v>
      </c>
      <c r="I66" s="213" t="s">
        <v>53</v>
      </c>
      <c r="J66" s="213" t="s">
        <v>53</v>
      </c>
      <c r="K66" s="213" t="s">
        <v>342</v>
      </c>
      <c r="L66" s="246" t="str">
        <f>IFERROR(AVERAGE(Evaluation!D22),"")</f>
        <v/>
      </c>
      <c r="M66" s="447" t="s">
        <v>380</v>
      </c>
      <c r="N66" s="246"/>
    </row>
    <row r="67" spans="1:14" ht="46.5">
      <c r="A67" s="213" t="s">
        <v>513</v>
      </c>
      <c r="B67" s="213" t="s">
        <v>391</v>
      </c>
      <c r="C67" s="213" t="s">
        <v>392</v>
      </c>
      <c r="D67" s="213" t="s">
        <v>346</v>
      </c>
      <c r="E67" s="248" t="str">
        <f>IFERROR(AVERAGE(Evaluation!D16,Evaluation!D70),"")</f>
        <v/>
      </c>
      <c r="F67" s="248"/>
      <c r="G67" s="248"/>
      <c r="H67" s="213" t="s">
        <v>514</v>
      </c>
      <c r="I67" s="213" t="s">
        <v>394</v>
      </c>
      <c r="J67" s="213" t="s">
        <v>515</v>
      </c>
      <c r="K67" s="213" t="s">
        <v>346</v>
      </c>
      <c r="L67" s="246" t="str">
        <f>IFERROR(AVERAGE(Evaluation!D22,Evaluation!D31),"")</f>
        <v/>
      </c>
      <c r="M67" s="447" t="s">
        <v>380</v>
      </c>
      <c r="N67" s="246"/>
    </row>
    <row r="68" spans="1:14" ht="46.5">
      <c r="A68" s="213" t="s">
        <v>516</v>
      </c>
      <c r="B68" s="213" t="s">
        <v>445</v>
      </c>
      <c r="C68" s="213" t="s">
        <v>397</v>
      </c>
      <c r="D68" s="213" t="s">
        <v>346</v>
      </c>
      <c r="E68" s="247" t="str">
        <f>IFERROR(AVERAGE(Evaluation!D59,Evaluation!D64),"")</f>
        <v/>
      </c>
      <c r="F68" s="247"/>
      <c r="G68" s="247"/>
      <c r="H68" s="213" t="s">
        <v>517</v>
      </c>
      <c r="I68" s="213" t="s">
        <v>518</v>
      </c>
      <c r="J68" s="213" t="s">
        <v>519</v>
      </c>
      <c r="K68" s="213" t="s">
        <v>342</v>
      </c>
      <c r="L68" s="246" t="str">
        <f>IFERROR(AVERAGE(Evaluation!D19,Evaluation!D22,Evaluation!D31,Evaluation!D36,Evaluation!D41,Evaluation!D47,Evaluation!D91),"")</f>
        <v/>
      </c>
      <c r="M68" s="447" t="s">
        <v>380</v>
      </c>
      <c r="N68" s="246"/>
    </row>
    <row r="69" spans="1:14" ht="46.5">
      <c r="A69" s="213" t="s">
        <v>520</v>
      </c>
      <c r="B69" s="213">
        <v>5</v>
      </c>
      <c r="C69" s="213">
        <v>5</v>
      </c>
      <c r="D69" s="213" t="s">
        <v>342</v>
      </c>
      <c r="E69" s="247" t="str">
        <f>IFERROR(AVERAGE(Evaluation!D29),"")</f>
        <v/>
      </c>
      <c r="F69" s="247"/>
      <c r="G69" s="247"/>
      <c r="H69" s="213" t="s">
        <v>521</v>
      </c>
      <c r="I69" s="213" t="s">
        <v>403</v>
      </c>
      <c r="J69" s="213" t="s">
        <v>404</v>
      </c>
      <c r="K69" s="213" t="s">
        <v>346</v>
      </c>
      <c r="L69" s="246" t="str">
        <f>IFERROR(AVERAGE(Evaluation!D95,Evaluation!D110),"")</f>
        <v/>
      </c>
      <c r="M69" s="447" t="s">
        <v>380</v>
      </c>
      <c r="N69" s="246"/>
    </row>
    <row r="70" spans="1:14" ht="62">
      <c r="A70" s="213" t="s">
        <v>522</v>
      </c>
      <c r="B70" s="213">
        <v>6</v>
      </c>
      <c r="C70" s="213">
        <v>6</v>
      </c>
      <c r="D70" s="213" t="s">
        <v>342</v>
      </c>
      <c r="E70" s="248" t="str">
        <f>IFERROR(AVERAGE(Evaluation!D45),"")</f>
        <v/>
      </c>
      <c r="F70" s="248"/>
      <c r="G70" s="248"/>
      <c r="H70" s="213" t="s">
        <v>523</v>
      </c>
      <c r="I70" s="213" t="s">
        <v>403</v>
      </c>
      <c r="J70" s="213" t="s">
        <v>404</v>
      </c>
      <c r="K70" s="213" t="s">
        <v>346</v>
      </c>
      <c r="L70" s="246" t="str">
        <f>IFERROR(AVERAGE(Evaluation!D95,Evaluation!D110),"")</f>
        <v/>
      </c>
      <c r="M70" s="447" t="s">
        <v>380</v>
      </c>
      <c r="N70" s="246"/>
    </row>
    <row r="71" spans="1:14" ht="62">
      <c r="A71" s="213" t="s">
        <v>524</v>
      </c>
      <c r="B71" s="213" t="s">
        <v>525</v>
      </c>
      <c r="C71" s="213">
        <v>41</v>
      </c>
      <c r="D71" s="213" t="s">
        <v>342</v>
      </c>
      <c r="E71" s="246" t="str">
        <f>IFERROR(AVERAGE(Evaluation!D73),"")</f>
        <v/>
      </c>
      <c r="F71" s="246"/>
      <c r="G71" s="246"/>
      <c r="H71" s="213" t="s">
        <v>526</v>
      </c>
      <c r="I71" s="213" t="s">
        <v>350</v>
      </c>
      <c r="J71" s="213">
        <v>37</v>
      </c>
      <c r="K71" s="213" t="s">
        <v>346</v>
      </c>
      <c r="L71" s="246" t="str">
        <f>IFERROR(AVERAGE(Evaluation!D68),"")</f>
        <v/>
      </c>
      <c r="M71" s="447" t="s">
        <v>380</v>
      </c>
      <c r="N71" s="246"/>
    </row>
    <row r="72" spans="1:14" ht="46.5">
      <c r="A72" s="213" t="s">
        <v>527</v>
      </c>
      <c r="B72" s="213" t="s">
        <v>352</v>
      </c>
      <c r="C72" s="213" t="s">
        <v>353</v>
      </c>
      <c r="D72" s="213" t="s">
        <v>346</v>
      </c>
      <c r="E72" s="246" t="str">
        <f>IFERROR(AVERAGE(Evaluation!D17,Evaluation!D57),"")</f>
        <v/>
      </c>
      <c r="F72" s="246"/>
      <c r="G72" s="246"/>
      <c r="H72" s="213" t="s">
        <v>528</v>
      </c>
      <c r="I72" s="213" t="s">
        <v>414</v>
      </c>
      <c r="J72" s="213" t="s">
        <v>414</v>
      </c>
      <c r="K72" s="213" t="s">
        <v>346</v>
      </c>
      <c r="L72" s="246" t="str">
        <f>IFERROR(AVERAGE(Evaluation!D15,Evaluation!D22,Evaluation!D29,Evaluation!D45,Evaluation!D91),"")</f>
        <v/>
      </c>
      <c r="M72" s="447" t="s">
        <v>380</v>
      </c>
      <c r="N72" s="246"/>
    </row>
    <row r="73" spans="1:14" ht="46.5">
      <c r="A73" s="213" t="s">
        <v>529</v>
      </c>
      <c r="B73" s="213" t="s">
        <v>350</v>
      </c>
      <c r="C73" s="213">
        <v>37</v>
      </c>
      <c r="D73" s="213" t="s">
        <v>346</v>
      </c>
      <c r="E73" s="248" t="str">
        <f>IFERROR(AVERAGE(Evaluation!D68),"")</f>
        <v/>
      </c>
      <c r="F73" s="248"/>
      <c r="G73" s="248"/>
      <c r="H73" s="213" t="s">
        <v>530</v>
      </c>
      <c r="I73" s="213" t="s">
        <v>531</v>
      </c>
      <c r="J73" s="213" t="s">
        <v>532</v>
      </c>
      <c r="K73" s="213" t="s">
        <v>342</v>
      </c>
      <c r="L73" s="246" t="str">
        <f>IFERROR(AVERAGE(Evaluation!D23,Evaluation!D31,Evaluation!D33,Evaluation!D35,Evaluation!D57),"")</f>
        <v/>
      </c>
      <c r="M73" s="447" t="s">
        <v>380</v>
      </c>
      <c r="N73" s="246"/>
    </row>
    <row r="74" spans="1:14" ht="46.5">
      <c r="A74" s="213" t="s">
        <v>533</v>
      </c>
      <c r="B74" s="213" t="s">
        <v>534</v>
      </c>
      <c r="C74" s="213" t="s">
        <v>535</v>
      </c>
      <c r="D74" s="213" t="s">
        <v>342</v>
      </c>
      <c r="E74" s="248" t="str">
        <f>IFERROR(AVERAGE(Evaluation!D57,Evaluation!D63,Evaluation!D69,Evaluation!D77,Evaluation!D80),"")</f>
        <v/>
      </c>
      <c r="F74" s="248"/>
      <c r="G74" s="248"/>
      <c r="H74" s="213" t="s">
        <v>536</v>
      </c>
      <c r="I74" s="213" t="s">
        <v>423</v>
      </c>
      <c r="J74" s="213">
        <v>17</v>
      </c>
      <c r="K74" s="213" t="s">
        <v>342</v>
      </c>
      <c r="L74" s="246" t="str">
        <f>IFERROR(AVERAGE(Evaluation!D38),"")</f>
        <v/>
      </c>
      <c r="M74" s="447" t="s">
        <v>380</v>
      </c>
      <c r="N74" s="246"/>
    </row>
    <row r="75" spans="1:14" ht="77.5">
      <c r="A75" s="213" t="s">
        <v>537</v>
      </c>
      <c r="B75" s="213" t="s">
        <v>364</v>
      </c>
      <c r="C75" s="213">
        <v>51</v>
      </c>
      <c r="D75" s="213" t="s">
        <v>346</v>
      </c>
      <c r="E75" s="250" t="str">
        <f>IFERROR(AVERAGE(Evaluation!D84),"")</f>
        <v/>
      </c>
      <c r="F75" s="250"/>
      <c r="G75" s="250"/>
      <c r="H75" s="213" t="s">
        <v>538</v>
      </c>
      <c r="I75" s="213" t="s">
        <v>539</v>
      </c>
      <c r="J75" s="213" t="s">
        <v>540</v>
      </c>
      <c r="K75" s="213" t="s">
        <v>342</v>
      </c>
      <c r="L75" s="246" t="str">
        <f>IFERROR(AVERAGE(Evaluation!D41,Evaluation!D66,Evaluation!D93,Evaluation!D95,Evaluation!D98,Evaluation!D99,Evaluation!D100,Evaluation!D101,Evaluation!D108),"")</f>
        <v/>
      </c>
      <c r="M75" s="447" t="s">
        <v>380</v>
      </c>
      <c r="N75" s="246"/>
    </row>
    <row r="76" spans="1:14" ht="46.5">
      <c r="A76" s="213" t="s">
        <v>541</v>
      </c>
      <c r="B76" s="213" t="s">
        <v>403</v>
      </c>
      <c r="C76" s="213" t="s">
        <v>404</v>
      </c>
      <c r="D76" s="213" t="s">
        <v>346</v>
      </c>
      <c r="E76" s="246" t="str">
        <f>IFERROR(AVERAGE(Evaluation!D95,Evaluation!D110),"")</f>
        <v/>
      </c>
      <c r="F76" s="246"/>
      <c r="G76" s="246"/>
      <c r="H76" s="213" t="s">
        <v>542</v>
      </c>
      <c r="I76" s="213" t="s">
        <v>543</v>
      </c>
      <c r="J76" s="213" t="s">
        <v>544</v>
      </c>
      <c r="K76" s="213" t="s">
        <v>342</v>
      </c>
      <c r="L76" s="246" t="str">
        <f>IFERROR(AVERAGE(Evaluation!D20,Evaluation!D72),"")</f>
        <v/>
      </c>
      <c r="M76" s="447" t="s">
        <v>380</v>
      </c>
      <c r="N76" s="246"/>
    </row>
    <row r="77" spans="1:14" ht="46.5">
      <c r="A77" s="213" t="s">
        <v>545</v>
      </c>
      <c r="B77" s="213" t="s">
        <v>374</v>
      </c>
      <c r="C77" s="213">
        <v>31</v>
      </c>
      <c r="D77" s="213" t="s">
        <v>346</v>
      </c>
      <c r="E77" s="246" t="str">
        <f>IFERROR(AVERAGE(Evaluation!D61),"")</f>
        <v/>
      </c>
      <c r="F77" s="246"/>
      <c r="G77" s="246"/>
      <c r="H77" s="213" t="s">
        <v>546</v>
      </c>
      <c r="I77" s="213" t="s">
        <v>547</v>
      </c>
      <c r="J77" s="213" t="s">
        <v>548</v>
      </c>
      <c r="K77" s="213" t="s">
        <v>342</v>
      </c>
      <c r="L77" s="246" t="str">
        <f>IFERROR(AVERAGE(Evaluation!D28,Evaluation!D62),"")</f>
        <v/>
      </c>
      <c r="M77" s="447" t="s">
        <v>380</v>
      </c>
      <c r="N77" s="246"/>
    </row>
    <row r="78" spans="1:14" ht="46.5">
      <c r="A78" s="213" t="s">
        <v>549</v>
      </c>
      <c r="B78" s="213" t="s">
        <v>550</v>
      </c>
      <c r="C78" s="213" t="s">
        <v>551</v>
      </c>
      <c r="D78" s="213" t="s">
        <v>346</v>
      </c>
      <c r="E78" s="246" t="str">
        <f>IFERROR(AVERAGE(Evaluation!D96,Evaluation!D97,Evaluation!D104,Evaluation!D105),"")</f>
        <v/>
      </c>
      <c r="F78" s="246"/>
      <c r="G78" s="246"/>
      <c r="H78" s="213" t="s">
        <v>552</v>
      </c>
      <c r="I78" s="213" t="s">
        <v>391</v>
      </c>
      <c r="J78" s="213" t="s">
        <v>392</v>
      </c>
      <c r="K78" s="213" t="s">
        <v>346</v>
      </c>
      <c r="L78" s="246" t="str">
        <f>IFERROR(AVERAGE(Evaluation!D16,Evaluation!D70),"")</f>
        <v/>
      </c>
      <c r="M78" s="447" t="s">
        <v>380</v>
      </c>
      <c r="N78" s="246"/>
    </row>
    <row r="79" spans="1:14" ht="46.5">
      <c r="A79" s="213" t="s">
        <v>553</v>
      </c>
      <c r="B79" s="213" t="s">
        <v>438</v>
      </c>
      <c r="C79" s="213" t="s">
        <v>439</v>
      </c>
      <c r="D79" s="213" t="s">
        <v>342</v>
      </c>
      <c r="E79" s="246" t="str">
        <f>IFERROR(AVERAGE(Evaluation!D111,Evaluation!D112),"")</f>
        <v/>
      </c>
      <c r="F79" s="246"/>
      <c r="G79" s="246"/>
      <c r="H79" s="213" t="s">
        <v>554</v>
      </c>
      <c r="I79" s="213" t="s">
        <v>445</v>
      </c>
      <c r="J79" s="213" t="s">
        <v>397</v>
      </c>
      <c r="K79" s="213" t="s">
        <v>346</v>
      </c>
      <c r="L79" s="246" t="str">
        <f>IFERROR(AVERAGE(Evaluation!D59,Evaluation!D64),"")</f>
        <v/>
      </c>
      <c r="M79" s="447" t="s">
        <v>380</v>
      </c>
      <c r="N79" s="246"/>
    </row>
    <row r="80" spans="1:14" ht="46.5">
      <c r="A80" s="213" t="s">
        <v>555</v>
      </c>
      <c r="B80" s="213" t="s">
        <v>442</v>
      </c>
      <c r="C80" s="213" t="s">
        <v>443</v>
      </c>
      <c r="D80" s="213" t="s">
        <v>342</v>
      </c>
      <c r="E80" s="246" t="str">
        <f>IFERROR(AVERAGE(Evaluation!D99,Evaluation!D100,Evaluation!D108,Evaluation!D109),"")</f>
        <v/>
      </c>
      <c r="F80" s="246"/>
      <c r="G80" s="246"/>
      <c r="H80" s="213" t="s">
        <v>556</v>
      </c>
      <c r="I80" s="213" t="s">
        <v>352</v>
      </c>
      <c r="J80" s="213" t="s">
        <v>353</v>
      </c>
      <c r="K80" s="213" t="s">
        <v>346</v>
      </c>
      <c r="L80" s="246" t="str">
        <f>IFERROR(AVERAGE(Evaluation!D17,Evaluation!D57),"")</f>
        <v/>
      </c>
      <c r="M80" s="447" t="s">
        <v>380</v>
      </c>
      <c r="N80" s="246"/>
    </row>
    <row r="81" spans="1:14" ht="46.5">
      <c r="A81" s="213" t="s">
        <v>557</v>
      </c>
      <c r="B81" s="213" t="s">
        <v>403</v>
      </c>
      <c r="C81" s="213" t="s">
        <v>404</v>
      </c>
      <c r="D81" s="213" t="s">
        <v>346</v>
      </c>
      <c r="E81" s="246" t="str">
        <f>IFERROR(AVERAGE(Evaluation!D95,Evaluation!D110),"")</f>
        <v/>
      </c>
      <c r="F81" s="246"/>
      <c r="G81" s="246"/>
      <c r="H81" s="213" t="s">
        <v>558</v>
      </c>
      <c r="I81" s="213" t="s">
        <v>350</v>
      </c>
      <c r="J81" s="213">
        <v>37</v>
      </c>
      <c r="K81" s="213" t="s">
        <v>346</v>
      </c>
      <c r="L81" s="246" t="str">
        <f>IFERROR(AVERAGE(Evaluation!D68),"")</f>
        <v/>
      </c>
      <c r="M81" s="447" t="s">
        <v>380</v>
      </c>
      <c r="N81" s="246"/>
    </row>
    <row r="82" spans="1:14" ht="46.5">
      <c r="A82" s="213" t="s">
        <v>446</v>
      </c>
      <c r="B82" s="213" t="s">
        <v>460</v>
      </c>
      <c r="C82" s="213" t="s">
        <v>451</v>
      </c>
      <c r="D82" s="213" t="s">
        <v>346</v>
      </c>
      <c r="E82" s="246" t="str">
        <f>IFERROR(AVERAGE(Evaluation!D25,Evaluation!D64,Evaluation!D77),"")</f>
        <v/>
      </c>
      <c r="F82" s="246"/>
      <c r="G82" s="246"/>
      <c r="H82" s="213" t="s">
        <v>559</v>
      </c>
      <c r="I82" s="213" t="s">
        <v>560</v>
      </c>
      <c r="J82" s="213" t="s">
        <v>561</v>
      </c>
      <c r="K82" s="213" t="s">
        <v>346</v>
      </c>
      <c r="L82" s="246" t="str">
        <f>IFERROR(AVERAGE(Evaluation!D65,Evaluation!D67,Evaluation!D68),"")</f>
        <v/>
      </c>
      <c r="M82" s="447" t="s">
        <v>380</v>
      </c>
      <c r="N82" s="246"/>
    </row>
    <row r="83" spans="1:14" ht="46.5">
      <c r="A83" s="213" t="s">
        <v>562</v>
      </c>
      <c r="B83" s="213" t="s">
        <v>454</v>
      </c>
      <c r="C83" s="213" t="s">
        <v>455</v>
      </c>
      <c r="D83" s="213" t="s">
        <v>346</v>
      </c>
      <c r="E83" s="246" t="str">
        <f>IFERROR(AVERAGE(Evaluation!D61,Evaluation!D104,Evaluation!D105),"")</f>
        <v/>
      </c>
      <c r="F83" s="246"/>
      <c r="G83" s="246"/>
      <c r="H83" s="213" t="s">
        <v>563</v>
      </c>
      <c r="I83" s="213" t="s">
        <v>460</v>
      </c>
      <c r="J83" s="213" t="s">
        <v>451</v>
      </c>
      <c r="K83" s="213" t="s">
        <v>346</v>
      </c>
      <c r="L83" s="246" t="str">
        <f>IFERROR(AVERAGE(Evaluation!D25,Evaluation!D64,Evaluation!D77),"")</f>
        <v/>
      </c>
      <c r="M83" s="447" t="s">
        <v>380</v>
      </c>
      <c r="N83" s="246"/>
    </row>
    <row r="84" spans="1:14" ht="46.5">
      <c r="A84" s="213" t="s">
        <v>564</v>
      </c>
      <c r="B84" s="213" t="s">
        <v>550</v>
      </c>
      <c r="C84" s="213" t="s">
        <v>551</v>
      </c>
      <c r="D84" s="213" t="s">
        <v>346</v>
      </c>
      <c r="E84" s="246" t="str">
        <f>IFERROR(AVERAGE(Evaluation!D96,Evaluation!D97,Evaluation!D104,Evaluation!D105),"")</f>
        <v/>
      </c>
      <c r="F84" s="246"/>
      <c r="G84" s="246"/>
      <c r="H84" s="213" t="s">
        <v>565</v>
      </c>
      <c r="I84" s="213" t="s">
        <v>364</v>
      </c>
      <c r="J84" s="213">
        <v>51</v>
      </c>
      <c r="K84" s="213" t="s">
        <v>342</v>
      </c>
      <c r="L84" s="246" t="str">
        <f>IFERROR(AVERAGE(Evaluation!D84),"")</f>
        <v/>
      </c>
      <c r="M84" s="447" t="s">
        <v>380</v>
      </c>
      <c r="N84" s="246"/>
    </row>
    <row r="85" spans="1:14" ht="46.5">
      <c r="A85" s="213" t="s">
        <v>453</v>
      </c>
      <c r="B85" s="213" t="s">
        <v>458</v>
      </c>
      <c r="C85" s="213">
        <v>60</v>
      </c>
      <c r="D85" s="213" t="s">
        <v>346</v>
      </c>
      <c r="E85" s="246" t="str">
        <f>IFERROR(AVERAGE(Evaluation!D97),"")</f>
        <v/>
      </c>
      <c r="F85" s="246"/>
      <c r="G85" s="246"/>
      <c r="H85" s="213" t="s">
        <v>566</v>
      </c>
      <c r="I85" s="213" t="s">
        <v>383</v>
      </c>
      <c r="J85" s="213" t="s">
        <v>467</v>
      </c>
      <c r="K85" s="213" t="s">
        <v>346</v>
      </c>
      <c r="L85" s="246" t="str">
        <f>IFERROR(AVERAGE(Evaluation!D19,Evaluation!D26,Evaluation!D70),"")</f>
        <v/>
      </c>
      <c r="M85" s="447" t="s">
        <v>380</v>
      </c>
      <c r="N85" s="246"/>
    </row>
    <row r="86" spans="1:14" ht="31">
      <c r="A86" s="213" t="s">
        <v>567</v>
      </c>
      <c r="B86" s="213" t="s">
        <v>374</v>
      </c>
      <c r="C86" s="213">
        <v>31</v>
      </c>
      <c r="D86" s="213" t="s">
        <v>346</v>
      </c>
      <c r="E86" s="246" t="str">
        <f>IFERROR(AVERAGE(Evaluation!D61),"")</f>
        <v/>
      </c>
      <c r="F86" s="246"/>
      <c r="G86" s="246"/>
      <c r="H86" s="213" t="s">
        <v>568</v>
      </c>
      <c r="I86" s="213" t="s">
        <v>469</v>
      </c>
      <c r="J86" s="213" t="s">
        <v>470</v>
      </c>
      <c r="K86" s="213" t="s">
        <v>342</v>
      </c>
      <c r="L86" s="246" t="str">
        <f>IFERROR(AVERAGE(Evaluation!D77,Evaluation!D81,Evaluation!D82,Evaluation!D83),"")</f>
        <v/>
      </c>
      <c r="M86" s="447" t="s">
        <v>380</v>
      </c>
      <c r="N86" s="246"/>
    </row>
    <row r="87" spans="1:14" ht="46.5">
      <c r="A87" s="213" t="s">
        <v>569</v>
      </c>
      <c r="B87" s="213" t="s">
        <v>464</v>
      </c>
      <c r="C87" s="213" t="s">
        <v>465</v>
      </c>
      <c r="D87" s="213" t="s">
        <v>346</v>
      </c>
      <c r="E87" s="246" t="str">
        <f>IFERROR(AVERAGE(Evaluation!D15,Evaluation!D25,Evaluation!D61,Evaluation!D72),"")</f>
        <v/>
      </c>
      <c r="F87" s="246"/>
      <c r="G87" s="246"/>
      <c r="H87" s="213" t="s">
        <v>570</v>
      </c>
      <c r="I87" s="213" t="s">
        <v>472</v>
      </c>
      <c r="J87" s="213" t="s">
        <v>473</v>
      </c>
      <c r="K87" s="213" t="s">
        <v>342</v>
      </c>
      <c r="L87" s="246" t="str">
        <f>IFERROR(AVERAGE(Evaluation!D75,Evaluation!D77,Evaluation!D88,Evaluation!D99,Evaluation!D100),"")</f>
        <v/>
      </c>
      <c r="M87" s="447" t="s">
        <v>380</v>
      </c>
      <c r="N87" s="246"/>
    </row>
    <row r="88" spans="1:14" ht="31">
      <c r="A88" s="213"/>
      <c r="B88" s="213"/>
      <c r="C88" s="213"/>
      <c r="D88" s="213"/>
      <c r="E88" s="213"/>
      <c r="F88" s="213"/>
      <c r="G88" s="213"/>
      <c r="H88" s="213" t="s">
        <v>571</v>
      </c>
      <c r="I88" s="213" t="s">
        <v>374</v>
      </c>
      <c r="J88" s="213">
        <v>31</v>
      </c>
      <c r="K88" s="213" t="s">
        <v>346</v>
      </c>
      <c r="L88" s="246" t="str">
        <f>IFERROR(AVERAGE(Evaluation!D61),"")</f>
        <v/>
      </c>
      <c r="M88" s="447" t="s">
        <v>380</v>
      </c>
      <c r="N88" s="246"/>
    </row>
    <row r="89" spans="1:14" ht="31">
      <c r="A89" s="213"/>
      <c r="B89" s="213"/>
      <c r="C89" s="213"/>
      <c r="D89" s="213"/>
      <c r="E89" s="213"/>
      <c r="F89" s="213"/>
      <c r="G89" s="213"/>
      <c r="H89" s="213" t="s">
        <v>475</v>
      </c>
      <c r="I89" s="213" t="s">
        <v>476</v>
      </c>
      <c r="J89" s="213" t="s">
        <v>477</v>
      </c>
      <c r="K89" s="213" t="s">
        <v>346</v>
      </c>
      <c r="L89" s="246" t="str">
        <f>IFERROR(AVERAGE(Evaluation!D19,Evaluation!D61),"")</f>
        <v/>
      </c>
      <c r="M89" s="447" t="s">
        <v>380</v>
      </c>
      <c r="N89" s="246"/>
    </row>
    <row r="90" spans="1:14" ht="31">
      <c r="A90" s="213"/>
      <c r="B90" s="213"/>
      <c r="C90" s="213"/>
      <c r="D90" s="213"/>
      <c r="E90" s="213"/>
      <c r="F90" s="213"/>
      <c r="G90" s="213"/>
      <c r="H90" s="213" t="s">
        <v>478</v>
      </c>
      <c r="I90" s="213" t="s">
        <v>374</v>
      </c>
      <c r="J90" s="213">
        <v>31</v>
      </c>
      <c r="K90" s="213" t="s">
        <v>346</v>
      </c>
      <c r="L90" s="246" t="str">
        <f>IFERROR(AVERAGE(Evaluation!D61),"")</f>
        <v/>
      </c>
      <c r="M90" s="447" t="s">
        <v>380</v>
      </c>
      <c r="N90" s="246"/>
    </row>
    <row r="91" spans="1:14" ht="31">
      <c r="A91" s="213"/>
      <c r="B91" s="213"/>
      <c r="C91" s="213"/>
      <c r="D91" s="213"/>
      <c r="E91" s="213"/>
      <c r="F91" s="213"/>
      <c r="G91" s="213"/>
      <c r="H91" s="213" t="s">
        <v>572</v>
      </c>
      <c r="I91" s="213" t="s">
        <v>480</v>
      </c>
      <c r="J91" s="213" t="s">
        <v>573</v>
      </c>
      <c r="K91" s="213" t="s">
        <v>346</v>
      </c>
      <c r="L91" s="246" t="str">
        <f>IFERROR(AVERAGE(Evaluation!D15,Evaluation!D31,Evaluation!D100),"")</f>
        <v/>
      </c>
      <c r="M91" s="246"/>
      <c r="N91" s="246"/>
    </row>
    <row r="92" spans="1:14" ht="62">
      <c r="A92" s="213"/>
      <c r="B92" s="213"/>
      <c r="C92" s="213"/>
      <c r="D92" s="213"/>
      <c r="E92" s="213"/>
      <c r="F92" s="213"/>
      <c r="G92" s="213"/>
      <c r="H92" s="213" t="s">
        <v>574</v>
      </c>
      <c r="I92" s="213" t="s">
        <v>575</v>
      </c>
      <c r="J92" s="213" t="s">
        <v>576</v>
      </c>
      <c r="K92" s="213" t="s">
        <v>346</v>
      </c>
      <c r="L92" s="248" t="str">
        <f>IFERROR(AVERAGE(Evaluation!D22,Evaluation!D31,Evaluation!D19,Evaluation!D36,Evaluation!D41,Evaluation!D47,Evaluation!D91,Evaluation!D68),"")</f>
        <v/>
      </c>
      <c r="M92" s="248"/>
      <c r="N92" s="248"/>
    </row>
    <row r="93" spans="1:14" ht="62">
      <c r="A93" s="213"/>
      <c r="B93" s="213"/>
      <c r="C93" s="213"/>
      <c r="D93" s="213"/>
      <c r="E93" s="213"/>
      <c r="F93" s="213"/>
      <c r="G93" s="213"/>
      <c r="H93" s="213" t="s">
        <v>577</v>
      </c>
      <c r="I93" s="213" t="s">
        <v>355</v>
      </c>
      <c r="J93" s="213">
        <v>9</v>
      </c>
      <c r="K93" s="213" t="s">
        <v>346</v>
      </c>
      <c r="L93" s="248" t="str">
        <f>IFERROR(AVERAGE(Evaluation!D25),"")</f>
        <v/>
      </c>
      <c r="M93" s="248"/>
      <c r="N93" s="248"/>
    </row>
    <row r="94" spans="1:14" ht="46.5">
      <c r="A94" s="213"/>
      <c r="B94" s="213"/>
      <c r="C94" s="213"/>
      <c r="D94" s="213"/>
      <c r="E94" s="213"/>
      <c r="F94" s="213"/>
      <c r="G94" s="213"/>
      <c r="H94" s="213" t="s">
        <v>578</v>
      </c>
      <c r="I94" s="213" t="s">
        <v>44</v>
      </c>
      <c r="J94" s="213" t="s">
        <v>44</v>
      </c>
      <c r="K94" s="213" t="s">
        <v>346</v>
      </c>
      <c r="L94" s="248" t="str">
        <f>IFERROR(AVERAGE(Evaluation!D15),"")</f>
        <v/>
      </c>
      <c r="M94" s="248"/>
      <c r="N94" s="248"/>
    </row>
    <row r="95" spans="1:14" ht="108.5">
      <c r="A95" s="213"/>
      <c r="B95" s="213"/>
      <c r="C95" s="213"/>
      <c r="D95" s="213"/>
      <c r="E95" s="213"/>
      <c r="F95" s="213"/>
      <c r="G95" s="213"/>
      <c r="H95" s="213" t="s">
        <v>579</v>
      </c>
      <c r="I95" s="213" t="s">
        <v>580</v>
      </c>
      <c r="J95" s="213" t="s">
        <v>581</v>
      </c>
      <c r="K95" s="213" t="s">
        <v>346</v>
      </c>
      <c r="L95" s="248" t="str">
        <f>IFERROR(AVERAGE(Evaluation!D15,Evaluation!D22,Evaluation!D29,Evaluation!D45,Evaluation!D91,Evaluation!D57,Evaluation!D62,Evaluation!D72,Evaluation!D59,Evaluation!D77,Evaluation!D84,Evaluation!D81,Evaluation!D82,Evaluation!D83,Evaluation!D88,Evaluation!D61),"")</f>
        <v/>
      </c>
      <c r="M95" s="248"/>
      <c r="N95" s="248"/>
    </row>
    <row r="96" spans="1:14" ht="62">
      <c r="A96" s="213"/>
      <c r="B96" s="213"/>
      <c r="C96" s="213"/>
      <c r="D96" s="213"/>
      <c r="E96" s="213"/>
      <c r="F96" s="213"/>
      <c r="G96" s="213"/>
      <c r="H96" s="213" t="s">
        <v>582</v>
      </c>
      <c r="I96" s="213" t="s">
        <v>575</v>
      </c>
      <c r="J96" s="213" t="s">
        <v>576</v>
      </c>
      <c r="K96" s="213" t="s">
        <v>346</v>
      </c>
      <c r="L96" s="248" t="str">
        <f>IFERROR(AVERAGE(Evaluation!D22,Evaluation!D31,Evaluation!D19,Evaluation!D36,Evaluation!D41,Evaluation!D47,Evaluation!D91,Evaluation!D68),"")</f>
        <v/>
      </c>
      <c r="M96" s="248"/>
      <c r="N96" s="248"/>
    </row>
    <row r="97" spans="1:14" ht="31">
      <c r="A97" s="213"/>
      <c r="B97" s="213"/>
      <c r="C97" s="213"/>
      <c r="D97" s="213"/>
      <c r="E97" s="213"/>
      <c r="F97" s="213"/>
      <c r="G97" s="213"/>
      <c r="H97" s="213" t="s">
        <v>583</v>
      </c>
      <c r="I97" s="213" t="s">
        <v>476</v>
      </c>
      <c r="J97" s="213" t="s">
        <v>477</v>
      </c>
      <c r="K97" s="213" t="s">
        <v>346</v>
      </c>
      <c r="L97" s="248" t="str">
        <f>IFERROR(AVERAGE(Evaluation!D19,Evaluation!D61),"")</f>
        <v/>
      </c>
      <c r="M97" s="248"/>
      <c r="N97" s="248"/>
    </row>
    <row r="98" spans="1:14">
      <c r="A98" s="213"/>
      <c r="B98" s="213"/>
      <c r="C98" s="213"/>
      <c r="D98" s="213"/>
      <c r="E98" s="213"/>
      <c r="F98" s="213"/>
      <c r="G98" s="213"/>
      <c r="H98" s="213"/>
      <c r="I98" s="213"/>
      <c r="J98" s="213"/>
      <c r="K98" s="213"/>
      <c r="L98" s="213"/>
      <c r="M98" s="213"/>
      <c r="N98" s="213"/>
    </row>
    <row r="99" spans="1:14">
      <c r="A99" s="213"/>
      <c r="B99" s="213"/>
      <c r="C99" s="213"/>
      <c r="D99" s="213"/>
      <c r="E99" s="213"/>
      <c r="F99" s="213"/>
      <c r="G99" s="213"/>
      <c r="H99" s="213"/>
      <c r="I99" s="213"/>
      <c r="J99" s="213"/>
      <c r="K99" s="213"/>
      <c r="L99" s="213"/>
      <c r="M99" s="213"/>
      <c r="N99" s="213"/>
    </row>
    <row r="100" spans="1:14">
      <c r="A100" s="213"/>
      <c r="B100" s="213"/>
      <c r="C100" s="213"/>
      <c r="D100" s="213"/>
      <c r="E100" s="213"/>
      <c r="F100" s="213"/>
      <c r="G100" s="213"/>
      <c r="H100" s="213"/>
      <c r="I100" s="213"/>
      <c r="J100" s="213"/>
      <c r="K100" s="213"/>
      <c r="L100" s="213"/>
      <c r="M100" s="213"/>
      <c r="N100" s="213"/>
    </row>
  </sheetData>
  <sheetProtection sheet="1" objects="1" scenarios="1" selectLockedCells="1" selectUnlockedCells="1"/>
  <mergeCells count="2">
    <mergeCell ref="A4:L4"/>
    <mergeCell ref="A54:L54"/>
  </mergeCells>
  <phoneticPr fontId="54" type="noConversion"/>
  <pageMargins left="0.7" right="0.7" top="0.75" bottom="0.75" header="0.3" footer="0.3"/>
  <pageSetup paperSize="9" orientation="portrait" r:id="rId1"/>
  <ignoredErrors>
    <ignoredError sqref="C1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DY3303"/>
  <sheetViews>
    <sheetView workbookViewId="0">
      <selection activeCell="C6" sqref="C6:F6"/>
    </sheetView>
  </sheetViews>
  <sheetFormatPr baseColWidth="10" defaultColWidth="11.53515625" defaultRowHeight="15.5"/>
  <cols>
    <col min="1" max="1" width="5.3828125" style="77" customWidth="1"/>
    <col min="2" max="2" width="35.3828125" style="77" customWidth="1"/>
    <col min="3" max="3" width="8.3828125" style="77" customWidth="1"/>
    <col min="4" max="4" width="5.3828125" style="77" customWidth="1"/>
    <col min="5" max="5" width="14.53515625" style="304" customWidth="1"/>
    <col min="6" max="6" width="19.53515625" style="86" customWidth="1"/>
    <col min="7" max="7" width="23.53515625" style="77" customWidth="1"/>
    <col min="8" max="129" width="11.53515625" style="72"/>
  </cols>
  <sheetData>
    <row r="1" spans="1:129" s="288" customFormat="1" ht="7" customHeight="1">
      <c r="A1" s="530" t="s">
        <v>636</v>
      </c>
      <c r="B1" s="530"/>
      <c r="C1" s="433"/>
      <c r="D1" s="434"/>
      <c r="E1" s="435"/>
      <c r="F1" s="436"/>
      <c r="G1" s="286" t="str">
        <f>'Mode d''emploi'!$I$1</f>
        <v>© 2021 FOSSO MATCHINDE Megane Shandy ; WAOUSSI NGOKO Saryane Manuela</v>
      </c>
      <c r="H1" s="285"/>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row>
    <row r="2" spans="1:129" s="439" customFormat="1" ht="7" customHeight="1">
      <c r="A2" s="87" t="str">
        <f>'Mode d''emploi'!A2</f>
        <v>Document d'appui à la déclaration de conformité à la norme ISO 13485 : 2016 et aux annexes ZD et ZE de son amendement A1</v>
      </c>
      <c r="B2" s="1"/>
      <c r="C2" s="2"/>
      <c r="D2" s="2"/>
      <c r="E2" s="298"/>
      <c r="F2" s="84"/>
      <c r="G2" s="84" t="s">
        <v>31</v>
      </c>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438"/>
      <c r="BN2" s="438"/>
      <c r="BO2" s="438"/>
      <c r="BP2" s="438"/>
      <c r="BQ2" s="438"/>
      <c r="BR2" s="438"/>
      <c r="BS2" s="438"/>
      <c r="BT2" s="438"/>
      <c r="BU2" s="438"/>
      <c r="BV2" s="438"/>
      <c r="BW2" s="438"/>
      <c r="BX2" s="438"/>
      <c r="BY2" s="438"/>
      <c r="BZ2" s="438"/>
      <c r="CA2" s="438"/>
      <c r="CB2" s="438"/>
      <c r="CC2" s="438"/>
      <c r="CD2" s="438"/>
      <c r="CE2" s="438"/>
      <c r="CF2" s="438"/>
      <c r="CG2" s="438"/>
      <c r="CH2" s="438"/>
      <c r="CI2" s="438"/>
      <c r="CJ2" s="438"/>
      <c r="CK2" s="438"/>
      <c r="CL2" s="438"/>
      <c r="CM2" s="438"/>
      <c r="CN2" s="438"/>
      <c r="CO2" s="438"/>
      <c r="CP2" s="438"/>
      <c r="CQ2" s="438"/>
      <c r="CR2" s="438"/>
      <c r="CS2" s="438"/>
      <c r="CT2" s="438"/>
      <c r="CU2" s="438"/>
      <c r="CV2" s="438"/>
      <c r="CW2" s="438"/>
      <c r="CX2" s="438"/>
      <c r="CY2" s="438"/>
      <c r="CZ2" s="438"/>
      <c r="DA2" s="438"/>
      <c r="DB2" s="438"/>
      <c r="DC2" s="438"/>
      <c r="DD2" s="438"/>
      <c r="DE2" s="438"/>
      <c r="DF2" s="438"/>
      <c r="DG2" s="438"/>
      <c r="DH2" s="438"/>
      <c r="DI2" s="438"/>
      <c r="DJ2" s="438"/>
      <c r="DK2" s="438"/>
      <c r="DL2" s="438"/>
      <c r="DM2" s="438"/>
      <c r="DN2" s="438"/>
      <c r="DO2" s="438"/>
      <c r="DP2" s="438"/>
      <c r="DQ2" s="438"/>
      <c r="DR2" s="438"/>
      <c r="DS2" s="438"/>
      <c r="DT2" s="438"/>
      <c r="DU2" s="438"/>
      <c r="DV2" s="438"/>
      <c r="DW2" s="438"/>
      <c r="DX2" s="438"/>
      <c r="DY2" s="438"/>
    </row>
    <row r="3" spans="1:129" ht="24.5" customHeight="1">
      <c r="A3" s="296"/>
      <c r="B3" s="551" t="str">
        <f>'Mode d''emploi'!B3</f>
        <v xml:space="preserve">   Management de la qualité des dispositifs médicaux 
selon la norme ISO 13485 : 2016</v>
      </c>
      <c r="C3" s="551"/>
      <c r="D3" s="551"/>
      <c r="E3" s="551"/>
      <c r="F3" s="551"/>
      <c r="G3" s="552"/>
    </row>
    <row r="4" spans="1:129" ht="7" customHeight="1">
      <c r="A4" s="294"/>
      <c r="B4" s="292"/>
      <c r="C4" s="292"/>
      <c r="D4" s="292"/>
      <c r="E4" s="299"/>
      <c r="F4" s="292"/>
      <c r="G4" s="292"/>
    </row>
    <row r="5" spans="1:129" s="137" customFormat="1" ht="18" customHeight="1">
      <c r="A5" s="534" t="str">
        <f>'Mode d''emploi'!A6</f>
        <v>Etablissement :</v>
      </c>
      <c r="B5" s="535"/>
      <c r="C5" s="536" t="str">
        <f>'Mode d''emploi'!D6</f>
        <v>Nom de l'établissement</v>
      </c>
      <c r="D5" s="537"/>
      <c r="E5" s="537"/>
      <c r="F5" s="537"/>
      <c r="G5" s="5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row>
    <row r="6" spans="1:129" ht="15" customHeight="1">
      <c r="A6" s="539" t="s">
        <v>612</v>
      </c>
      <c r="B6" s="540"/>
      <c r="C6" s="541"/>
      <c r="D6" s="541"/>
      <c r="E6" s="541"/>
      <c r="F6" s="541"/>
      <c r="G6" s="542" t="s">
        <v>32</v>
      </c>
    </row>
    <row r="7" spans="1:129" ht="15" customHeight="1">
      <c r="A7" s="544" t="s">
        <v>613</v>
      </c>
      <c r="B7" s="545"/>
      <c r="C7" s="548" t="s">
        <v>33</v>
      </c>
      <c r="D7" s="548"/>
      <c r="E7" s="548"/>
      <c r="F7" s="548"/>
      <c r="G7" s="542"/>
    </row>
    <row r="8" spans="1:129" ht="15" customHeight="1">
      <c r="A8" s="544" t="s">
        <v>614</v>
      </c>
      <c r="B8" s="545"/>
      <c r="C8" s="549" t="s">
        <v>647</v>
      </c>
      <c r="D8" s="550"/>
      <c r="E8" s="550"/>
      <c r="F8" s="295" t="s">
        <v>648</v>
      </c>
      <c r="G8" s="542"/>
    </row>
    <row r="9" spans="1:129" ht="15" customHeight="1">
      <c r="A9" s="544" t="s">
        <v>615</v>
      </c>
      <c r="B9" s="545"/>
      <c r="C9" s="548" t="s">
        <v>649</v>
      </c>
      <c r="D9" s="548"/>
      <c r="E9" s="548"/>
      <c r="F9" s="548"/>
      <c r="G9" s="542"/>
    </row>
    <row r="10" spans="1:129" ht="15" customHeight="1">
      <c r="A10" s="546"/>
      <c r="B10" s="547"/>
      <c r="C10" s="556"/>
      <c r="D10" s="556"/>
      <c r="E10" s="556"/>
      <c r="F10" s="556"/>
      <c r="G10" s="543"/>
    </row>
    <row r="11" spans="1:129" ht="13.25" customHeight="1">
      <c r="A11" s="168" t="str">
        <f>Résultats!A15:D15</f>
        <v>Attention : 72 critères ne sont pas encore traités</v>
      </c>
      <c r="B11" s="89"/>
      <c r="C11" s="169" t="str">
        <f>Résultats!$A$21</f>
        <v>Attention : 22 sous-articles ne sont pas encore traités</v>
      </c>
      <c r="D11" s="88"/>
      <c r="E11" s="88"/>
      <c r="F11" s="90"/>
      <c r="G11" s="88"/>
      <c r="H11" s="83"/>
    </row>
    <row r="12" spans="1:129" s="96" customFormat="1" ht="25" customHeight="1">
      <c r="A12" s="150" t="s">
        <v>34</v>
      </c>
      <c r="B12" s="150" t="s">
        <v>35</v>
      </c>
      <c r="C12" s="102" t="s">
        <v>36</v>
      </c>
      <c r="D12" s="102" t="s">
        <v>37</v>
      </c>
      <c r="E12" s="102" t="s">
        <v>38</v>
      </c>
      <c r="F12" s="103" t="s">
        <v>39</v>
      </c>
      <c r="G12" s="102" t="s">
        <v>40</v>
      </c>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row>
    <row r="13" spans="1:129" ht="31.25" customHeight="1">
      <c r="A13" s="557" t="s">
        <v>41</v>
      </c>
      <c r="B13" s="558"/>
      <c r="C13" s="173"/>
      <c r="D13" s="97" t="str">
        <f>IFERROR(AVERAGE(D14,D29,D45,D55,D91),"")</f>
        <v/>
      </c>
      <c r="E13" s="555" t="str">
        <f>IFERROR(VLOOKUP(G13,Utilitaires!$A$13:$B$17,2,FALSE),"")</f>
        <v/>
      </c>
      <c r="F13" s="555"/>
      <c r="G13" s="101" t="str">
        <f>IFERROR(VLOOKUP(D13,Utilitaires!$A$21:$B$31,2),"")</f>
        <v/>
      </c>
    </row>
    <row r="14" spans="1:129" ht="20" customHeight="1">
      <c r="A14" s="297" t="s">
        <v>42</v>
      </c>
      <c r="B14" s="204" t="s">
        <v>43</v>
      </c>
      <c r="C14" s="205"/>
      <c r="D14" s="104" t="str">
        <f>IFERROR(AVERAGE(D15,D22),"")</f>
        <v/>
      </c>
      <c r="E14" s="531" t="str">
        <f>IFERROR(VLOOKUP(G14,Utilitaires!$A$13:$B$17,2,FALSE),"")</f>
        <v/>
      </c>
      <c r="F14" s="531"/>
      <c r="G14" s="105" t="str">
        <f>IFERROR(IF(D14="",Utilitaires!A11,VLOOKUP(D14,Utilitaires!$A$21:$B$31,2)),"")</f>
        <v>en attente</v>
      </c>
    </row>
    <row r="15" spans="1:129" ht="19.75" customHeight="1">
      <c r="A15" s="106" t="s">
        <v>44</v>
      </c>
      <c r="B15" s="107" t="s">
        <v>45</v>
      </c>
      <c r="C15" s="108" t="str">
        <f>IFERROR(IF(D15="...",Utilitaires!$A$11,VLOOKUP(D15,Utilitaires!$A$20:$B$31,2)),"")</f>
        <v>en attente</v>
      </c>
      <c r="D15" s="108" t="str">
        <f>IF(AND(COUNTIF(D16:D21,"NA")=COUNTIF(D16:D21,"&lt;&gt; "),COUNTIF(D16:D21,"NA")&gt;0),"NA",IF(SUM(D16:D21)&gt;0,AVERAGE(D16:D21),"..."))</f>
        <v>...</v>
      </c>
      <c r="E15" s="532" t="str">
        <f>IFERROR(IF(D15="...","",VLOOKUP(C15,Utilitaires!$A$13:$B$17,2)),"")</f>
        <v/>
      </c>
      <c r="F15" s="532"/>
      <c r="G15" s="533"/>
    </row>
    <row r="16" spans="1:129" ht="37" customHeight="1">
      <c r="A16" s="371" t="s">
        <v>46</v>
      </c>
      <c r="B16" s="127" t="s">
        <v>47</v>
      </c>
      <c r="C16" s="128" t="s">
        <v>629</v>
      </c>
      <c r="D16" s="130" t="str">
        <f>IFERROR(VLOOKUP(C16,Utilitaires!$A$2:$C$7,3,FALSE),"")</f>
        <v>…</v>
      </c>
      <c r="E16" s="424" t="str">
        <f>IFERROR(VLOOKUP(C16,Utilitaires!$A$2:$C$7,2,FALSE),"")</f>
        <v>Libellé du critère quand il sera choisi</v>
      </c>
      <c r="F16" s="124"/>
      <c r="G16" s="125"/>
    </row>
    <row r="17" spans="1:7" ht="30" customHeight="1">
      <c r="A17" s="371" t="str">
        <f t="shared" ref="A17:A21" si="0">CONCATENATE("cr ",MID(A16,3,4)+1)</f>
        <v>cr 2</v>
      </c>
      <c r="B17" s="127" t="s">
        <v>48</v>
      </c>
      <c r="C17" s="128" t="s">
        <v>629</v>
      </c>
      <c r="D17" s="130" t="str">
        <f>IFERROR(VLOOKUP(C17,Utilitaires!$A$2:$C$7,3,FALSE),"")</f>
        <v>…</v>
      </c>
      <c r="E17" s="300" t="str">
        <f>IFERROR(VLOOKUP(C17,Utilitaires!$A$2:$C$7,2,FALSE),"")</f>
        <v>Libellé du critère quand il sera choisi</v>
      </c>
      <c r="F17" s="124"/>
      <c r="G17" s="125"/>
    </row>
    <row r="18" spans="1:7" ht="30" customHeight="1">
      <c r="A18" s="372" t="str">
        <f t="shared" si="0"/>
        <v>cr 3</v>
      </c>
      <c r="B18" s="127" t="s">
        <v>49</v>
      </c>
      <c r="C18" s="128" t="s">
        <v>629</v>
      </c>
      <c r="D18" s="130" t="str">
        <f>IFERROR(VLOOKUP(C18,Utilitaires!$A$2:$C$7,3,FALSE),"")</f>
        <v>…</v>
      </c>
      <c r="E18" s="300" t="str">
        <f>IFERROR(VLOOKUP(C18,Utilitaires!$A$2:$C$7,2,FALSE),"")</f>
        <v>Libellé du critère quand il sera choisi</v>
      </c>
      <c r="F18" s="124"/>
      <c r="G18" s="125"/>
    </row>
    <row r="19" spans="1:7" ht="30" customHeight="1">
      <c r="A19" s="371" t="str">
        <f t="shared" si="0"/>
        <v>cr 4</v>
      </c>
      <c r="B19" s="127" t="s">
        <v>50</v>
      </c>
      <c r="C19" s="128" t="s">
        <v>629</v>
      </c>
      <c r="D19" s="130" t="str">
        <f>IFERROR(VLOOKUP(C19,Utilitaires!$A$2:$C$7,3,FALSE),"")</f>
        <v>…</v>
      </c>
      <c r="E19" s="300" t="str">
        <f>IFERROR(VLOOKUP(C19,Utilitaires!$A$2:$C$7,2,FALSE),"")</f>
        <v>Libellé du critère quand il sera choisi</v>
      </c>
      <c r="F19" s="124"/>
      <c r="G19" s="125"/>
    </row>
    <row r="20" spans="1:7" ht="30" customHeight="1">
      <c r="A20" s="126" t="str">
        <f t="shared" si="0"/>
        <v>cr 5</v>
      </c>
      <c r="B20" s="127" t="s">
        <v>51</v>
      </c>
      <c r="C20" s="128" t="s">
        <v>629</v>
      </c>
      <c r="D20" s="130" t="str">
        <f>IFERROR(VLOOKUP(C20,Utilitaires!$A$2:$C$7,3,FALSE),"")</f>
        <v>…</v>
      </c>
      <c r="E20" s="300" t="str">
        <f>IFERROR(VLOOKUP(C20,Utilitaires!$A$2:$C$7,2,FALSE),"")</f>
        <v>Libellé du critère quand il sera choisi</v>
      </c>
      <c r="F20" s="124"/>
      <c r="G20" s="125"/>
    </row>
    <row r="21" spans="1:7" ht="40" customHeight="1">
      <c r="A21" s="372" t="str">
        <f t="shared" si="0"/>
        <v>cr 6</v>
      </c>
      <c r="B21" s="127" t="s">
        <v>52</v>
      </c>
      <c r="C21" s="128" t="s">
        <v>629</v>
      </c>
      <c r="D21" s="130" t="str">
        <f>IFERROR(VLOOKUP(C21,Utilitaires!$A$2:$C$7,3,FALSE),"")</f>
        <v>…</v>
      </c>
      <c r="E21" s="300" t="str">
        <f>IFERROR(VLOOKUP(C21,Utilitaires!$A$2:$C$7,2,FALSE),"")</f>
        <v>Libellé du critère quand il sera choisi</v>
      </c>
      <c r="F21" s="124"/>
      <c r="G21" s="125"/>
    </row>
    <row r="22" spans="1:7" ht="19.75" customHeight="1">
      <c r="A22" s="106" t="s">
        <v>53</v>
      </c>
      <c r="B22" s="129" t="s">
        <v>54</v>
      </c>
      <c r="C22" s="108" t="str">
        <f>IFERROR(IF(D22="...",Utilitaires!$A$11,VLOOKUP(D22,Utilitaires!$A$20:$B$31,2)),"")</f>
        <v>en attente</v>
      </c>
      <c r="D22" s="108" t="str">
        <f>IF(AND(COUNTIF(D23:D28,"NA")=COUNTIF(D23:D28,"&lt;&gt; "),COUNTIF(D23:D28,"NA")&gt;0),"NA",IF(SUM(D23:D28)&gt;0,AVERAGE(D23:D28),"..."))</f>
        <v>...</v>
      </c>
      <c r="E22" s="532" t="str">
        <f>IFERROR(IF(D22="...","",VLOOKUP(C22,Utilitaires!$A$13:$B$17,2)),"")</f>
        <v/>
      </c>
      <c r="F22" s="532"/>
      <c r="G22" s="533"/>
    </row>
    <row r="23" spans="1:7" ht="41" customHeight="1">
      <c r="A23" s="372" t="str">
        <f>CONCATENATE("cr ",MID(A21,3,4)+1)</f>
        <v>cr 7</v>
      </c>
      <c r="B23" s="127" t="s">
        <v>55</v>
      </c>
      <c r="C23" s="128" t="s">
        <v>629</v>
      </c>
      <c r="D23" s="130" t="str">
        <f>IFERROR(VLOOKUP(C23,Utilitaires!$A$2:$C$7,3,FALSE),"")</f>
        <v>…</v>
      </c>
      <c r="E23" s="301" t="str">
        <f>IFERROR(VLOOKUP(C23,Utilitaires!$A$2:$C$7,2,FALSE),"")</f>
        <v>Libellé du critère quand il sera choisi</v>
      </c>
      <c r="F23" s="124"/>
      <c r="G23" s="125"/>
    </row>
    <row r="24" spans="1:7" ht="30" customHeight="1">
      <c r="A24" s="372" t="str">
        <f>CONCATENATE("cr ",MID(A23,3,4)+1)</f>
        <v>cr 8</v>
      </c>
      <c r="B24" s="131" t="s">
        <v>56</v>
      </c>
      <c r="C24" s="128" t="s">
        <v>629</v>
      </c>
      <c r="D24" s="130" t="str">
        <f>IFERROR(VLOOKUP(C24,Utilitaires!$A$2:$C$7,3,FALSE),"")</f>
        <v>…</v>
      </c>
      <c r="E24" s="301" t="str">
        <f>IFERROR(VLOOKUP(C24,Utilitaires!$A$2:$C$7,2,FALSE),"")</f>
        <v>Libellé du critère quand il sera choisi</v>
      </c>
      <c r="F24" s="124"/>
      <c r="G24" s="125"/>
    </row>
    <row r="25" spans="1:7" ht="30" customHeight="1">
      <c r="A25" s="372" t="str">
        <f>CONCATENATE("cr ",MID(A24,3,4)+1)</f>
        <v>cr 9</v>
      </c>
      <c r="B25" s="127" t="s">
        <v>57</v>
      </c>
      <c r="C25" s="128" t="s">
        <v>629</v>
      </c>
      <c r="D25" s="130" t="str">
        <f>IFERROR(VLOOKUP(C25,Utilitaires!$A$2:$C$7,3,FALSE),"")</f>
        <v>…</v>
      </c>
      <c r="E25" s="301" t="str">
        <f>IFERROR(VLOOKUP(C25,Utilitaires!$A$2:$C$7,2,FALSE),"")</f>
        <v>Libellé du critère quand il sera choisi</v>
      </c>
      <c r="F25" s="124"/>
      <c r="G25" s="125"/>
    </row>
    <row r="26" spans="1:7" ht="30" customHeight="1">
      <c r="A26" s="372" t="str">
        <f>CONCATENATE("cr ",MID(A25,3,4)+1)</f>
        <v>cr 10</v>
      </c>
      <c r="B26" s="127" t="s">
        <v>58</v>
      </c>
      <c r="C26" s="128" t="s">
        <v>629</v>
      </c>
      <c r="D26" s="130" t="str">
        <f>IFERROR(VLOOKUP(C26,Utilitaires!$A$2:$C$7,3,FALSE),"")</f>
        <v>…</v>
      </c>
      <c r="E26" s="301" t="str">
        <f>IFERROR(VLOOKUP(C26,Utilitaires!$A$2:$C$7,2,FALSE),"")</f>
        <v>Libellé du critère quand il sera choisi</v>
      </c>
      <c r="F26" s="124"/>
      <c r="G26" s="125"/>
    </row>
    <row r="27" spans="1:7" ht="30" customHeight="1">
      <c r="A27" s="126" t="str">
        <f>CONCATENATE("cr ",MID(A26,3,4)+1)</f>
        <v>cr 11</v>
      </c>
      <c r="B27" s="127" t="s">
        <v>59</v>
      </c>
      <c r="C27" s="128" t="s">
        <v>629</v>
      </c>
      <c r="D27" s="130" t="str">
        <f>IFERROR(VLOOKUP(C27,Utilitaires!$A$2:$C$7,3,FALSE),"")</f>
        <v>…</v>
      </c>
      <c r="E27" s="301" t="str">
        <f>IFERROR(VLOOKUP(C27,Utilitaires!$A$2:$C$7,2,FALSE),"")</f>
        <v>Libellé du critère quand il sera choisi</v>
      </c>
      <c r="F27" s="124"/>
      <c r="G27" s="125"/>
    </row>
    <row r="28" spans="1:7" ht="43" customHeight="1">
      <c r="A28" s="372" t="str">
        <f>CONCATENATE("cr ",MID(A27,3,4)+1)</f>
        <v>cr 12</v>
      </c>
      <c r="B28" s="127" t="s">
        <v>60</v>
      </c>
      <c r="C28" s="128" t="s">
        <v>629</v>
      </c>
      <c r="D28" s="130" t="str">
        <f>IFERROR(VLOOKUP(C28,Utilitaires!$A$2:$C$7,3,FALSE),"")</f>
        <v>…</v>
      </c>
      <c r="E28" s="301" t="str">
        <f>IFERROR(VLOOKUP(C28,Utilitaires!$A$2:$C$7,2,FALSE),"")</f>
        <v>Libellé du critère quand il sera choisi</v>
      </c>
      <c r="F28" s="124"/>
      <c r="G28" s="125"/>
    </row>
    <row r="29" spans="1:7" ht="25.25" customHeight="1">
      <c r="A29" s="297" t="s">
        <v>61</v>
      </c>
      <c r="B29" s="132" t="s">
        <v>62</v>
      </c>
      <c r="C29" s="132"/>
      <c r="D29" s="99" t="str">
        <f>IFERROR(AVERAGE(D30,D32,D34,D37,D41),"")</f>
        <v/>
      </c>
      <c r="E29" s="531" t="str">
        <f>IFERROR(VLOOKUP(G29,Utilitaires!$A$13:$B$17,2,FALSE),"")</f>
        <v/>
      </c>
      <c r="F29" s="531"/>
      <c r="G29" s="100" t="str">
        <f>IFERROR(IF(D29="",Utilitaires!A11,VLOOKUP(D29,Utilitaires!$A$21:$B$31,2)),"")</f>
        <v>en attente</v>
      </c>
    </row>
    <row r="30" spans="1:7" ht="19.75" customHeight="1">
      <c r="A30" s="106" t="s">
        <v>63</v>
      </c>
      <c r="B30" s="129" t="s">
        <v>64</v>
      </c>
      <c r="C30" s="108" t="str">
        <f>IFERROR(IF(D30="...",Utilitaires!$A$11,VLOOKUP(D30,Utilitaires!$A$20:$B$31,2)),"")</f>
        <v>en attente</v>
      </c>
      <c r="D30" s="108" t="str">
        <f>IF(AND(COUNTIF(D31,"NA")=COUNTIF(D31,"&lt;&gt; "),COUNTIF(D31,"NA")&gt;0),"NA",IF(SUM(D31)&gt;0,AVERAGE(D31),"..."))</f>
        <v>...</v>
      </c>
      <c r="E30" s="532" t="str">
        <f>IFERROR(IF(D30="...","",VLOOKUP(C30,Utilitaires!$A$13:$B$17,2)),"")</f>
        <v/>
      </c>
      <c r="F30" s="532"/>
      <c r="G30" s="533"/>
    </row>
    <row r="31" spans="1:7" ht="30" customHeight="1">
      <c r="A31" s="126" t="str">
        <f>CONCATENATE("cr ",MID(A28,3,4)+1)</f>
        <v>cr 13</v>
      </c>
      <c r="B31" s="127" t="s">
        <v>65</v>
      </c>
      <c r="C31" s="128" t="s">
        <v>629</v>
      </c>
      <c r="D31" s="130" t="str">
        <f>IFERROR(VLOOKUP(C31,Utilitaires!$A$2:$C$7,3,FALSE),"")</f>
        <v>…</v>
      </c>
      <c r="E31" s="301" t="str">
        <f>IFERROR(VLOOKUP(C31,Utilitaires!$A$2:$C$7,2,FALSE),"")</f>
        <v>Libellé du critère quand il sera choisi</v>
      </c>
      <c r="F31" s="124"/>
      <c r="G31" s="125"/>
    </row>
    <row r="32" spans="1:7" ht="19.75" customHeight="1">
      <c r="A32" s="106" t="s">
        <v>66</v>
      </c>
      <c r="B32" s="129" t="s">
        <v>67</v>
      </c>
      <c r="C32" s="108" t="str">
        <f>IFERROR(IF(D32="...",Utilitaires!$A$11,VLOOKUP(D32,Utilitaires!$A$20:$B$31,2)),"")</f>
        <v>en attente</v>
      </c>
      <c r="D32" s="108" t="str">
        <f>IF(AND(COUNTIF(D33,"NA")=COUNTIF(D33,"&lt;&gt; "),COUNTIF(D33,"NA")&gt;0),"NA",IF(SUM(D33)&gt;0,AVERAGE(D33),"..."))</f>
        <v>...</v>
      </c>
      <c r="E32" s="532" t="str">
        <f>IFERROR(IF(D32="...","",VLOOKUP(C32,Utilitaires!$A$13:$B$17,2)),"")</f>
        <v/>
      </c>
      <c r="F32" s="532"/>
      <c r="G32" s="533"/>
    </row>
    <row r="33" spans="1:7" ht="30" customHeight="1">
      <c r="A33" s="126" t="str">
        <f>CONCATENATE("cr ",MID(A31,3,4)+1)</f>
        <v>cr 14</v>
      </c>
      <c r="B33" s="127" t="s">
        <v>68</v>
      </c>
      <c r="C33" s="128" t="s">
        <v>629</v>
      </c>
      <c r="D33" s="130" t="str">
        <f>IFERROR(VLOOKUP(C33,Utilitaires!$A$2:$C$7,3,FALSE),"")</f>
        <v>…</v>
      </c>
      <c r="E33" s="301" t="str">
        <f>IFERROR(VLOOKUP(C33,Utilitaires!$A$2:$C$7,2,FALSE),"")</f>
        <v>Libellé du critère quand il sera choisi</v>
      </c>
      <c r="F33" s="124"/>
      <c r="G33" s="125"/>
    </row>
    <row r="34" spans="1:7" ht="19.75" customHeight="1">
      <c r="A34" s="106" t="s">
        <v>69</v>
      </c>
      <c r="B34" s="129" t="s">
        <v>70</v>
      </c>
      <c r="C34" s="108" t="str">
        <f>IFERROR(IF(D34="...",Utilitaires!$A$11,VLOOKUP(D34,Utilitaires!$A$20:$B$31,2)),"")</f>
        <v>en attente</v>
      </c>
      <c r="D34" s="108" t="str">
        <f>IF(AND(COUNTIF(D35:D36,"NA")=COUNTIF(D35:D36,"&lt;&gt; "),COUNTIF(D35:D36,"NA")&gt;0),"NA",IF(SUM(D35:D36)&gt;0,AVERAGE(D35:D36),"..."))</f>
        <v>...</v>
      </c>
      <c r="E34" s="532" t="str">
        <f>IFERROR(IF(D34="...","",VLOOKUP(C34,Utilitaires!$A$13:$B$17,2)),"")</f>
        <v/>
      </c>
      <c r="F34" s="532"/>
      <c r="G34" s="533"/>
    </row>
    <row r="35" spans="1:7" ht="30" customHeight="1">
      <c r="A35" s="126" t="str">
        <f>CONCATENATE("cr ",MID(A33,3,4)+1)</f>
        <v>cr 15</v>
      </c>
      <c r="B35" s="127" t="s">
        <v>71</v>
      </c>
      <c r="C35" s="128" t="s">
        <v>629</v>
      </c>
      <c r="D35" s="130" t="str">
        <f>IFERROR(VLOOKUP(C35,Utilitaires!$A$2:$C$7,3,FALSE),"")</f>
        <v>…</v>
      </c>
      <c r="E35" s="301" t="str">
        <f>IFERROR(VLOOKUP(C35,Utilitaires!$A$2:$C$7,2,FALSE),"")</f>
        <v>Libellé du critère quand il sera choisi</v>
      </c>
      <c r="F35" s="124"/>
      <c r="G35" s="125"/>
    </row>
    <row r="36" spans="1:7" ht="30" customHeight="1">
      <c r="A36" s="126" t="str">
        <f>CONCATENATE("cr ",MID(A35,3,4)+1)</f>
        <v>cr 16</v>
      </c>
      <c r="B36" s="133" t="s">
        <v>72</v>
      </c>
      <c r="C36" s="128" t="s">
        <v>629</v>
      </c>
      <c r="D36" s="130" t="str">
        <f>IFERROR(VLOOKUP(C36,Utilitaires!$A$2:$C$7,3,FALSE),"")</f>
        <v>…</v>
      </c>
      <c r="E36" s="301" t="str">
        <f>IFERROR(VLOOKUP(C36,Utilitaires!$A$2:$C$7,2,FALSE),"")</f>
        <v>Libellé du critère quand il sera choisi</v>
      </c>
      <c r="F36" s="124"/>
      <c r="G36" s="125"/>
    </row>
    <row r="37" spans="1:7" ht="19.75" customHeight="1">
      <c r="A37" s="106" t="s">
        <v>73</v>
      </c>
      <c r="B37" s="129" t="s">
        <v>74</v>
      </c>
      <c r="C37" s="108" t="str">
        <f>IFERROR(IF(D37="...",Utilitaires!$A$11,VLOOKUP(D37,Utilitaires!$A$20:$B$31,2)),"")</f>
        <v>en attente</v>
      </c>
      <c r="D37" s="108" t="str">
        <f>IF(AND(COUNTIF(D38:D40,"NA")=COUNTIF(D38:D40,"&lt;&gt; "),COUNTIF(D38:D40,"NA")&gt;0),"NA",IF(SUM(D38:D40)&gt;0,AVERAGE(D38:D40),"..."))</f>
        <v>...</v>
      </c>
      <c r="E37" s="532" t="str">
        <f>IFERROR(IF(D37="...","",VLOOKUP(C37,Utilitaires!$A$13:$B$17,2)),"")</f>
        <v/>
      </c>
      <c r="F37" s="532"/>
      <c r="G37" s="533"/>
    </row>
    <row r="38" spans="1:7" ht="30" customHeight="1">
      <c r="A38" s="372" t="str">
        <f>CONCATENATE("cr ",MID(A36,3,4)+1)</f>
        <v>cr 17</v>
      </c>
      <c r="B38" s="127" t="s">
        <v>75</v>
      </c>
      <c r="C38" s="128" t="s">
        <v>629</v>
      </c>
      <c r="D38" s="130" t="str">
        <f>IFERROR(VLOOKUP(C38,Utilitaires!$A$2:$C$7,3,FALSE),"")</f>
        <v>…</v>
      </c>
      <c r="E38" s="301" t="str">
        <f>IFERROR(VLOOKUP(C38,Utilitaires!$A$2:$C$7,2,FALSE),"")</f>
        <v>Libellé du critère quand il sera choisi</v>
      </c>
      <c r="F38" s="124"/>
      <c r="G38" s="125"/>
    </row>
    <row r="39" spans="1:7" ht="30" customHeight="1">
      <c r="A39" s="126" t="str">
        <f>CONCATENATE("cr ",MID(A38,3,4)+1)</f>
        <v>cr 18</v>
      </c>
      <c r="B39" s="127" t="s">
        <v>76</v>
      </c>
      <c r="C39" s="128" t="s">
        <v>629</v>
      </c>
      <c r="D39" s="130" t="str">
        <f>IFERROR(VLOOKUP(C39,Utilitaires!$A$2:$C$7,3,FALSE),"")</f>
        <v>…</v>
      </c>
      <c r="E39" s="301" t="str">
        <f>IFERROR(VLOOKUP(C39,Utilitaires!$A$2:$C$7,2,FALSE),"")</f>
        <v>Libellé du critère quand il sera choisi</v>
      </c>
      <c r="F39" s="124"/>
      <c r="G39" s="125"/>
    </row>
    <row r="40" spans="1:7" ht="30" customHeight="1">
      <c r="A40" s="126" t="str">
        <f>CONCATENATE("cr ",MID(A39,3,4)+1)</f>
        <v>cr 19</v>
      </c>
      <c r="B40" s="127" t="s">
        <v>77</v>
      </c>
      <c r="C40" s="128" t="s">
        <v>629</v>
      </c>
      <c r="D40" s="130" t="str">
        <f>IFERROR(VLOOKUP(C40,Utilitaires!$A$2:$C$7,3,FALSE),"")</f>
        <v>…</v>
      </c>
      <c r="E40" s="301" t="str">
        <f>IFERROR(VLOOKUP(C40,Utilitaires!$A$2:$C$7,2,FALSE),"")</f>
        <v>Libellé du critère quand il sera choisi</v>
      </c>
      <c r="F40" s="124"/>
      <c r="G40" s="125"/>
    </row>
    <row r="41" spans="1:7" ht="19.75" customHeight="1">
      <c r="A41" s="106" t="s">
        <v>78</v>
      </c>
      <c r="B41" s="129" t="s">
        <v>79</v>
      </c>
      <c r="C41" s="108" t="str">
        <f>IFERROR(IF(D41="...",Utilitaires!$A$11,VLOOKUP(D41,Utilitaires!$A$20:$B$31,2)),"")</f>
        <v>en attente</v>
      </c>
      <c r="D41" s="108" t="str">
        <f>IF(AND(COUNTIF(D42:D44,"NA")=COUNTIF(D42:D44,"&lt;&gt; "),COUNTIF(D42:D44,"NA")&gt;0),"NA",IF(SUM(D42:D44)&gt;0,AVERAGE(D42:D44),"..."))</f>
        <v>...</v>
      </c>
      <c r="E41" s="532" t="str">
        <f>IFERROR(IF(D41="...","",VLOOKUP(C41,Utilitaires!$A$13:$B$17,2)),"")</f>
        <v/>
      </c>
      <c r="F41" s="532"/>
      <c r="G41" s="533"/>
    </row>
    <row r="42" spans="1:7" ht="39" customHeight="1">
      <c r="A42" s="372" t="str">
        <f>CONCATENATE("cr ",MID(A40,3,4)+1)</f>
        <v>cr 20</v>
      </c>
      <c r="B42" s="127" t="s">
        <v>80</v>
      </c>
      <c r="C42" s="128" t="s">
        <v>629</v>
      </c>
      <c r="D42" s="130" t="str">
        <f>IFERROR(VLOOKUP(C42,Utilitaires!$A$2:$C$7,3,FALSE),"")</f>
        <v>…</v>
      </c>
      <c r="E42" s="301" t="str">
        <f>IFERROR(VLOOKUP(C42,Utilitaires!$A$2:$C$7,2,FALSE),"")</f>
        <v>Libellé du critère quand il sera choisi</v>
      </c>
      <c r="F42" s="124"/>
      <c r="G42" s="125"/>
    </row>
    <row r="43" spans="1:7" ht="39" customHeight="1">
      <c r="A43" s="126" t="str">
        <f>CONCATENATE("cr ",MID(A42,3,4)+1)</f>
        <v>cr 21</v>
      </c>
      <c r="B43" s="127" t="s">
        <v>81</v>
      </c>
      <c r="C43" s="128" t="s">
        <v>629</v>
      </c>
      <c r="D43" s="130" t="str">
        <f>IFERROR(VLOOKUP(C43,Utilitaires!$A$2:$C$7,3,FALSE),"")</f>
        <v>…</v>
      </c>
      <c r="E43" s="301" t="str">
        <f>IFERROR(VLOOKUP(C43,Utilitaires!$A$2:$C$7,2,FALSE),"")</f>
        <v>Libellé du critère quand il sera choisi</v>
      </c>
      <c r="F43" s="124"/>
      <c r="G43" s="125"/>
    </row>
    <row r="44" spans="1:7" ht="39" customHeight="1">
      <c r="A44" s="372" t="str">
        <f>CONCATENATE("cr ",MID(A43,3,4)+1)</f>
        <v>cr 22</v>
      </c>
      <c r="B44" s="127" t="s">
        <v>82</v>
      </c>
      <c r="C44" s="128" t="s">
        <v>629</v>
      </c>
      <c r="D44" s="130" t="str">
        <f>IFERROR(VLOOKUP(C44,Utilitaires!$A$2:$C$7,3,FALSE),"")</f>
        <v>…</v>
      </c>
      <c r="E44" s="301" t="str">
        <f>IFERROR(VLOOKUP(C44,Utilitaires!$A$2:$C$7,2,FALSE),"")</f>
        <v>Libellé du critère quand il sera choisi</v>
      </c>
      <c r="F44" s="124"/>
      <c r="G44" s="125"/>
    </row>
    <row r="45" spans="1:7" ht="26" customHeight="1">
      <c r="A45" s="297" t="s">
        <v>83</v>
      </c>
      <c r="B45" s="134" t="s">
        <v>84</v>
      </c>
      <c r="C45" s="132"/>
      <c r="D45" s="99" t="str">
        <f>IFERROR(AVERAGE(D46,D48,D50,D52),"")</f>
        <v/>
      </c>
      <c r="E45" s="531" t="str">
        <f>IFERROR(VLOOKUP(G45,Utilitaires!$A$13:$B$17,2,FALSE),"")</f>
        <v/>
      </c>
      <c r="F45" s="531"/>
      <c r="G45" s="100" t="str">
        <f>IFERROR(IF(D45="",Utilitaires!A11,VLOOKUP(D45,Utilitaires!$A$21:$B$31,2)),"")</f>
        <v>en attente</v>
      </c>
    </row>
    <row r="46" spans="1:7" ht="19.75" customHeight="1">
      <c r="A46" s="106" t="s">
        <v>85</v>
      </c>
      <c r="B46" s="129" t="s">
        <v>86</v>
      </c>
      <c r="C46" s="108" t="str">
        <f>IFERROR(IF(D46="...",Utilitaires!$A$11,VLOOKUP(D46,Utilitaires!$A$20:$B$31,2)),"")</f>
        <v>en attente</v>
      </c>
      <c r="D46" s="108" t="str">
        <f>IF(AND(COUNTIF(D47,"NA")=COUNTIF(D47,"&lt;&gt; "),COUNTIF(D47,"NA")&gt;0),"NA",IF(SUM(D47)&gt;0,AVERAGE(D47),"..."))</f>
        <v>...</v>
      </c>
      <c r="E46" s="532" t="str">
        <f>IFERROR(IF(D46="...","",VLOOKUP(C46,Utilitaires!$A$13:$B$17,2)),"")</f>
        <v/>
      </c>
      <c r="F46" s="532"/>
      <c r="G46" s="533"/>
    </row>
    <row r="47" spans="1:7" ht="30" customHeight="1">
      <c r="A47" s="126" t="str">
        <f>CONCATENATE("cr ",MID(A44,3,4)+1)</f>
        <v>cr 23</v>
      </c>
      <c r="B47" s="127" t="s">
        <v>87</v>
      </c>
      <c r="C47" s="128" t="s">
        <v>629</v>
      </c>
      <c r="D47" s="130" t="str">
        <f>IFERROR(VLOOKUP(C47,Utilitaires!$A$2:$C$7,3,FALSE),"")</f>
        <v>…</v>
      </c>
      <c r="E47" s="301" t="str">
        <f>IFERROR(VLOOKUP(C47,Utilitaires!$A$2:$C$7,2,FALSE),"")</f>
        <v>Libellé du critère quand il sera choisi</v>
      </c>
      <c r="F47" s="124"/>
      <c r="G47" s="125"/>
    </row>
    <row r="48" spans="1:7" ht="19.75" customHeight="1">
      <c r="A48" s="106" t="s">
        <v>88</v>
      </c>
      <c r="B48" s="129" t="s">
        <v>89</v>
      </c>
      <c r="C48" s="108" t="str">
        <f>IFERROR(IF(D48="...",Utilitaires!$A$11,VLOOKUP(D48,Utilitaires!$A$20:$B$31,2)),"")</f>
        <v>en attente</v>
      </c>
      <c r="D48" s="108" t="str">
        <f>IF(AND(COUNTIF(D49,"NA")=COUNTIF(D49,"&lt;&gt; "),COUNTIF(D49,"NA")&gt;0),"NA",IF(SUM(D49)&gt;0,AVERAGE(D49),"..."))</f>
        <v>...</v>
      </c>
      <c r="E48" s="532" t="str">
        <f>IFERROR(IF(D48="...","",VLOOKUP(C48,Utilitaires!$A$13:$B$17,2)),"")</f>
        <v/>
      </c>
      <c r="F48" s="532"/>
      <c r="G48" s="533"/>
    </row>
    <row r="49" spans="1:7" ht="41" customHeight="1">
      <c r="A49" s="372" t="str">
        <f>CONCATENATE("cr ",MID(A47,3,4)+1)</f>
        <v>cr 24</v>
      </c>
      <c r="B49" s="127" t="s">
        <v>90</v>
      </c>
      <c r="C49" s="128" t="s">
        <v>629</v>
      </c>
      <c r="D49" s="130" t="str">
        <f>IFERROR(VLOOKUP(C49,Utilitaires!$A$2:$C$7,3,FALSE),"")</f>
        <v>…</v>
      </c>
      <c r="E49" s="301" t="str">
        <f>IFERROR(VLOOKUP(C49,Utilitaires!$A$2:$C$7,2,FALSE),"")</f>
        <v>Libellé du critère quand il sera choisi</v>
      </c>
      <c r="F49" s="124"/>
      <c r="G49" s="125"/>
    </row>
    <row r="50" spans="1:7" ht="19.75" customHeight="1">
      <c r="A50" s="135" t="s">
        <v>91</v>
      </c>
      <c r="B50" s="129" t="s">
        <v>92</v>
      </c>
      <c r="C50" s="108" t="str">
        <f>IFERROR(IF(D50="...",Utilitaires!$A$11,VLOOKUP(D50,Utilitaires!$A$20:$B$31,2)),"")</f>
        <v>en attente</v>
      </c>
      <c r="D50" s="108" t="str">
        <f>IF(AND(COUNTIF(D51,"NA")=COUNTIF(D51,"&lt;&gt; "),COUNTIF(D51,"NA")&gt;0),"NA",IF(SUM(D51)&gt;0,AVERAGE(D51),"..."))</f>
        <v>...</v>
      </c>
      <c r="E50" s="532" t="str">
        <f>IFERROR(IF(D50="...","",VLOOKUP(C50,Utilitaires!$A$13:$B$17,2)),"")</f>
        <v/>
      </c>
      <c r="F50" s="532"/>
      <c r="G50" s="533"/>
    </row>
    <row r="51" spans="1:7" ht="30" customHeight="1">
      <c r="A51" s="372" t="str">
        <f>CONCATENATE("cr ",MID(A49,3,4)+1)</f>
        <v>cr 25</v>
      </c>
      <c r="B51" s="127" t="s">
        <v>93</v>
      </c>
      <c r="C51" s="128" t="s">
        <v>629</v>
      </c>
      <c r="D51" s="130" t="str">
        <f>IFERROR(VLOOKUP(C51,Utilitaires!$A$2:$C$7,3,FALSE),"")</f>
        <v>…</v>
      </c>
      <c r="E51" s="301" t="str">
        <f>IFERROR(VLOOKUP(C51,Utilitaires!$A$2:$C$7,2,FALSE),"")</f>
        <v>Libellé du critère quand il sera choisi</v>
      </c>
      <c r="F51" s="124"/>
      <c r="G51" s="125"/>
    </row>
    <row r="52" spans="1:7" ht="21.5" customHeight="1">
      <c r="A52" s="135" t="s">
        <v>94</v>
      </c>
      <c r="B52" s="129" t="s">
        <v>95</v>
      </c>
      <c r="C52" s="108" t="str">
        <f>IFERROR(IF(D52="...",Utilitaires!$A$11,VLOOKUP(D52,Utilitaires!$A$20:$B$31,2)),"")</f>
        <v>en attente</v>
      </c>
      <c r="D52" s="108" t="str">
        <f>IF(AND(COUNTIF(D53:D54,"NA")=COUNTIF(D53:D54,"&lt;&gt; "),COUNTIF(D53:D54,"NA")&gt;0),"NA",IF(SUM(D53:D54)&gt;0,AVERAGE(D53:D54),"..."))</f>
        <v>...</v>
      </c>
      <c r="E52" s="532" t="str">
        <f>IFERROR(IF(D52="...","",VLOOKUP(C52,Utilitaires!$A$13:$B$17,2)),"")</f>
        <v/>
      </c>
      <c r="F52" s="532"/>
      <c r="G52" s="533"/>
    </row>
    <row r="53" spans="1:7" ht="30" customHeight="1">
      <c r="A53" s="372" t="str">
        <f>CONCATENATE("cr ",MID(A51,3,4)+1)</f>
        <v>cr 26</v>
      </c>
      <c r="B53" s="170" t="s">
        <v>96</v>
      </c>
      <c r="C53" s="128" t="s">
        <v>629</v>
      </c>
      <c r="D53" s="130" t="str">
        <f>IFERROR(VLOOKUP(C53,Utilitaires!$A$2:$C$7,3,FALSE),"")</f>
        <v>…</v>
      </c>
      <c r="E53" s="301" t="str">
        <f>IFERROR(VLOOKUP(C53,Utilitaires!$A$2:$C$7,2,FALSE),"")</f>
        <v>Libellé du critère quand il sera choisi</v>
      </c>
      <c r="F53" s="124"/>
      <c r="G53" s="125"/>
    </row>
    <row r="54" spans="1:7" ht="30" customHeight="1">
      <c r="A54" s="372" t="str">
        <f>CONCATENATE("cr ",MID(A53,3,4)+1)</f>
        <v>cr 27</v>
      </c>
      <c r="B54" s="127" t="s">
        <v>97</v>
      </c>
      <c r="C54" s="128" t="s">
        <v>629</v>
      </c>
      <c r="D54" s="130" t="str">
        <f>IFERROR(VLOOKUP(C54,Utilitaires!$A$2:$C$7,3,FALSE),"")</f>
        <v>…</v>
      </c>
      <c r="E54" s="301" t="str">
        <f>IFERROR(VLOOKUP(C54,Utilitaires!$A$2:$C$7,2,FALSE),"")</f>
        <v>Libellé du critère quand il sera choisi</v>
      </c>
      <c r="F54" s="124"/>
      <c r="G54" s="125"/>
    </row>
    <row r="55" spans="1:7" ht="26" customHeight="1">
      <c r="A55" s="98" t="s">
        <v>98</v>
      </c>
      <c r="B55" s="132" t="s">
        <v>99</v>
      </c>
      <c r="C55" s="132"/>
      <c r="D55" s="99" t="str">
        <f>IFERROR(AVERAGE(D56,D58,D62,D72,D76,D88),"")</f>
        <v/>
      </c>
      <c r="E55" s="531" t="str">
        <f>IFERROR(VLOOKUP(G55,Utilitaires!$A$13:$B$17,2,FALSE),"")</f>
        <v/>
      </c>
      <c r="F55" s="531"/>
      <c r="G55" s="100" t="str">
        <f>IFERROR(IF(D55="",Utilitaires!A11,VLOOKUP(D55,Utilitaires!$A$21:$B$31,2)),"")</f>
        <v>en attente</v>
      </c>
    </row>
    <row r="56" spans="1:7" ht="19.75" customHeight="1">
      <c r="A56" s="106" t="s">
        <v>100</v>
      </c>
      <c r="B56" s="129" t="s">
        <v>101</v>
      </c>
      <c r="C56" s="108" t="str">
        <f>IFERROR(IF(D56="...",Utilitaires!$A$11,VLOOKUP(D56,Utilitaires!$A$20:$B$31,2)),"")</f>
        <v>en attente</v>
      </c>
      <c r="D56" s="108" t="str">
        <f>IF(AND(COUNTIF(D57,"NA")=COUNTIF(D57,"&lt;&gt; "),COUNTIF(D57,"NA")&gt;0),"NA",IF(SUM(D57)&gt;0,AVERAGE(D57),"..."))</f>
        <v>...</v>
      </c>
      <c r="E56" s="532" t="str">
        <f>IFERROR(IF(D56="...","",VLOOKUP(C56,Utilitaires!$A$13:$B$17,2)),"")</f>
        <v/>
      </c>
      <c r="F56" s="532"/>
      <c r="G56" s="533"/>
    </row>
    <row r="57" spans="1:7" ht="30" customHeight="1">
      <c r="A57" s="372" t="str">
        <f>CONCATENATE("cr ",MID(A54,3,4)+1)</f>
        <v>cr 28</v>
      </c>
      <c r="B57" s="127" t="s">
        <v>102</v>
      </c>
      <c r="C57" s="128" t="s">
        <v>629</v>
      </c>
      <c r="D57" s="130" t="str">
        <f>IFERROR(VLOOKUP(C57,Utilitaires!$A$2:$C$7,3,FALSE),"")</f>
        <v>…</v>
      </c>
      <c r="E57" s="301" t="str">
        <f>IFERROR(VLOOKUP(C57,Utilitaires!$A$2:$C$7,2,FALSE),"")</f>
        <v>Libellé du critère quand il sera choisi</v>
      </c>
      <c r="F57" s="124"/>
      <c r="G57" s="125"/>
    </row>
    <row r="58" spans="1:7" ht="19.75" customHeight="1">
      <c r="A58" s="106" t="s">
        <v>103</v>
      </c>
      <c r="B58" s="129" t="s">
        <v>104</v>
      </c>
      <c r="C58" s="108" t="str">
        <f>IFERROR(IF(D58="...",Utilitaires!$A$11,VLOOKUP(D58,Utilitaires!$A$20:$B$31,2)),"")</f>
        <v>en attente</v>
      </c>
      <c r="D58" s="108" t="str">
        <f>IF(AND(COUNTIF(D59:D61,"NA")=COUNTIF(D59:D61,"&lt;&gt; "),COUNTIF(D59:D61,"NA")&gt;0),"NA",IF(SUM(D59:D61)&gt;0,AVERAGE(D59:D61),"..."))</f>
        <v>...</v>
      </c>
      <c r="E58" s="532" t="str">
        <f>IFERROR(IF(D58="...","",VLOOKUP(C58,Utilitaires!$A$13:$B$17,2)),"")</f>
        <v/>
      </c>
      <c r="F58" s="532"/>
      <c r="G58" s="533"/>
    </row>
    <row r="59" spans="1:7" ht="30" customHeight="1">
      <c r="A59" s="126" t="str">
        <f>CONCATENATE("cr ",MID(A57,3,4)+1)</f>
        <v>cr 29</v>
      </c>
      <c r="B59" s="127" t="s">
        <v>105</v>
      </c>
      <c r="C59" s="128" t="s">
        <v>629</v>
      </c>
      <c r="D59" s="130" t="str">
        <f>IFERROR(VLOOKUP(C59,Utilitaires!$A$2:$C$7,3,FALSE),"")</f>
        <v>…</v>
      </c>
      <c r="E59" s="301" t="str">
        <f>IFERROR(VLOOKUP(C59,Utilitaires!$A$2:$C$7,2,FALSE),"")</f>
        <v>Libellé du critère quand il sera choisi</v>
      </c>
      <c r="F59" s="124"/>
      <c r="G59" s="125"/>
    </row>
    <row r="60" spans="1:7" ht="30" customHeight="1">
      <c r="A60" s="372" t="str">
        <f>CONCATENATE("cr ",MID(A59,3,4)+1)</f>
        <v>cr 30</v>
      </c>
      <c r="B60" s="127" t="s">
        <v>106</v>
      </c>
      <c r="C60" s="128" t="s">
        <v>629</v>
      </c>
      <c r="D60" s="130" t="str">
        <f>IFERROR(VLOOKUP(C60,Utilitaires!$A$2:$C$7,3,FALSE),"")</f>
        <v>…</v>
      </c>
      <c r="E60" s="301" t="str">
        <f>IFERROR(VLOOKUP(C60,Utilitaires!$A$2:$C$7,2,FALSE),"")</f>
        <v>Libellé du critère quand il sera choisi</v>
      </c>
      <c r="F60" s="124"/>
      <c r="G60" s="125"/>
    </row>
    <row r="61" spans="1:7" ht="30" customHeight="1">
      <c r="A61" s="372" t="str">
        <f>CONCATENATE("cr ",MID(A60,3,4)+1)</f>
        <v>cr 31</v>
      </c>
      <c r="B61" s="127" t="s">
        <v>107</v>
      </c>
      <c r="C61" s="128" t="s">
        <v>629</v>
      </c>
      <c r="D61" s="130" t="str">
        <f>IFERROR(VLOOKUP(C61,Utilitaires!$A$2:$C$7,3,FALSE),"")</f>
        <v>…</v>
      </c>
      <c r="E61" s="301" t="str">
        <f>IFERROR(VLOOKUP(C61,Utilitaires!$A$2:$C$7,2,FALSE),"")</f>
        <v>Libellé du critère quand il sera choisi</v>
      </c>
      <c r="F61" s="124"/>
      <c r="G61" s="125"/>
    </row>
    <row r="62" spans="1:7" ht="19.75" customHeight="1">
      <c r="A62" s="106" t="s">
        <v>108</v>
      </c>
      <c r="B62" s="129" t="s">
        <v>109</v>
      </c>
      <c r="C62" s="108" t="str">
        <f>IFERROR(IF(D62="...",Utilitaires!$A$11,VLOOKUP(D62,Utilitaires!$A$20:$B$31,2)),"")</f>
        <v>en attente</v>
      </c>
      <c r="D62" s="108" t="str">
        <f>IF(AND(COUNTIF(D63:D71,"NA")=COUNTIF(D63:D71,"&lt;&gt; "),COUNTIF(D63:D71,"NA")&gt;0),"NA",IF(SUM(D63:D71)&gt;0,AVERAGE(D63:D71),"..."))</f>
        <v>...</v>
      </c>
      <c r="E62" s="532" t="str">
        <f>IFERROR(IF(D62="...","",VLOOKUP(C62,Utilitaires!$A$13:$B$17,2)),"")</f>
        <v/>
      </c>
      <c r="F62" s="532"/>
      <c r="G62" s="533"/>
    </row>
    <row r="63" spans="1:7" ht="41" customHeight="1">
      <c r="A63" s="372" t="str">
        <f>CONCATENATE("cr ",MID(A61,3,4)+1)</f>
        <v>cr 32</v>
      </c>
      <c r="B63" s="127" t="s">
        <v>110</v>
      </c>
      <c r="C63" s="128" t="s">
        <v>629</v>
      </c>
      <c r="D63" s="130" t="str">
        <f>IFERROR(VLOOKUP(C63,Utilitaires!$A$2:$C$7,3,FALSE),"")</f>
        <v>…</v>
      </c>
      <c r="E63" s="301" t="str">
        <f>IFERROR(VLOOKUP(C63,Utilitaires!$A$2:$C$7,2,FALSE),"")</f>
        <v>Libellé du critère quand il sera choisi</v>
      </c>
      <c r="F63" s="124"/>
      <c r="G63" s="125"/>
    </row>
    <row r="64" spans="1:7" ht="41" customHeight="1">
      <c r="A64" s="372" t="str">
        <f t="shared" ref="A64:A71" si="1">CONCATENATE("cr ",MID(A63,3,4)+1)</f>
        <v>cr 33</v>
      </c>
      <c r="B64" s="127" t="s">
        <v>111</v>
      </c>
      <c r="C64" s="128" t="s">
        <v>629</v>
      </c>
      <c r="D64" s="130" t="str">
        <f>IFERROR(VLOOKUP(C64,Utilitaires!$A$2:$C$7,3,FALSE),"")</f>
        <v>…</v>
      </c>
      <c r="E64" s="301" t="str">
        <f>IFERROR(VLOOKUP(C64,Utilitaires!$A$2:$C$7,2,FALSE),"")</f>
        <v>Libellé du critère quand il sera choisi</v>
      </c>
      <c r="F64" s="124"/>
      <c r="G64" s="125"/>
    </row>
    <row r="65" spans="1:7" ht="41" customHeight="1">
      <c r="A65" s="372" t="str">
        <f t="shared" si="1"/>
        <v>cr 34</v>
      </c>
      <c r="B65" s="127" t="s">
        <v>112</v>
      </c>
      <c r="C65" s="128" t="s">
        <v>629</v>
      </c>
      <c r="D65" s="130" t="str">
        <f>IFERROR(VLOOKUP(C65,Utilitaires!$A$2:$C$7,3,FALSE),"")</f>
        <v>…</v>
      </c>
      <c r="E65" s="301" t="str">
        <f>IFERROR(VLOOKUP(C65,Utilitaires!$A$2:$C$7,2,FALSE),"")</f>
        <v>Libellé du critère quand il sera choisi</v>
      </c>
      <c r="F65" s="124"/>
      <c r="G65" s="125"/>
    </row>
    <row r="66" spans="1:7" ht="45.75" customHeight="1">
      <c r="A66" s="372" t="str">
        <f t="shared" si="1"/>
        <v>cr 35</v>
      </c>
      <c r="B66" s="127" t="s">
        <v>113</v>
      </c>
      <c r="C66" s="128" t="s">
        <v>629</v>
      </c>
      <c r="D66" s="130" t="str">
        <f>IFERROR(VLOOKUP(C66,Utilitaires!$A$2:$C$7,3,FALSE),"")</f>
        <v>…</v>
      </c>
      <c r="E66" s="301" t="str">
        <f>IFERROR(VLOOKUP(C66,Utilitaires!$A$2:$C$7,2,FALSE),"")</f>
        <v>Libellé du critère quand il sera choisi</v>
      </c>
      <c r="F66" s="124"/>
      <c r="G66" s="125"/>
    </row>
    <row r="67" spans="1:7" ht="41" customHeight="1">
      <c r="A67" s="372" t="str">
        <f t="shared" si="1"/>
        <v>cr 36</v>
      </c>
      <c r="B67" s="127" t="s">
        <v>114</v>
      </c>
      <c r="C67" s="128" t="s">
        <v>629</v>
      </c>
      <c r="D67" s="130" t="str">
        <f>IFERROR(VLOOKUP(C67,Utilitaires!$A$2:$C$7,3,FALSE),"")</f>
        <v>…</v>
      </c>
      <c r="E67" s="301" t="str">
        <f>IFERROR(VLOOKUP(C67,Utilitaires!$A$2:$C$7,2,FALSE),"")</f>
        <v>Libellé du critère quand il sera choisi</v>
      </c>
      <c r="F67" s="124"/>
      <c r="G67" s="125"/>
    </row>
    <row r="68" spans="1:7" ht="41" customHeight="1">
      <c r="A68" s="372" t="str">
        <f t="shared" si="1"/>
        <v>cr 37</v>
      </c>
      <c r="B68" s="127" t="s">
        <v>115</v>
      </c>
      <c r="C68" s="128" t="s">
        <v>629</v>
      </c>
      <c r="D68" s="130" t="str">
        <f>IFERROR(VLOOKUP(C68,Utilitaires!$A$2:$C$7,3,FALSE),"")</f>
        <v>…</v>
      </c>
      <c r="E68" s="301" t="str">
        <f>IFERROR(VLOOKUP(C68,Utilitaires!$A$2:$C$7,2,FALSE),"")</f>
        <v>Libellé du critère quand il sera choisi</v>
      </c>
      <c r="F68" s="124"/>
      <c r="G68" s="125"/>
    </row>
    <row r="69" spans="1:7" ht="41" customHeight="1">
      <c r="A69" s="372" t="str">
        <f t="shared" si="1"/>
        <v>cr 38</v>
      </c>
      <c r="B69" s="127" t="s">
        <v>116</v>
      </c>
      <c r="C69" s="128" t="s">
        <v>629</v>
      </c>
      <c r="D69" s="130" t="str">
        <f>IFERROR(VLOOKUP(C69,Utilitaires!$A$2:$C$7,3,FALSE),"")</f>
        <v>…</v>
      </c>
      <c r="E69" s="301" t="str">
        <f>IFERROR(VLOOKUP(C69,Utilitaires!$A$2:$C$7,2,FALSE),"")</f>
        <v>Libellé du critère quand il sera choisi</v>
      </c>
      <c r="F69" s="124"/>
      <c r="G69" s="125"/>
    </row>
    <row r="70" spans="1:7" ht="41" customHeight="1">
      <c r="A70" s="372" t="str">
        <f t="shared" si="1"/>
        <v>cr 39</v>
      </c>
      <c r="B70" s="127" t="s">
        <v>117</v>
      </c>
      <c r="C70" s="128" t="s">
        <v>629</v>
      </c>
      <c r="D70" s="130" t="str">
        <f>IFERROR(VLOOKUP(C70,Utilitaires!$A$2:$C$7,3,FALSE),"")</f>
        <v>…</v>
      </c>
      <c r="E70" s="301" t="str">
        <f>IFERROR(VLOOKUP(C70,Utilitaires!$A$2:$C$7,2,FALSE),"")</f>
        <v>Libellé du critère quand il sera choisi</v>
      </c>
      <c r="F70" s="124"/>
      <c r="G70" s="125"/>
    </row>
    <row r="71" spans="1:7" ht="41" customHeight="1">
      <c r="A71" s="372" t="str">
        <f t="shared" si="1"/>
        <v>cr 40</v>
      </c>
      <c r="B71" s="127" t="s">
        <v>118</v>
      </c>
      <c r="C71" s="128" t="s">
        <v>629</v>
      </c>
      <c r="D71" s="130" t="str">
        <f>IFERROR(VLOOKUP(C71,Utilitaires!$A$2:$C$7,3,FALSE),"")</f>
        <v>…</v>
      </c>
      <c r="E71" s="301" t="str">
        <f>IFERROR(VLOOKUP(C71,Utilitaires!$A$2:$C$7,2,FALSE),"")</f>
        <v>Libellé du critère quand il sera choisi</v>
      </c>
      <c r="F71" s="124"/>
      <c r="G71" s="125"/>
    </row>
    <row r="72" spans="1:7" ht="19.75" customHeight="1">
      <c r="A72" s="106" t="s">
        <v>119</v>
      </c>
      <c r="B72" s="129" t="s">
        <v>120</v>
      </c>
      <c r="C72" s="108" t="str">
        <f>IFERROR(IF(D72="...",Utilitaires!$A$11,VLOOKUP(D72,Utilitaires!$A$20:$B$31,2)),"")</f>
        <v>en attente</v>
      </c>
      <c r="D72" s="108" t="str">
        <f>IF(AND(COUNTIF(D73:D75,"NA")=COUNTIF(D73:D75,"&lt;&gt; "),COUNTIF(D73:D75,"NA")&gt;0),"NA",IF(SUM(D73:D75)&gt;0,AVERAGE(D73:D75),"..."))</f>
        <v>...</v>
      </c>
      <c r="E72" s="532" t="str">
        <f>IFERROR(IF(D72="...","",VLOOKUP(C72,Utilitaires!$A$13:$B$17,2)),"")</f>
        <v/>
      </c>
      <c r="F72" s="532"/>
      <c r="G72" s="533"/>
    </row>
    <row r="73" spans="1:7" ht="30" customHeight="1">
      <c r="A73" s="372" t="str">
        <f>CONCATENATE("cr ",MID(A71,3,4)+1)</f>
        <v>cr 41</v>
      </c>
      <c r="B73" s="127" t="s">
        <v>121</v>
      </c>
      <c r="C73" s="128" t="s">
        <v>629</v>
      </c>
      <c r="D73" s="130" t="str">
        <f>IFERROR(VLOOKUP(C73,Utilitaires!$A$2:$C$7,3,FALSE),"")</f>
        <v>…</v>
      </c>
      <c r="E73" s="301" t="str">
        <f>IFERROR(VLOOKUP(C73,Utilitaires!$A$2:$C$7,2,FALSE),"")</f>
        <v>Libellé du critère quand il sera choisi</v>
      </c>
      <c r="F73" s="124"/>
      <c r="G73" s="125"/>
    </row>
    <row r="74" spans="1:7" ht="40" customHeight="1">
      <c r="A74" s="372" t="str">
        <f>CONCATENATE("cr ",MID(A73,3,4)+1)</f>
        <v>cr 42</v>
      </c>
      <c r="B74" s="127" t="s">
        <v>122</v>
      </c>
      <c r="C74" s="128" t="s">
        <v>629</v>
      </c>
      <c r="D74" s="130" t="str">
        <f>IFERROR(VLOOKUP(C74,Utilitaires!$A$2:$C$7,3,FALSE),"")</f>
        <v>…</v>
      </c>
      <c r="E74" s="301" t="str">
        <f>IFERROR(VLOOKUP(C74,Utilitaires!$A$2:$C$7,2,FALSE),"")</f>
        <v>Libellé du critère quand il sera choisi</v>
      </c>
      <c r="F74" s="124"/>
      <c r="G74" s="125"/>
    </row>
    <row r="75" spans="1:7" ht="30" customHeight="1">
      <c r="A75" s="372" t="str">
        <f>CONCATENATE("cr ",MID(A74,3,4)+1)</f>
        <v>cr 43</v>
      </c>
      <c r="B75" s="136" t="s">
        <v>123</v>
      </c>
      <c r="C75" s="128" t="s">
        <v>629</v>
      </c>
      <c r="D75" s="130" t="str">
        <f>IFERROR(VLOOKUP(C75,Utilitaires!$A$2:$C$7,3,FALSE),"")</f>
        <v>…</v>
      </c>
      <c r="E75" s="301" t="str">
        <f>IFERROR(VLOOKUP(C75,Utilitaires!$A$2:$C$7,2,FALSE),"")</f>
        <v>Libellé du critère quand il sera choisi</v>
      </c>
      <c r="F75" s="124"/>
      <c r="G75" s="125"/>
    </row>
    <row r="76" spans="1:7" ht="19.75" customHeight="1">
      <c r="A76" s="135" t="s">
        <v>124</v>
      </c>
      <c r="B76" s="129" t="s">
        <v>125</v>
      </c>
      <c r="C76" s="108" t="str">
        <f>IFERROR(IF(D76="...",Utilitaires!$A$11,VLOOKUP(D76,Utilitaires!$A$20:$B$31,2)),"")</f>
        <v>en attente</v>
      </c>
      <c r="D76" s="108" t="str">
        <f>IF(AND(COUNTIF(D77:D87,"NA")=COUNTIF(D77:D87,"&lt;&gt; "),COUNTIF(D77:D87,"NA")&gt;0),"NA",IF(SUM(D77:D87)&gt;0,AVERAGE(D77:D87),"..."))</f>
        <v>...</v>
      </c>
      <c r="E76" s="532" t="str">
        <f>IFERROR(IF(D76="...","",VLOOKUP(C76,Utilitaires!$A$13:$B$17,2)),"")</f>
        <v/>
      </c>
      <c r="F76" s="532"/>
      <c r="G76" s="533"/>
    </row>
    <row r="77" spans="1:7" ht="39" customHeight="1">
      <c r="A77" s="372" t="str">
        <f>CONCATENATE("cr ",MID(A75,3,4)+1)</f>
        <v>cr 44</v>
      </c>
      <c r="B77" s="127" t="s">
        <v>126</v>
      </c>
      <c r="C77" s="128" t="s">
        <v>629</v>
      </c>
      <c r="D77" s="130" t="str">
        <f>IFERROR(VLOOKUP(C77,Utilitaires!$A$2:$C$7,3,FALSE),"")</f>
        <v>…</v>
      </c>
      <c r="E77" s="301" t="str">
        <f>IFERROR(VLOOKUP(C77,Utilitaires!$A$2:$C$7,2,FALSE),"")</f>
        <v>Libellé du critère quand il sera choisi</v>
      </c>
      <c r="F77" s="124"/>
      <c r="G77" s="125"/>
    </row>
    <row r="78" spans="1:7" ht="30" customHeight="1">
      <c r="A78" s="372" t="str">
        <f>CONCATENATE("cr ",MID(A77,3,4)+1)</f>
        <v>cr 45</v>
      </c>
      <c r="B78" s="127" t="s">
        <v>127</v>
      </c>
      <c r="C78" s="128" t="s">
        <v>629</v>
      </c>
      <c r="D78" s="130" t="str">
        <f>IFERROR(VLOOKUP(C78,Utilitaires!$A$2:$C$7,3,FALSE),"")</f>
        <v>…</v>
      </c>
      <c r="E78" s="301" t="str">
        <f>IFERROR(VLOOKUP(C78,Utilitaires!$A$2:$C$7,2,FALSE),"")</f>
        <v>Libellé du critère quand il sera choisi</v>
      </c>
      <c r="F78" s="124"/>
      <c r="G78" s="125"/>
    </row>
    <row r="79" spans="1:7" ht="37" customHeight="1">
      <c r="A79" s="372" t="str">
        <f>CONCATENATE("cr ",MID(A78,3,4)+1)</f>
        <v>cr 46</v>
      </c>
      <c r="B79" s="127" t="s">
        <v>128</v>
      </c>
      <c r="C79" s="128" t="s">
        <v>629</v>
      </c>
      <c r="D79" s="130" t="str">
        <f>IFERROR(VLOOKUP(C79,Utilitaires!$A$2:$C$7,3,FALSE),"")</f>
        <v>…</v>
      </c>
      <c r="E79" s="301" t="str">
        <f>IFERROR(VLOOKUP(C79,Utilitaires!$A$2:$C$7,2,FALSE),"")</f>
        <v>Libellé du critère quand il sera choisi</v>
      </c>
      <c r="F79" s="124"/>
      <c r="G79" s="125"/>
    </row>
    <row r="80" spans="1:7" ht="49.5" customHeight="1">
      <c r="A80" s="372" t="str">
        <f>CONCATENATE("cr ",MID(A79,3,4)+1)</f>
        <v>cr 47</v>
      </c>
      <c r="B80" s="127" t="s">
        <v>129</v>
      </c>
      <c r="C80" s="128" t="s">
        <v>629</v>
      </c>
      <c r="D80" s="130" t="str">
        <f>IFERROR(VLOOKUP(C80,Utilitaires!$A$2:$C$7,3,FALSE),"")</f>
        <v>…</v>
      </c>
      <c r="E80" s="301" t="str">
        <f>IFERROR(VLOOKUP(C80,Utilitaires!$A$2:$C$7,2,FALSE),"")</f>
        <v>Libellé du critère quand il sera choisi</v>
      </c>
      <c r="F80" s="124"/>
      <c r="G80" s="125"/>
    </row>
    <row r="81" spans="1:7" ht="40.5" customHeight="1">
      <c r="A81" s="372" t="str">
        <f>CONCATENATE("cr ",MID(A80,3,4)+1)</f>
        <v>cr 48</v>
      </c>
      <c r="B81" s="127" t="s">
        <v>130</v>
      </c>
      <c r="C81" s="128" t="s">
        <v>629</v>
      </c>
      <c r="D81" s="130" t="str">
        <f>IFERROR(VLOOKUP(C81,Utilitaires!$A$2:$C$7,3,FALSE),"")</f>
        <v>…</v>
      </c>
      <c r="E81" s="301" t="str">
        <f>IFERROR(VLOOKUP(C81,Utilitaires!$A$2:$C$7,2,FALSE),"")</f>
        <v>Libellé du critère quand il sera choisi</v>
      </c>
      <c r="F81" s="124"/>
      <c r="G81" s="125"/>
    </row>
    <row r="82" spans="1:7" ht="38" customHeight="1">
      <c r="A82" s="372" t="str">
        <f>CONCATENATE("cr ",MID(A81,3,4)+1)</f>
        <v>cr 49</v>
      </c>
      <c r="B82" s="127" t="s">
        <v>131</v>
      </c>
      <c r="C82" s="128" t="s">
        <v>629</v>
      </c>
      <c r="D82" s="130" t="str">
        <f>IFERROR(VLOOKUP(C82,Utilitaires!$A$2:$C$7,3,FALSE),"")</f>
        <v>…</v>
      </c>
      <c r="E82" s="301" t="str">
        <f>IFERROR(VLOOKUP(C82,Utilitaires!$A$2:$C$7,2,FALSE),"")</f>
        <v>Libellé du critère quand il sera choisi</v>
      </c>
      <c r="F82" s="124"/>
      <c r="G82" s="125"/>
    </row>
    <row r="83" spans="1:7" ht="32" customHeight="1">
      <c r="A83" s="372" t="str">
        <f t="shared" ref="A83" si="2">CONCATENATE("cr ",MID(A82,3,4)+1)</f>
        <v>cr 50</v>
      </c>
      <c r="B83" s="127" t="s">
        <v>132</v>
      </c>
      <c r="C83" s="128" t="s">
        <v>629</v>
      </c>
      <c r="D83" s="130" t="str">
        <f>IFERROR(VLOOKUP(C83,Utilitaires!$A$2:$C$7,3,FALSE),"")</f>
        <v>…</v>
      </c>
      <c r="E83" s="301" t="str">
        <f>IFERROR(VLOOKUP(C83,Utilitaires!$A$2:$C$7,2,FALSE),"")</f>
        <v>Libellé du critère quand il sera choisi</v>
      </c>
      <c r="F83" s="124"/>
      <c r="G83" s="125"/>
    </row>
    <row r="84" spans="1:7" ht="48" customHeight="1">
      <c r="A84" s="372" t="str">
        <f>CONCATENATE("cr ",MID(A83,3,4)+1)</f>
        <v>cr 51</v>
      </c>
      <c r="B84" s="127" t="s">
        <v>133</v>
      </c>
      <c r="C84" s="128" t="s">
        <v>629</v>
      </c>
      <c r="D84" s="130" t="str">
        <f>IFERROR(VLOOKUP(C84,Utilitaires!$A$2:$C$7,3,FALSE),"")</f>
        <v>…</v>
      </c>
      <c r="E84" s="301" t="str">
        <f>IFERROR(VLOOKUP(C84,Utilitaires!$A$2:$C$7,2,FALSE),"")</f>
        <v>Libellé du critère quand il sera choisi</v>
      </c>
      <c r="F84" s="124"/>
      <c r="G84" s="125"/>
    </row>
    <row r="85" spans="1:7" ht="53.25" customHeight="1">
      <c r="A85" s="372" t="str">
        <f>CONCATENATE("cr ",MID(A84,3,4)+1)</f>
        <v>cr 52</v>
      </c>
      <c r="B85" s="127" t="s">
        <v>134</v>
      </c>
      <c r="C85" s="128" t="s">
        <v>629</v>
      </c>
      <c r="D85" s="130" t="str">
        <f>IFERROR(VLOOKUP(C85,Utilitaires!$A$2:$C$7,3,FALSE),"")</f>
        <v>…</v>
      </c>
      <c r="E85" s="301" t="str">
        <f>IFERROR(VLOOKUP(C85,Utilitaires!$A$2:$C$7,2,FALSE),"")</f>
        <v>Libellé du critère quand il sera choisi</v>
      </c>
      <c r="F85" s="124"/>
      <c r="G85" s="125"/>
    </row>
    <row r="86" spans="1:7" ht="30" customHeight="1">
      <c r="A86" s="372" t="str">
        <f>CONCATENATE("cr ",MID(A85,3,4)+1)</f>
        <v>cr 53</v>
      </c>
      <c r="B86" s="127" t="s">
        <v>135</v>
      </c>
      <c r="C86" s="128" t="s">
        <v>629</v>
      </c>
      <c r="D86" s="130" t="str">
        <f>IFERROR(VLOOKUP(C86,Utilitaires!$A$2:$C$7,3,FALSE),"")</f>
        <v>…</v>
      </c>
      <c r="E86" s="301" t="str">
        <f>IFERROR(VLOOKUP(C86,Utilitaires!$A$2:$C$7,2,FALSE),"")</f>
        <v>Libellé du critère quand il sera choisi</v>
      </c>
      <c r="F86" s="124"/>
      <c r="G86" s="125"/>
    </row>
    <row r="87" spans="1:7" ht="51" customHeight="1">
      <c r="A87" s="372" t="str">
        <f>CONCATENATE("cr ",MID(A86,3,4)+1)</f>
        <v>cr 54</v>
      </c>
      <c r="B87" s="127" t="s">
        <v>136</v>
      </c>
      <c r="C87" s="128" t="s">
        <v>629</v>
      </c>
      <c r="D87" s="130" t="str">
        <f>IFERROR(VLOOKUP(C87,Utilitaires!$A$2:$C$7,3,FALSE),"")</f>
        <v>…</v>
      </c>
      <c r="E87" s="301" t="str">
        <f>IFERROR(VLOOKUP(C87,Utilitaires!$A$2:$C$7,2,FALSE),"")</f>
        <v>Libellé du critère quand il sera choisi</v>
      </c>
      <c r="F87" s="124"/>
      <c r="G87" s="125"/>
    </row>
    <row r="88" spans="1:7" ht="19.75" customHeight="1">
      <c r="A88" s="135" t="s">
        <v>137</v>
      </c>
      <c r="B88" s="129" t="s">
        <v>138</v>
      </c>
      <c r="C88" s="108" t="str">
        <f>IFERROR(IF(D88="...",Utilitaires!$A$11,VLOOKUP(D88,Utilitaires!$A$20:$B$31,2)),"")</f>
        <v>en attente</v>
      </c>
      <c r="D88" s="108" t="str">
        <f>IF(AND(COUNTIF(D89:D90,"NA")=COUNTIF(D89:D90,"&lt;&gt; "),COUNTIF(D89:D90,"NA")&gt;0),"NA",IF(SUM(D89:D90)&gt;0,AVERAGE(D89:D90),"..."))</f>
        <v>...</v>
      </c>
      <c r="E88" s="532" t="str">
        <f>IFERROR(IF(D88="...","",VLOOKUP(C88,Utilitaires!$A$13:$B$17,2)),"")</f>
        <v/>
      </c>
      <c r="F88" s="532"/>
      <c r="G88" s="533"/>
    </row>
    <row r="89" spans="1:7" ht="30" customHeight="1">
      <c r="A89" s="372" t="str">
        <f>CONCATENATE("cr ",MID(A87,3,4)+1)</f>
        <v>cr 55</v>
      </c>
      <c r="B89" s="127" t="s">
        <v>139</v>
      </c>
      <c r="C89" s="128" t="s">
        <v>629</v>
      </c>
      <c r="D89" s="130" t="str">
        <f>IFERROR(VLOOKUP(C89,Utilitaires!$A$2:$C$7,3,FALSE),"")</f>
        <v>…</v>
      </c>
      <c r="E89" s="301" t="str">
        <f>IFERROR(VLOOKUP(C89,Utilitaires!$A$2:$C$7,2,FALSE),"")</f>
        <v>Libellé du critère quand il sera choisi</v>
      </c>
      <c r="F89" s="124"/>
      <c r="G89" s="125"/>
    </row>
    <row r="90" spans="1:7" ht="48" customHeight="1">
      <c r="A90" s="372" t="str">
        <f>CONCATENATE("cr ",MID(A89,3,4)+1)</f>
        <v>cr 56</v>
      </c>
      <c r="B90" s="127" t="s">
        <v>140</v>
      </c>
      <c r="C90" s="128" t="s">
        <v>629</v>
      </c>
      <c r="D90" s="130" t="str">
        <f>IFERROR(VLOOKUP(C90,Utilitaires!$A$2:$C$7,3,FALSE),"")</f>
        <v>…</v>
      </c>
      <c r="E90" s="301" t="str">
        <f>IFERROR(VLOOKUP(C90,Utilitaires!$A$2:$C$7,2,FALSE),"")</f>
        <v>Libellé du critère quand il sera choisi</v>
      </c>
      <c r="F90" s="124"/>
      <c r="G90" s="125"/>
    </row>
    <row r="91" spans="1:7" ht="26" customHeight="1">
      <c r="A91" s="98" t="s">
        <v>141</v>
      </c>
      <c r="B91" s="132" t="s">
        <v>142</v>
      </c>
      <c r="C91" s="132"/>
      <c r="D91" s="99" t="str">
        <f>IFERROR(AVERAGE(D92,D94,D101,D107,D109),"")</f>
        <v/>
      </c>
      <c r="E91" s="531" t="str">
        <f>IFERROR(VLOOKUP(G91,Utilitaires!$A$13:$B$17,2,FALSE),"")</f>
        <v/>
      </c>
      <c r="F91" s="531"/>
      <c r="G91" s="100" t="str">
        <f>IFERROR(IF(D91="",Utilitaires!A11,VLOOKUP(D91,Utilitaires!$A$21:$B$31,2)),"")</f>
        <v>en attente</v>
      </c>
    </row>
    <row r="92" spans="1:7" ht="19.75" customHeight="1">
      <c r="A92" s="106" t="s">
        <v>143</v>
      </c>
      <c r="B92" s="129" t="s">
        <v>144</v>
      </c>
      <c r="C92" s="108" t="str">
        <f>IFERROR(IF(D92="...",Utilitaires!$A$11,VLOOKUP(D92,Utilitaires!$A$20:$B$31,2)),"")</f>
        <v>en attente</v>
      </c>
      <c r="D92" s="108" t="str">
        <f>IF(AND(COUNTIF(D93,"NA")=COUNTIF(D93,"&lt;&gt; "),COUNTIF(D93,"NA")&gt;0),"NA",IF(SUM(D93)&gt;0,AVERAGE(D93),"..."))</f>
        <v>...</v>
      </c>
      <c r="E92" s="532" t="str">
        <f>IFERROR(IF(D92="...","",VLOOKUP(C92,Utilitaires!$A$13:$B$17,2)),"")</f>
        <v/>
      </c>
      <c r="F92" s="532"/>
      <c r="G92" s="533"/>
    </row>
    <row r="93" spans="1:7" ht="30" customHeight="1">
      <c r="A93" s="126" t="str">
        <f>CONCATENATE("cr ",MID(A90,3,4)+1)</f>
        <v>cr 57</v>
      </c>
      <c r="B93" s="127" t="s">
        <v>145</v>
      </c>
      <c r="C93" s="128" t="s">
        <v>629</v>
      </c>
      <c r="D93" s="130" t="str">
        <f>IFERROR(VLOOKUP(C93,Utilitaires!$A$2:$C$7,3,),"")</f>
        <v>…</v>
      </c>
      <c r="E93" s="301" t="str">
        <f>IFERROR(VLOOKUP(C93,Utilitaires!$A$2:$C$7,2,FALSE),"")</f>
        <v>Libellé du critère quand il sera choisi</v>
      </c>
      <c r="F93" s="124"/>
      <c r="G93" s="125"/>
    </row>
    <row r="94" spans="1:7" ht="19.75" customHeight="1">
      <c r="A94" s="106" t="s">
        <v>146</v>
      </c>
      <c r="B94" s="129" t="s">
        <v>147</v>
      </c>
      <c r="C94" s="108" t="str">
        <f>IFERROR(IF(D94="...",Utilitaires!$A$11,VLOOKUP(D94,Utilitaires!$A$20:$B$31,2)),"")</f>
        <v>en attente</v>
      </c>
      <c r="D94" s="108" t="str">
        <f>IF(AND(COUNTIF(D95:D100,"NA")=COUNTIF(D95:D100,"&lt;&gt; "),COUNTIF(D95:D100,"NA")&gt;0),"NA",IF(SUM(D95:D100)&gt;0,AVERAGE(D95:D100),"..."))</f>
        <v>...</v>
      </c>
      <c r="E94" s="532" t="str">
        <f>IFERROR(IF(D94="...","",VLOOKUP(C94,Utilitaires!$A$13:$B$17,2)),"")</f>
        <v/>
      </c>
      <c r="F94" s="532"/>
      <c r="G94" s="533"/>
    </row>
    <row r="95" spans="1:7" ht="30" customHeight="1">
      <c r="A95" s="372" t="str">
        <f>CONCATENATE("cr ",MID(A93,3,4)+1)</f>
        <v>cr 58</v>
      </c>
      <c r="B95" s="127" t="s">
        <v>148</v>
      </c>
      <c r="C95" s="128" t="s">
        <v>629</v>
      </c>
      <c r="D95" s="130" t="str">
        <f>IFERROR(VLOOKUP(C95,Utilitaires!$A$2:$C$7,3,FALSE),"")</f>
        <v>…</v>
      </c>
      <c r="E95" s="301" t="str">
        <f>IFERROR(VLOOKUP(C95,Utilitaires!$A$2:$C$7,2,FALSE),"")</f>
        <v>Libellé du critère quand il sera choisi</v>
      </c>
      <c r="F95" s="124"/>
      <c r="G95" s="125"/>
    </row>
    <row r="96" spans="1:7" ht="30" customHeight="1">
      <c r="A96" s="372" t="str">
        <f>CONCATENATE("cr ",MID(A95,3,4)+1)</f>
        <v>cr 59</v>
      </c>
      <c r="B96" s="127" t="s">
        <v>149</v>
      </c>
      <c r="C96" s="128" t="s">
        <v>629</v>
      </c>
      <c r="D96" s="130" t="str">
        <f>IFERROR(VLOOKUP(C96,Utilitaires!$A$2:$C$7,3,FALSE),"")</f>
        <v>…</v>
      </c>
      <c r="E96" s="301" t="str">
        <f>IFERROR(VLOOKUP(C96,Utilitaires!$A$2:$C$7,2,FALSE),"")</f>
        <v>Libellé du critère quand il sera choisi</v>
      </c>
      <c r="F96" s="124"/>
      <c r="G96" s="125"/>
    </row>
    <row r="97" spans="1:7" ht="30" customHeight="1">
      <c r="A97" s="372" t="str">
        <f>CONCATENATE("cr ",MID(A96,3,4)+1)</f>
        <v>cr 60</v>
      </c>
      <c r="B97" s="127" t="s">
        <v>150</v>
      </c>
      <c r="C97" s="128" t="s">
        <v>629</v>
      </c>
      <c r="D97" s="130" t="str">
        <f>IFERROR(VLOOKUP(C97,Utilitaires!$A$2:$C$7,3,FALSE),"")</f>
        <v>…</v>
      </c>
      <c r="E97" s="301" t="str">
        <f>IFERROR(VLOOKUP(C97,Utilitaires!$A$2:$C$7,2,FALSE),"")</f>
        <v>Libellé du critère quand il sera choisi</v>
      </c>
      <c r="F97" s="124"/>
      <c r="G97" s="125"/>
    </row>
    <row r="98" spans="1:7" ht="38" customHeight="1">
      <c r="A98" s="372" t="str">
        <f>CONCATENATE("cr ",MID(A97,3,4)+1)</f>
        <v>cr 61</v>
      </c>
      <c r="B98" s="127" t="s">
        <v>151</v>
      </c>
      <c r="C98" s="128" t="s">
        <v>629</v>
      </c>
      <c r="D98" s="130" t="str">
        <f>IFERROR(VLOOKUP(C98,Utilitaires!$A$2:$C$7,3,FALSE),"")</f>
        <v>…</v>
      </c>
      <c r="E98" s="301" t="str">
        <f>IFERROR(VLOOKUP(C98,Utilitaires!$A$2:$C$7,2,FALSE),"")</f>
        <v>Libellé du critère quand il sera choisi</v>
      </c>
      <c r="F98" s="124"/>
      <c r="G98" s="125"/>
    </row>
    <row r="99" spans="1:7" ht="30" customHeight="1">
      <c r="A99" s="126" t="str">
        <f>CONCATENATE("cr ",MID(A98,3,4)+1)</f>
        <v>cr 62</v>
      </c>
      <c r="B99" s="127" t="s">
        <v>152</v>
      </c>
      <c r="C99" s="128" t="s">
        <v>629</v>
      </c>
      <c r="D99" s="130" t="str">
        <f>IFERROR(VLOOKUP(C99,Utilitaires!$A$2:$C$7,3,FALSE),"")</f>
        <v>…</v>
      </c>
      <c r="E99" s="301" t="str">
        <f>IFERROR(VLOOKUP(C99,Utilitaires!$A$2:$C$7,2,FALSE),"")</f>
        <v>Libellé du critère quand il sera choisi</v>
      </c>
      <c r="F99" s="124"/>
      <c r="G99" s="125"/>
    </row>
    <row r="100" spans="1:7" ht="38" customHeight="1">
      <c r="A100" s="372" t="str">
        <f>CONCATENATE("cr ",MID(A99,3,4)+1)</f>
        <v>cr 63</v>
      </c>
      <c r="B100" s="127" t="s">
        <v>153</v>
      </c>
      <c r="C100" s="128" t="s">
        <v>629</v>
      </c>
      <c r="D100" s="130" t="str">
        <f>IFERROR(VLOOKUP(C100,Utilitaires!$A$2:$C$7,3,FALSE),"")</f>
        <v>…</v>
      </c>
      <c r="E100" s="301" t="str">
        <f>IFERROR(VLOOKUP(C100,Utilitaires!$A$2:$C$7,2,FALSE),"")</f>
        <v>Libellé du critère quand il sera choisi</v>
      </c>
      <c r="F100" s="124"/>
      <c r="G100" s="125"/>
    </row>
    <row r="101" spans="1:7" ht="19.75" customHeight="1">
      <c r="A101" s="135" t="s">
        <v>154</v>
      </c>
      <c r="B101" s="129" t="s">
        <v>155</v>
      </c>
      <c r="C101" s="108" t="str">
        <f>IFERROR(IF(D101="...",Utilitaires!$A$11,VLOOKUP(D101,Utilitaires!$A$20:$B$31,2)),"")</f>
        <v>en attente</v>
      </c>
      <c r="D101" s="108" t="str">
        <f>IF(AND(COUNTIF(D102:D106,"NA")=COUNTIF(D102:D106,"&lt;&gt; "),COUNTIF(D102:D106,"NA")&gt;0),"NA",IF(SUM(D102:D106)&gt;0,AVERAGE(D102:D106),"..."))</f>
        <v>...</v>
      </c>
      <c r="E101" s="532" t="str">
        <f>IFERROR(IF(D101="...","",VLOOKUP(C101,Utilitaires!$A$13:$B$17,2)),"")</f>
        <v/>
      </c>
      <c r="F101" s="532"/>
      <c r="G101" s="533"/>
    </row>
    <row r="102" spans="1:7" ht="30" customHeight="1">
      <c r="A102" s="372" t="str">
        <f>CONCATENATE("cr ",MID(A100,3,4)+1)</f>
        <v>cr 64</v>
      </c>
      <c r="B102" s="127" t="s">
        <v>156</v>
      </c>
      <c r="C102" s="128" t="s">
        <v>629</v>
      </c>
      <c r="D102" s="130" t="str">
        <f>IFERROR(VLOOKUP(C102,Utilitaires!$A$2:$C$7,3,FALSE),"")</f>
        <v>…</v>
      </c>
      <c r="E102" s="301" t="str">
        <f>IFERROR(VLOOKUP(C102,Utilitaires!$A$2:$C$7,2,FALSE),"")</f>
        <v>Libellé du critère quand il sera choisi</v>
      </c>
      <c r="F102" s="124"/>
      <c r="G102" s="125"/>
    </row>
    <row r="103" spans="1:7" ht="30" customHeight="1">
      <c r="A103" s="372" t="str">
        <f>CONCATENATE("cr ",MID(A102,3,4)+1)</f>
        <v>cr 65</v>
      </c>
      <c r="B103" s="127" t="s">
        <v>157</v>
      </c>
      <c r="C103" s="128" t="s">
        <v>629</v>
      </c>
      <c r="D103" s="130" t="str">
        <f>IFERROR(VLOOKUP(C103,Utilitaires!$A$2:$C$7,3,FALSE),"")</f>
        <v>…</v>
      </c>
      <c r="E103" s="301" t="str">
        <f>IFERROR(VLOOKUP(C103,Utilitaires!$A$2:$C$7,2,FALSE),"")</f>
        <v>Libellé du critère quand il sera choisi</v>
      </c>
      <c r="F103" s="124"/>
      <c r="G103" s="125"/>
    </row>
    <row r="104" spans="1:7" ht="30" customHeight="1">
      <c r="A104" s="372" t="str">
        <f>CONCATENATE("cr ",MID(A103,3,4)+1)</f>
        <v>cr 66</v>
      </c>
      <c r="B104" s="127" t="s">
        <v>158</v>
      </c>
      <c r="C104" s="128" t="s">
        <v>629</v>
      </c>
      <c r="D104" s="130" t="str">
        <f>IFERROR(VLOOKUP(C104,Utilitaires!$A$2:$C$7,3,FALSE),"")</f>
        <v>…</v>
      </c>
      <c r="E104" s="301" t="str">
        <f>IFERROR(VLOOKUP(C104,Utilitaires!$A$2:$C$7,2,FALSE),"")</f>
        <v>Libellé du critère quand il sera choisi</v>
      </c>
      <c r="F104" s="124"/>
      <c r="G104" s="125"/>
    </row>
    <row r="105" spans="1:7" ht="37" customHeight="1">
      <c r="A105" s="372" t="str">
        <f>CONCATENATE("cr ",MID(A104,3,4)+1)</f>
        <v>cr 67</v>
      </c>
      <c r="B105" s="127" t="s">
        <v>159</v>
      </c>
      <c r="C105" s="128" t="s">
        <v>629</v>
      </c>
      <c r="D105" s="130" t="str">
        <f>IFERROR(VLOOKUP(C105,Utilitaires!$A$2:$C$7,3,FALSE),"")</f>
        <v>…</v>
      </c>
      <c r="E105" s="301" t="str">
        <f>IFERROR(VLOOKUP(C105,Utilitaires!$A$2:$C$7,2,FALSE),"")</f>
        <v>Libellé du critère quand il sera choisi</v>
      </c>
      <c r="F105" s="124"/>
      <c r="G105" s="125"/>
    </row>
    <row r="106" spans="1:7" ht="30" customHeight="1">
      <c r="A106" s="372" t="str">
        <f>CONCATENATE("cr ",MID(A105,3,4)+1)</f>
        <v>cr 68</v>
      </c>
      <c r="B106" s="127" t="s">
        <v>160</v>
      </c>
      <c r="C106" s="128" t="s">
        <v>629</v>
      </c>
      <c r="D106" s="130" t="str">
        <f>IFERROR(VLOOKUP(C106,Utilitaires!$A$2:$C$7,3,FALSE),"")</f>
        <v>…</v>
      </c>
      <c r="E106" s="301" t="str">
        <f>IFERROR(VLOOKUP(C106,Utilitaires!$A$2:$C$7,2,FALSE),"")</f>
        <v>Libellé du critère quand il sera choisi</v>
      </c>
      <c r="F106" s="124"/>
      <c r="G106" s="125"/>
    </row>
    <row r="107" spans="1:7" ht="19.75" customHeight="1">
      <c r="A107" s="135" t="s">
        <v>161</v>
      </c>
      <c r="B107" s="129" t="s">
        <v>162</v>
      </c>
      <c r="C107" s="108" t="str">
        <f>IFERROR(IF(D107="...",Utilitaires!$A$11,VLOOKUP(D107,Utilitaires!$A$20:$B$31,2)),"")</f>
        <v>en attente</v>
      </c>
      <c r="D107" s="108" t="str">
        <f>IF(AND(COUNTIF(D108,"NA")=COUNTIF(D108,"&lt;&gt; "),COUNTIF(D108,"NA")&gt;0),"NA",IF(SUM(D108)&gt;0,AVERAGE(D108),"..."))</f>
        <v>...</v>
      </c>
      <c r="E107" s="532" t="str">
        <f>IFERROR(IF(D107="...","",VLOOKUP(C107,Utilitaires!$A$13:$B$17,2)),"")</f>
        <v/>
      </c>
      <c r="F107" s="532"/>
      <c r="G107" s="533"/>
    </row>
    <row r="108" spans="1:7" ht="37" customHeight="1">
      <c r="A108" s="372" t="str">
        <f>CONCATENATE("cr ",MID(A106,3,4)+1)</f>
        <v>cr 69</v>
      </c>
      <c r="B108" s="127" t="s">
        <v>163</v>
      </c>
      <c r="C108" s="128" t="s">
        <v>629</v>
      </c>
      <c r="D108" s="130" t="str">
        <f>IFERROR(VLOOKUP(C108,Utilitaires!$A$2:$C$7,3,FALSE),"")</f>
        <v>…</v>
      </c>
      <c r="E108" s="301" t="str">
        <f>IFERROR(VLOOKUP(C108,Utilitaires!$A$2:$C$7,2,FALSE),"")</f>
        <v>Libellé du critère quand il sera choisi</v>
      </c>
      <c r="F108" s="124"/>
      <c r="G108" s="125"/>
    </row>
    <row r="109" spans="1:7" ht="19.75" customHeight="1">
      <c r="A109" s="135" t="s">
        <v>164</v>
      </c>
      <c r="B109" s="129" t="s">
        <v>165</v>
      </c>
      <c r="C109" s="108" t="str">
        <f>IFERROR(IF(D109="...",Utilitaires!$A$11,VLOOKUP(D109,Utilitaires!$A$20:$B$31,2)),"")</f>
        <v>en attente</v>
      </c>
      <c r="D109" s="108" t="str">
        <f>IF(AND(COUNTIF(D110:D112,"NA")=COUNTIF(D110:D112,"&lt;&gt; "),COUNTIF(D110:D112,"NA")&gt;0),"NA",IF(SUM(D110:D112)&gt;0,AVERAGE(D110:D112),"..."))</f>
        <v>...</v>
      </c>
      <c r="E109" s="532" t="str">
        <f>IFERROR(IF(D109="...","",VLOOKUP(C109,Utilitaires!$A$13:$B$17,2)),"")</f>
        <v/>
      </c>
      <c r="F109" s="553"/>
      <c r="G109" s="554"/>
    </row>
    <row r="110" spans="1:7" ht="30" customHeight="1">
      <c r="A110" s="126" t="str">
        <f>CONCATENATE("cr ",MID(A108,3,4)+1)</f>
        <v>cr 70</v>
      </c>
      <c r="B110" s="127" t="s">
        <v>166</v>
      </c>
      <c r="C110" s="128" t="s">
        <v>629</v>
      </c>
      <c r="D110" s="130" t="str">
        <f>IFERROR(VLOOKUP(C110,Utilitaires!$A$2:$C$7,3,FALSE),"")</f>
        <v>…</v>
      </c>
      <c r="E110" s="302" t="str">
        <f>IFERROR(VLOOKUP(C110,Utilitaires!$A$2:$C$7,2,FALSE),"")</f>
        <v>Libellé du critère quand il sera choisi</v>
      </c>
      <c r="F110" s="124"/>
      <c r="G110" s="125"/>
    </row>
    <row r="111" spans="1:7" ht="37" customHeight="1">
      <c r="A111" s="372" t="str">
        <f>CONCATENATE("cr ",MID(A110,3,4)+1)</f>
        <v>cr 71</v>
      </c>
      <c r="B111" s="127" t="s">
        <v>167</v>
      </c>
      <c r="C111" s="128" t="s">
        <v>629</v>
      </c>
      <c r="D111" s="130" t="str">
        <f>IFERROR(VLOOKUP(C111,Utilitaires!$A$2:$C$7,3,FALSE),"")</f>
        <v>…</v>
      </c>
      <c r="E111" s="302" t="str">
        <f>IFERROR(VLOOKUP(C111,Utilitaires!$A$2:$C$7,2,FALSE),"")</f>
        <v>Libellé du critère quand il sera choisi</v>
      </c>
      <c r="F111" s="124"/>
      <c r="G111" s="125"/>
    </row>
    <row r="112" spans="1:7" ht="37" customHeight="1">
      <c r="A112" s="372" t="str">
        <f>CONCATENATE("cr ",MID(A111,3,4)+1)</f>
        <v>cr 72</v>
      </c>
      <c r="B112" s="127" t="s">
        <v>168</v>
      </c>
      <c r="C112" s="128" t="s">
        <v>629</v>
      </c>
      <c r="D112" s="130" t="str">
        <f>IFERROR(VLOOKUP(C112,Utilitaires!$A$2:$C$7,3,FALSE),"")</f>
        <v>…</v>
      </c>
      <c r="E112" s="302" t="str">
        <f>IFERROR(VLOOKUP(C112,Utilitaires!$A$2:$C$7,2,FALSE),"")</f>
        <v>Libellé du critère quand il sera choisi</v>
      </c>
      <c r="F112" s="124"/>
      <c r="G112" s="125"/>
    </row>
    <row r="113" spans="5:6" s="83" customFormat="1">
      <c r="E113" s="303"/>
      <c r="F113" s="85"/>
    </row>
    <row r="114" spans="5:6" s="83" customFormat="1">
      <c r="E114" s="303"/>
      <c r="F114" s="85"/>
    </row>
    <row r="115" spans="5:6" s="83" customFormat="1">
      <c r="E115" s="303"/>
      <c r="F115" s="85"/>
    </row>
    <row r="116" spans="5:6" s="83" customFormat="1">
      <c r="E116" s="303"/>
      <c r="F116" s="85"/>
    </row>
    <row r="117" spans="5:6" s="83" customFormat="1">
      <c r="E117" s="303"/>
      <c r="F117" s="85"/>
    </row>
    <row r="118" spans="5:6" s="83" customFormat="1">
      <c r="E118" s="303"/>
      <c r="F118" s="85"/>
    </row>
    <row r="119" spans="5:6" s="83" customFormat="1">
      <c r="E119" s="303"/>
      <c r="F119" s="85"/>
    </row>
    <row r="120" spans="5:6" s="83" customFormat="1">
      <c r="E120" s="303"/>
      <c r="F120" s="85"/>
    </row>
    <row r="121" spans="5:6" s="83" customFormat="1">
      <c r="E121" s="303"/>
      <c r="F121" s="85"/>
    </row>
    <row r="122" spans="5:6" s="83" customFormat="1">
      <c r="E122" s="303"/>
      <c r="F122" s="85"/>
    </row>
    <row r="123" spans="5:6" s="83" customFormat="1">
      <c r="E123" s="303"/>
      <c r="F123" s="85"/>
    </row>
    <row r="124" spans="5:6" s="83" customFormat="1">
      <c r="E124" s="303"/>
      <c r="F124" s="85"/>
    </row>
    <row r="125" spans="5:6" s="83" customFormat="1">
      <c r="E125" s="303"/>
      <c r="F125" s="85"/>
    </row>
    <row r="126" spans="5:6" s="83" customFormat="1">
      <c r="E126" s="303"/>
      <c r="F126" s="85"/>
    </row>
    <row r="127" spans="5:6" s="83" customFormat="1">
      <c r="E127" s="303"/>
      <c r="F127" s="85"/>
    </row>
    <row r="128" spans="5:6" s="83" customFormat="1">
      <c r="E128" s="303"/>
      <c r="F128" s="85"/>
    </row>
    <row r="129" spans="5:6" s="83" customFormat="1">
      <c r="E129" s="303"/>
      <c r="F129" s="85"/>
    </row>
    <row r="130" spans="5:6" s="83" customFormat="1">
      <c r="E130" s="303"/>
      <c r="F130" s="85"/>
    </row>
    <row r="131" spans="5:6" s="83" customFormat="1">
      <c r="E131" s="303"/>
      <c r="F131" s="85"/>
    </row>
    <row r="132" spans="5:6" s="83" customFormat="1">
      <c r="E132" s="303"/>
      <c r="F132" s="85"/>
    </row>
    <row r="133" spans="5:6" s="83" customFormat="1">
      <c r="E133" s="303"/>
      <c r="F133" s="85"/>
    </row>
    <row r="134" spans="5:6" s="83" customFormat="1">
      <c r="E134" s="303"/>
      <c r="F134" s="85"/>
    </row>
    <row r="135" spans="5:6" s="83" customFormat="1">
      <c r="E135" s="303"/>
      <c r="F135" s="85"/>
    </row>
    <row r="136" spans="5:6" s="83" customFormat="1">
      <c r="E136" s="303"/>
      <c r="F136" s="85"/>
    </row>
    <row r="137" spans="5:6" s="83" customFormat="1">
      <c r="E137" s="303"/>
      <c r="F137" s="85"/>
    </row>
    <row r="138" spans="5:6" s="83" customFormat="1">
      <c r="E138" s="303"/>
      <c r="F138" s="85"/>
    </row>
    <row r="139" spans="5:6" s="83" customFormat="1">
      <c r="E139" s="303"/>
      <c r="F139" s="85"/>
    </row>
    <row r="140" spans="5:6" s="83" customFormat="1">
      <c r="E140" s="303"/>
      <c r="F140" s="85"/>
    </row>
    <row r="141" spans="5:6" s="83" customFormat="1">
      <c r="E141" s="303"/>
      <c r="F141" s="85"/>
    </row>
    <row r="142" spans="5:6" s="83" customFormat="1">
      <c r="E142" s="303"/>
      <c r="F142" s="85"/>
    </row>
    <row r="143" spans="5:6" s="83" customFormat="1">
      <c r="E143" s="303"/>
      <c r="F143" s="85"/>
    </row>
    <row r="144" spans="5:6" s="83" customFormat="1">
      <c r="E144" s="303"/>
      <c r="F144" s="85"/>
    </row>
    <row r="145" spans="5:6" s="83" customFormat="1">
      <c r="E145" s="303"/>
      <c r="F145" s="85"/>
    </row>
    <row r="146" spans="5:6" s="83" customFormat="1">
      <c r="E146" s="303"/>
      <c r="F146" s="85"/>
    </row>
    <row r="147" spans="5:6" s="83" customFormat="1">
      <c r="E147" s="303"/>
      <c r="F147" s="85"/>
    </row>
    <row r="148" spans="5:6" s="83" customFormat="1">
      <c r="E148" s="303"/>
      <c r="F148" s="85"/>
    </row>
    <row r="149" spans="5:6" s="83" customFormat="1">
      <c r="E149" s="303"/>
      <c r="F149" s="85"/>
    </row>
    <row r="150" spans="5:6" s="83" customFormat="1">
      <c r="E150" s="303"/>
      <c r="F150" s="85"/>
    </row>
    <row r="151" spans="5:6" s="83" customFormat="1">
      <c r="E151" s="303"/>
      <c r="F151" s="85"/>
    </row>
    <row r="152" spans="5:6" s="83" customFormat="1">
      <c r="E152" s="303"/>
      <c r="F152" s="85"/>
    </row>
    <row r="153" spans="5:6" s="83" customFormat="1">
      <c r="E153" s="303"/>
      <c r="F153" s="85"/>
    </row>
    <row r="154" spans="5:6" s="83" customFormat="1">
      <c r="E154" s="303"/>
      <c r="F154" s="85"/>
    </row>
    <row r="155" spans="5:6" s="83" customFormat="1">
      <c r="E155" s="303"/>
      <c r="F155" s="85"/>
    </row>
    <row r="156" spans="5:6" s="83" customFormat="1">
      <c r="E156" s="303"/>
      <c r="F156" s="85"/>
    </row>
    <row r="157" spans="5:6" s="83" customFormat="1">
      <c r="E157" s="303"/>
      <c r="F157" s="85"/>
    </row>
    <row r="158" spans="5:6" s="83" customFormat="1">
      <c r="E158" s="303"/>
      <c r="F158" s="85"/>
    </row>
    <row r="159" spans="5:6" s="83" customFormat="1">
      <c r="E159" s="303"/>
      <c r="F159" s="85"/>
    </row>
    <row r="160" spans="5:6" s="83" customFormat="1">
      <c r="E160" s="303"/>
      <c r="F160" s="85"/>
    </row>
    <row r="161" spans="5:6" s="83" customFormat="1">
      <c r="E161" s="303"/>
      <c r="F161" s="85"/>
    </row>
    <row r="162" spans="5:6" s="83" customFormat="1">
      <c r="E162" s="303"/>
      <c r="F162" s="85"/>
    </row>
    <row r="163" spans="5:6" s="83" customFormat="1">
      <c r="E163" s="303"/>
      <c r="F163" s="85"/>
    </row>
    <row r="164" spans="5:6" s="83" customFormat="1">
      <c r="E164" s="303"/>
      <c r="F164" s="85"/>
    </row>
    <row r="165" spans="5:6" s="83" customFormat="1">
      <c r="E165" s="303"/>
      <c r="F165" s="85"/>
    </row>
    <row r="166" spans="5:6" s="83" customFormat="1">
      <c r="E166" s="303"/>
      <c r="F166" s="85"/>
    </row>
    <row r="167" spans="5:6" s="83" customFormat="1">
      <c r="E167" s="303"/>
      <c r="F167" s="85"/>
    </row>
    <row r="168" spans="5:6" s="83" customFormat="1">
      <c r="E168" s="303"/>
      <c r="F168" s="85"/>
    </row>
    <row r="169" spans="5:6" s="83" customFormat="1">
      <c r="E169" s="303"/>
      <c r="F169" s="85"/>
    </row>
    <row r="170" spans="5:6" s="83" customFormat="1">
      <c r="E170" s="303"/>
      <c r="F170" s="85"/>
    </row>
    <row r="171" spans="5:6" s="83" customFormat="1">
      <c r="E171" s="303"/>
      <c r="F171" s="85"/>
    </row>
    <row r="172" spans="5:6" s="83" customFormat="1">
      <c r="E172" s="303"/>
      <c r="F172" s="85"/>
    </row>
    <row r="173" spans="5:6" s="83" customFormat="1">
      <c r="E173" s="303"/>
      <c r="F173" s="85"/>
    </row>
    <row r="174" spans="5:6" s="83" customFormat="1">
      <c r="E174" s="303"/>
      <c r="F174" s="85"/>
    </row>
    <row r="175" spans="5:6" s="83" customFormat="1">
      <c r="E175" s="303"/>
      <c r="F175" s="85"/>
    </row>
    <row r="176" spans="5:6" s="83" customFormat="1">
      <c r="E176" s="303"/>
      <c r="F176" s="85"/>
    </row>
    <row r="177" spans="5:6" s="83" customFormat="1">
      <c r="E177" s="303"/>
      <c r="F177" s="85"/>
    </row>
    <row r="178" spans="5:6" s="83" customFormat="1">
      <c r="E178" s="303"/>
      <c r="F178" s="85"/>
    </row>
    <row r="179" spans="5:6" s="83" customFormat="1">
      <c r="E179" s="303"/>
      <c r="F179" s="85"/>
    </row>
    <row r="180" spans="5:6" s="83" customFormat="1">
      <c r="E180" s="303"/>
      <c r="F180" s="85"/>
    </row>
    <row r="181" spans="5:6" s="83" customFormat="1">
      <c r="E181" s="303"/>
      <c r="F181" s="85"/>
    </row>
    <row r="182" spans="5:6" s="83" customFormat="1">
      <c r="E182" s="303"/>
      <c r="F182" s="85"/>
    </row>
    <row r="183" spans="5:6" s="83" customFormat="1">
      <c r="E183" s="303"/>
      <c r="F183" s="85"/>
    </row>
    <row r="184" spans="5:6" s="83" customFormat="1">
      <c r="E184" s="303"/>
      <c r="F184" s="85"/>
    </row>
    <row r="185" spans="5:6" s="83" customFormat="1">
      <c r="E185" s="303"/>
      <c r="F185" s="85"/>
    </row>
    <row r="186" spans="5:6" s="83" customFormat="1">
      <c r="E186" s="303"/>
      <c r="F186" s="85"/>
    </row>
    <row r="187" spans="5:6" s="83" customFormat="1">
      <c r="E187" s="303"/>
      <c r="F187" s="85"/>
    </row>
    <row r="188" spans="5:6" s="83" customFormat="1">
      <c r="E188" s="303"/>
      <c r="F188" s="85"/>
    </row>
    <row r="189" spans="5:6" s="83" customFormat="1">
      <c r="E189" s="303"/>
      <c r="F189" s="85"/>
    </row>
    <row r="190" spans="5:6" s="83" customFormat="1">
      <c r="E190" s="303"/>
      <c r="F190" s="85"/>
    </row>
    <row r="191" spans="5:6" s="83" customFormat="1">
      <c r="E191" s="303"/>
      <c r="F191" s="85"/>
    </row>
    <row r="192" spans="5:6" s="83" customFormat="1">
      <c r="E192" s="303"/>
      <c r="F192" s="85"/>
    </row>
    <row r="193" spans="5:6" s="83" customFormat="1">
      <c r="E193" s="303"/>
      <c r="F193" s="85"/>
    </row>
    <row r="194" spans="5:6" s="83" customFormat="1">
      <c r="E194" s="303"/>
      <c r="F194" s="85"/>
    </row>
    <row r="195" spans="5:6" s="83" customFormat="1">
      <c r="E195" s="303"/>
      <c r="F195" s="85"/>
    </row>
    <row r="196" spans="5:6" s="83" customFormat="1">
      <c r="E196" s="303"/>
      <c r="F196" s="85"/>
    </row>
    <row r="197" spans="5:6" s="83" customFormat="1">
      <c r="E197" s="303"/>
      <c r="F197" s="85"/>
    </row>
    <row r="198" spans="5:6" s="83" customFormat="1">
      <c r="E198" s="303"/>
      <c r="F198" s="85"/>
    </row>
    <row r="199" spans="5:6" s="83" customFormat="1">
      <c r="E199" s="303"/>
      <c r="F199" s="85"/>
    </row>
    <row r="200" spans="5:6" s="83" customFormat="1">
      <c r="E200" s="303"/>
      <c r="F200" s="85"/>
    </row>
    <row r="201" spans="5:6" s="83" customFormat="1">
      <c r="E201" s="303"/>
      <c r="F201" s="85"/>
    </row>
    <row r="202" spans="5:6" s="83" customFormat="1">
      <c r="E202" s="303"/>
      <c r="F202" s="85"/>
    </row>
    <row r="203" spans="5:6" s="83" customFormat="1">
      <c r="E203" s="303"/>
      <c r="F203" s="85"/>
    </row>
    <row r="204" spans="5:6" s="83" customFormat="1">
      <c r="E204" s="303"/>
      <c r="F204" s="85"/>
    </row>
    <row r="205" spans="5:6" s="83" customFormat="1">
      <c r="E205" s="303"/>
      <c r="F205" s="85"/>
    </row>
    <row r="206" spans="5:6" s="83" customFormat="1">
      <c r="E206" s="303"/>
      <c r="F206" s="85"/>
    </row>
    <row r="207" spans="5:6" s="83" customFormat="1">
      <c r="E207" s="303"/>
      <c r="F207" s="85"/>
    </row>
    <row r="208" spans="5:6" s="83" customFormat="1">
      <c r="E208" s="303"/>
      <c r="F208" s="85"/>
    </row>
    <row r="209" spans="5:6" s="83" customFormat="1">
      <c r="E209" s="303"/>
      <c r="F209" s="85"/>
    </row>
    <row r="210" spans="5:6" s="83" customFormat="1">
      <c r="E210" s="303"/>
      <c r="F210" s="85"/>
    </row>
    <row r="211" spans="5:6" s="83" customFormat="1">
      <c r="E211" s="303"/>
      <c r="F211" s="85"/>
    </row>
    <row r="212" spans="5:6" s="83" customFormat="1">
      <c r="E212" s="303"/>
      <c r="F212" s="85"/>
    </row>
    <row r="213" spans="5:6" s="83" customFormat="1">
      <c r="E213" s="303"/>
      <c r="F213" s="85"/>
    </row>
    <row r="214" spans="5:6" s="83" customFormat="1">
      <c r="E214" s="303"/>
      <c r="F214" s="85"/>
    </row>
    <row r="215" spans="5:6" s="83" customFormat="1">
      <c r="E215" s="303"/>
      <c r="F215" s="85"/>
    </row>
    <row r="216" spans="5:6" s="83" customFormat="1">
      <c r="E216" s="303"/>
      <c r="F216" s="85"/>
    </row>
    <row r="217" spans="5:6" s="83" customFormat="1">
      <c r="E217" s="303"/>
      <c r="F217" s="85"/>
    </row>
    <row r="218" spans="5:6" s="83" customFormat="1">
      <c r="E218" s="303"/>
      <c r="F218" s="85"/>
    </row>
    <row r="219" spans="5:6" s="83" customFormat="1">
      <c r="E219" s="303"/>
      <c r="F219" s="85"/>
    </row>
    <row r="220" spans="5:6" s="83" customFormat="1">
      <c r="E220" s="303"/>
      <c r="F220" s="85"/>
    </row>
    <row r="221" spans="5:6" s="83" customFormat="1">
      <c r="E221" s="303"/>
      <c r="F221" s="85"/>
    </row>
    <row r="222" spans="5:6" s="83" customFormat="1">
      <c r="E222" s="303"/>
      <c r="F222" s="85"/>
    </row>
    <row r="223" spans="5:6" s="83" customFormat="1">
      <c r="E223" s="303"/>
      <c r="F223" s="85"/>
    </row>
    <row r="224" spans="5:6" s="83" customFormat="1">
      <c r="E224" s="303"/>
      <c r="F224" s="85"/>
    </row>
    <row r="225" spans="5:6" s="83" customFormat="1">
      <c r="E225" s="303"/>
      <c r="F225" s="85"/>
    </row>
    <row r="226" spans="5:6" s="83" customFormat="1">
      <c r="E226" s="303"/>
      <c r="F226" s="85"/>
    </row>
    <row r="227" spans="5:6" s="83" customFormat="1">
      <c r="E227" s="303"/>
      <c r="F227" s="85"/>
    </row>
    <row r="228" spans="5:6" s="83" customFormat="1">
      <c r="E228" s="303"/>
      <c r="F228" s="85"/>
    </row>
    <row r="229" spans="5:6" s="83" customFormat="1">
      <c r="E229" s="303"/>
      <c r="F229" s="85"/>
    </row>
    <row r="230" spans="5:6" s="83" customFormat="1">
      <c r="E230" s="303"/>
      <c r="F230" s="85"/>
    </row>
    <row r="231" spans="5:6" s="83" customFormat="1">
      <c r="E231" s="303"/>
      <c r="F231" s="85"/>
    </row>
    <row r="232" spans="5:6" s="83" customFormat="1">
      <c r="E232" s="303"/>
      <c r="F232" s="85"/>
    </row>
    <row r="233" spans="5:6" s="83" customFormat="1">
      <c r="E233" s="303"/>
      <c r="F233" s="85"/>
    </row>
    <row r="234" spans="5:6" s="83" customFormat="1">
      <c r="E234" s="303"/>
      <c r="F234" s="85"/>
    </row>
    <row r="235" spans="5:6" s="83" customFormat="1">
      <c r="E235" s="303"/>
      <c r="F235" s="85"/>
    </row>
    <row r="236" spans="5:6" s="83" customFormat="1">
      <c r="E236" s="303"/>
      <c r="F236" s="85"/>
    </row>
    <row r="237" spans="5:6" s="83" customFormat="1">
      <c r="E237" s="303"/>
      <c r="F237" s="85"/>
    </row>
    <row r="238" spans="5:6" s="83" customFormat="1">
      <c r="E238" s="303"/>
      <c r="F238" s="85"/>
    </row>
    <row r="239" spans="5:6" s="83" customFormat="1">
      <c r="E239" s="303"/>
      <c r="F239" s="85"/>
    </row>
    <row r="240" spans="5:6" s="83" customFormat="1">
      <c r="E240" s="303"/>
      <c r="F240" s="85"/>
    </row>
    <row r="241" spans="5:6" s="83" customFormat="1">
      <c r="E241" s="303"/>
      <c r="F241" s="85"/>
    </row>
    <row r="242" spans="5:6" s="83" customFormat="1">
      <c r="E242" s="303"/>
      <c r="F242" s="85"/>
    </row>
    <row r="243" spans="5:6" s="83" customFormat="1">
      <c r="E243" s="303"/>
      <c r="F243" s="85"/>
    </row>
    <row r="244" spans="5:6" s="83" customFormat="1">
      <c r="E244" s="303"/>
      <c r="F244" s="85"/>
    </row>
    <row r="245" spans="5:6" s="83" customFormat="1">
      <c r="E245" s="303"/>
      <c r="F245" s="85"/>
    </row>
    <row r="246" spans="5:6" s="83" customFormat="1">
      <c r="E246" s="303"/>
      <c r="F246" s="85"/>
    </row>
    <row r="247" spans="5:6" s="83" customFormat="1">
      <c r="E247" s="303"/>
      <c r="F247" s="85"/>
    </row>
    <row r="248" spans="5:6" s="83" customFormat="1">
      <c r="E248" s="303"/>
      <c r="F248" s="85"/>
    </row>
    <row r="249" spans="5:6" s="83" customFormat="1">
      <c r="E249" s="303"/>
      <c r="F249" s="85"/>
    </row>
    <row r="250" spans="5:6" s="83" customFormat="1">
      <c r="E250" s="303"/>
      <c r="F250" s="85"/>
    </row>
    <row r="251" spans="5:6" s="83" customFormat="1">
      <c r="E251" s="303"/>
      <c r="F251" s="85"/>
    </row>
    <row r="252" spans="5:6" s="83" customFormat="1">
      <c r="E252" s="303"/>
      <c r="F252" s="85"/>
    </row>
    <row r="253" spans="5:6" s="83" customFormat="1">
      <c r="E253" s="303"/>
      <c r="F253" s="85"/>
    </row>
    <row r="254" spans="5:6" s="83" customFormat="1">
      <c r="E254" s="303"/>
      <c r="F254" s="85"/>
    </row>
    <row r="255" spans="5:6" s="83" customFormat="1">
      <c r="E255" s="303"/>
      <c r="F255" s="85"/>
    </row>
    <row r="256" spans="5:6" s="83" customFormat="1">
      <c r="E256" s="303"/>
      <c r="F256" s="85"/>
    </row>
    <row r="257" spans="5:6" s="83" customFormat="1">
      <c r="E257" s="303"/>
      <c r="F257" s="85"/>
    </row>
    <row r="258" spans="5:6" s="83" customFormat="1">
      <c r="E258" s="303"/>
      <c r="F258" s="85"/>
    </row>
    <row r="259" spans="5:6" s="83" customFormat="1">
      <c r="E259" s="303"/>
      <c r="F259" s="85"/>
    </row>
    <row r="260" spans="5:6" s="83" customFormat="1">
      <c r="E260" s="303"/>
      <c r="F260" s="85"/>
    </row>
    <row r="261" spans="5:6" s="83" customFormat="1">
      <c r="E261" s="303"/>
      <c r="F261" s="85"/>
    </row>
    <row r="262" spans="5:6" s="83" customFormat="1">
      <c r="E262" s="303"/>
      <c r="F262" s="85"/>
    </row>
    <row r="263" spans="5:6" s="83" customFormat="1">
      <c r="E263" s="303"/>
      <c r="F263" s="85"/>
    </row>
    <row r="264" spans="5:6" s="83" customFormat="1">
      <c r="E264" s="303"/>
      <c r="F264" s="85"/>
    </row>
    <row r="265" spans="5:6" s="83" customFormat="1">
      <c r="E265" s="303"/>
      <c r="F265" s="85"/>
    </row>
    <row r="266" spans="5:6" s="83" customFormat="1">
      <c r="E266" s="303"/>
      <c r="F266" s="85"/>
    </row>
    <row r="267" spans="5:6" s="83" customFormat="1">
      <c r="E267" s="303"/>
      <c r="F267" s="85"/>
    </row>
    <row r="268" spans="5:6" s="83" customFormat="1">
      <c r="E268" s="303"/>
      <c r="F268" s="85"/>
    </row>
    <row r="269" spans="5:6" s="83" customFormat="1">
      <c r="E269" s="303"/>
      <c r="F269" s="85"/>
    </row>
    <row r="270" spans="5:6" s="83" customFormat="1">
      <c r="E270" s="303"/>
      <c r="F270" s="85"/>
    </row>
    <row r="271" spans="5:6" s="83" customFormat="1">
      <c r="E271" s="303"/>
      <c r="F271" s="85"/>
    </row>
    <row r="272" spans="5:6" s="83" customFormat="1">
      <c r="E272" s="303"/>
      <c r="F272" s="85"/>
    </row>
    <row r="273" spans="5:6" s="83" customFormat="1">
      <c r="E273" s="303"/>
      <c r="F273" s="85"/>
    </row>
    <row r="274" spans="5:6" s="83" customFormat="1">
      <c r="E274" s="303"/>
      <c r="F274" s="85"/>
    </row>
    <row r="275" spans="5:6" s="83" customFormat="1">
      <c r="E275" s="303"/>
      <c r="F275" s="85"/>
    </row>
    <row r="276" spans="5:6" s="83" customFormat="1">
      <c r="E276" s="303"/>
      <c r="F276" s="85"/>
    </row>
    <row r="277" spans="5:6" s="83" customFormat="1">
      <c r="E277" s="303"/>
      <c r="F277" s="85"/>
    </row>
    <row r="278" spans="5:6" s="83" customFormat="1">
      <c r="E278" s="303"/>
      <c r="F278" s="85"/>
    </row>
    <row r="279" spans="5:6" s="83" customFormat="1">
      <c r="E279" s="303"/>
      <c r="F279" s="85"/>
    </row>
    <row r="280" spans="5:6" s="83" customFormat="1">
      <c r="E280" s="303"/>
      <c r="F280" s="85"/>
    </row>
    <row r="281" spans="5:6" s="83" customFormat="1">
      <c r="E281" s="303"/>
      <c r="F281" s="85"/>
    </row>
    <row r="282" spans="5:6" s="83" customFormat="1">
      <c r="E282" s="303"/>
      <c r="F282" s="85"/>
    </row>
    <row r="283" spans="5:6" s="83" customFormat="1">
      <c r="E283" s="303"/>
      <c r="F283" s="85"/>
    </row>
    <row r="284" spans="5:6" s="83" customFormat="1">
      <c r="E284" s="303"/>
      <c r="F284" s="85"/>
    </row>
    <row r="285" spans="5:6" s="83" customFormat="1">
      <c r="E285" s="303"/>
      <c r="F285" s="85"/>
    </row>
    <row r="286" spans="5:6" s="83" customFormat="1">
      <c r="E286" s="303"/>
      <c r="F286" s="85"/>
    </row>
    <row r="287" spans="5:6" s="83" customFormat="1">
      <c r="E287" s="303"/>
      <c r="F287" s="85"/>
    </row>
    <row r="288" spans="5:6" s="83" customFormat="1">
      <c r="E288" s="303"/>
      <c r="F288" s="85"/>
    </row>
    <row r="289" spans="5:6" s="83" customFormat="1">
      <c r="E289" s="303"/>
      <c r="F289" s="85"/>
    </row>
    <row r="290" spans="5:6" s="83" customFormat="1">
      <c r="E290" s="303"/>
      <c r="F290" s="85"/>
    </row>
    <row r="291" spans="5:6" s="83" customFormat="1">
      <c r="E291" s="303"/>
      <c r="F291" s="85"/>
    </row>
    <row r="292" spans="5:6" s="83" customFormat="1">
      <c r="E292" s="303"/>
      <c r="F292" s="85"/>
    </row>
    <row r="293" spans="5:6" s="83" customFormat="1">
      <c r="E293" s="303"/>
      <c r="F293" s="85"/>
    </row>
    <row r="294" spans="5:6" s="83" customFormat="1">
      <c r="E294" s="303"/>
      <c r="F294" s="85"/>
    </row>
    <row r="295" spans="5:6" s="83" customFormat="1">
      <c r="E295" s="303"/>
      <c r="F295" s="85"/>
    </row>
    <row r="296" spans="5:6" s="83" customFormat="1">
      <c r="E296" s="303"/>
      <c r="F296" s="85"/>
    </row>
    <row r="297" spans="5:6" s="83" customFormat="1">
      <c r="E297" s="303"/>
      <c r="F297" s="85"/>
    </row>
    <row r="298" spans="5:6" s="83" customFormat="1">
      <c r="E298" s="303"/>
      <c r="F298" s="85"/>
    </row>
    <row r="299" spans="5:6" s="83" customFormat="1">
      <c r="E299" s="303"/>
      <c r="F299" s="85"/>
    </row>
    <row r="300" spans="5:6" s="83" customFormat="1">
      <c r="E300" s="303"/>
      <c r="F300" s="85"/>
    </row>
    <row r="301" spans="5:6" s="83" customFormat="1">
      <c r="E301" s="303"/>
      <c r="F301" s="85"/>
    </row>
    <row r="302" spans="5:6" s="83" customFormat="1">
      <c r="E302" s="303"/>
      <c r="F302" s="85"/>
    </row>
    <row r="303" spans="5:6" s="83" customFormat="1">
      <c r="E303" s="303"/>
      <c r="F303" s="85"/>
    </row>
    <row r="304" spans="5:6" s="83" customFormat="1">
      <c r="E304" s="303"/>
      <c r="F304" s="85"/>
    </row>
    <row r="305" spans="5:6" s="83" customFormat="1">
      <c r="E305" s="303"/>
      <c r="F305" s="85"/>
    </row>
    <row r="306" spans="5:6" s="83" customFormat="1">
      <c r="E306" s="303"/>
      <c r="F306" s="85"/>
    </row>
    <row r="307" spans="5:6" s="83" customFormat="1">
      <c r="E307" s="303"/>
      <c r="F307" s="85"/>
    </row>
    <row r="308" spans="5:6" s="83" customFormat="1">
      <c r="E308" s="303"/>
      <c r="F308" s="85"/>
    </row>
    <row r="309" spans="5:6" s="83" customFormat="1">
      <c r="E309" s="303"/>
      <c r="F309" s="85"/>
    </row>
    <row r="310" spans="5:6" s="83" customFormat="1">
      <c r="E310" s="303"/>
      <c r="F310" s="85"/>
    </row>
    <row r="311" spans="5:6" s="83" customFormat="1">
      <c r="E311" s="303"/>
      <c r="F311" s="85"/>
    </row>
    <row r="312" spans="5:6" s="83" customFormat="1">
      <c r="E312" s="303"/>
      <c r="F312" s="85"/>
    </row>
    <row r="313" spans="5:6" s="83" customFormat="1">
      <c r="E313" s="303"/>
      <c r="F313" s="85"/>
    </row>
    <row r="314" spans="5:6" s="83" customFormat="1">
      <c r="E314" s="303"/>
      <c r="F314" s="85"/>
    </row>
    <row r="315" spans="5:6" s="83" customFormat="1">
      <c r="E315" s="303"/>
      <c r="F315" s="85"/>
    </row>
    <row r="316" spans="5:6" s="83" customFormat="1">
      <c r="E316" s="303"/>
      <c r="F316" s="85"/>
    </row>
    <row r="317" spans="5:6" s="83" customFormat="1">
      <c r="E317" s="303"/>
      <c r="F317" s="85"/>
    </row>
    <row r="318" spans="5:6" s="83" customFormat="1">
      <c r="E318" s="303"/>
      <c r="F318" s="85"/>
    </row>
    <row r="319" spans="5:6" s="83" customFormat="1">
      <c r="E319" s="303"/>
      <c r="F319" s="85"/>
    </row>
    <row r="320" spans="5:6" s="83" customFormat="1">
      <c r="E320" s="303"/>
      <c r="F320" s="85"/>
    </row>
    <row r="321" spans="5:6" s="83" customFormat="1">
      <c r="E321" s="303"/>
      <c r="F321" s="85"/>
    </row>
    <row r="322" spans="5:6" s="83" customFormat="1">
      <c r="E322" s="303"/>
      <c r="F322" s="85"/>
    </row>
    <row r="323" spans="5:6" s="83" customFormat="1">
      <c r="E323" s="303"/>
      <c r="F323" s="85"/>
    </row>
    <row r="324" spans="5:6" s="83" customFormat="1">
      <c r="E324" s="303"/>
      <c r="F324" s="85"/>
    </row>
    <row r="325" spans="5:6" s="83" customFormat="1">
      <c r="E325" s="303"/>
      <c r="F325" s="85"/>
    </row>
    <row r="326" spans="5:6" s="83" customFormat="1">
      <c r="E326" s="303"/>
      <c r="F326" s="85"/>
    </row>
    <row r="327" spans="5:6" s="83" customFormat="1">
      <c r="E327" s="303"/>
      <c r="F327" s="85"/>
    </row>
    <row r="328" spans="5:6" s="83" customFormat="1">
      <c r="E328" s="303"/>
      <c r="F328" s="85"/>
    </row>
    <row r="329" spans="5:6" s="83" customFormat="1">
      <c r="E329" s="303"/>
      <c r="F329" s="85"/>
    </row>
    <row r="330" spans="5:6" s="83" customFormat="1">
      <c r="E330" s="303"/>
      <c r="F330" s="85"/>
    </row>
    <row r="331" spans="5:6" s="83" customFormat="1">
      <c r="E331" s="303"/>
      <c r="F331" s="85"/>
    </row>
    <row r="332" spans="5:6" s="83" customFormat="1">
      <c r="E332" s="303"/>
      <c r="F332" s="85"/>
    </row>
    <row r="333" spans="5:6" s="83" customFormat="1">
      <c r="E333" s="303"/>
      <c r="F333" s="85"/>
    </row>
    <row r="334" spans="5:6" s="83" customFormat="1">
      <c r="E334" s="303"/>
      <c r="F334" s="85"/>
    </row>
    <row r="335" spans="5:6" s="83" customFormat="1">
      <c r="E335" s="303"/>
      <c r="F335" s="85"/>
    </row>
    <row r="336" spans="5:6" s="83" customFormat="1">
      <c r="E336" s="303"/>
      <c r="F336" s="85"/>
    </row>
    <row r="337" spans="5:6" s="83" customFormat="1">
      <c r="E337" s="303"/>
      <c r="F337" s="85"/>
    </row>
    <row r="338" spans="5:6" s="83" customFormat="1">
      <c r="E338" s="303"/>
      <c r="F338" s="85"/>
    </row>
    <row r="339" spans="5:6" s="83" customFormat="1">
      <c r="E339" s="303"/>
      <c r="F339" s="85"/>
    </row>
    <row r="340" spans="5:6" s="83" customFormat="1">
      <c r="E340" s="303"/>
      <c r="F340" s="85"/>
    </row>
    <row r="341" spans="5:6" s="83" customFormat="1">
      <c r="E341" s="303"/>
      <c r="F341" s="85"/>
    </row>
    <row r="342" spans="5:6" s="83" customFormat="1">
      <c r="E342" s="303"/>
      <c r="F342" s="85"/>
    </row>
    <row r="343" spans="5:6" s="83" customFormat="1">
      <c r="E343" s="303"/>
      <c r="F343" s="85"/>
    </row>
    <row r="344" spans="5:6" s="83" customFormat="1">
      <c r="E344" s="303"/>
      <c r="F344" s="85"/>
    </row>
    <row r="345" spans="5:6" s="83" customFormat="1">
      <c r="E345" s="303"/>
      <c r="F345" s="85"/>
    </row>
    <row r="346" spans="5:6" s="83" customFormat="1">
      <c r="E346" s="303"/>
      <c r="F346" s="85"/>
    </row>
    <row r="347" spans="5:6" s="83" customFormat="1">
      <c r="E347" s="303"/>
      <c r="F347" s="85"/>
    </row>
    <row r="348" spans="5:6" s="83" customFormat="1">
      <c r="E348" s="303"/>
      <c r="F348" s="85"/>
    </row>
    <row r="349" spans="5:6" s="83" customFormat="1">
      <c r="E349" s="303"/>
      <c r="F349" s="85"/>
    </row>
    <row r="350" spans="5:6" s="83" customFormat="1">
      <c r="E350" s="303"/>
      <c r="F350" s="85"/>
    </row>
    <row r="351" spans="5:6" s="83" customFormat="1">
      <c r="E351" s="303"/>
      <c r="F351" s="85"/>
    </row>
    <row r="352" spans="5:6" s="83" customFormat="1">
      <c r="E352" s="303"/>
      <c r="F352" s="85"/>
    </row>
    <row r="353" spans="5:6" s="83" customFormat="1">
      <c r="E353" s="303"/>
      <c r="F353" s="85"/>
    </row>
    <row r="354" spans="5:6" s="83" customFormat="1">
      <c r="E354" s="303"/>
      <c r="F354" s="85"/>
    </row>
    <row r="355" spans="5:6" s="83" customFormat="1">
      <c r="E355" s="303"/>
      <c r="F355" s="85"/>
    </row>
    <row r="356" spans="5:6" s="83" customFormat="1">
      <c r="E356" s="303"/>
      <c r="F356" s="85"/>
    </row>
    <row r="357" spans="5:6" s="83" customFormat="1">
      <c r="E357" s="303"/>
      <c r="F357" s="85"/>
    </row>
    <row r="358" spans="5:6" s="83" customFormat="1">
      <c r="E358" s="303"/>
      <c r="F358" s="85"/>
    </row>
    <row r="359" spans="5:6" s="83" customFormat="1">
      <c r="E359" s="303"/>
      <c r="F359" s="85"/>
    </row>
    <row r="360" spans="5:6" s="83" customFormat="1">
      <c r="E360" s="303"/>
      <c r="F360" s="85"/>
    </row>
    <row r="361" spans="5:6" s="83" customFormat="1">
      <c r="E361" s="303"/>
      <c r="F361" s="85"/>
    </row>
    <row r="362" spans="5:6" s="83" customFormat="1">
      <c r="E362" s="303"/>
      <c r="F362" s="85"/>
    </row>
    <row r="363" spans="5:6" s="83" customFormat="1">
      <c r="E363" s="303"/>
      <c r="F363" s="85"/>
    </row>
    <row r="364" spans="5:6" s="83" customFormat="1">
      <c r="E364" s="303"/>
      <c r="F364" s="85"/>
    </row>
    <row r="365" spans="5:6" s="83" customFormat="1">
      <c r="E365" s="303"/>
      <c r="F365" s="85"/>
    </row>
    <row r="366" spans="5:6" s="83" customFormat="1">
      <c r="E366" s="303"/>
      <c r="F366" s="85"/>
    </row>
    <row r="367" spans="5:6" s="83" customFormat="1">
      <c r="E367" s="303"/>
      <c r="F367" s="85"/>
    </row>
    <row r="368" spans="5:6" s="83" customFormat="1">
      <c r="E368" s="303"/>
      <c r="F368" s="85"/>
    </row>
    <row r="369" spans="5:6" s="83" customFormat="1">
      <c r="E369" s="303"/>
      <c r="F369" s="85"/>
    </row>
    <row r="370" spans="5:6" s="83" customFormat="1">
      <c r="E370" s="303"/>
      <c r="F370" s="85"/>
    </row>
    <row r="371" spans="5:6" s="83" customFormat="1">
      <c r="E371" s="303"/>
      <c r="F371" s="85"/>
    </row>
    <row r="372" spans="5:6" s="83" customFormat="1">
      <c r="E372" s="303"/>
      <c r="F372" s="85"/>
    </row>
    <row r="373" spans="5:6" s="83" customFormat="1">
      <c r="E373" s="303"/>
      <c r="F373" s="85"/>
    </row>
    <row r="374" spans="5:6" s="83" customFormat="1">
      <c r="E374" s="303"/>
      <c r="F374" s="85"/>
    </row>
    <row r="375" spans="5:6" s="83" customFormat="1">
      <c r="E375" s="303"/>
      <c r="F375" s="85"/>
    </row>
    <row r="376" spans="5:6" s="83" customFormat="1">
      <c r="E376" s="303"/>
      <c r="F376" s="85"/>
    </row>
    <row r="377" spans="5:6" s="83" customFormat="1">
      <c r="E377" s="303"/>
      <c r="F377" s="85"/>
    </row>
    <row r="378" spans="5:6" s="83" customFormat="1">
      <c r="E378" s="303"/>
      <c r="F378" s="85"/>
    </row>
    <row r="379" spans="5:6" s="83" customFormat="1">
      <c r="E379" s="303"/>
      <c r="F379" s="85"/>
    </row>
    <row r="380" spans="5:6" s="83" customFormat="1">
      <c r="E380" s="303"/>
      <c r="F380" s="85"/>
    </row>
    <row r="381" spans="5:6" s="83" customFormat="1">
      <c r="E381" s="303"/>
      <c r="F381" s="85"/>
    </row>
    <row r="382" spans="5:6" s="83" customFormat="1">
      <c r="E382" s="303"/>
      <c r="F382" s="85"/>
    </row>
    <row r="383" spans="5:6" s="83" customFormat="1">
      <c r="E383" s="303"/>
      <c r="F383" s="85"/>
    </row>
    <row r="384" spans="5:6" s="83" customFormat="1">
      <c r="E384" s="303"/>
      <c r="F384" s="85"/>
    </row>
    <row r="385" spans="5:6" s="83" customFormat="1">
      <c r="E385" s="303"/>
      <c r="F385" s="85"/>
    </row>
    <row r="386" spans="5:6" s="83" customFormat="1">
      <c r="E386" s="303"/>
      <c r="F386" s="85"/>
    </row>
    <row r="387" spans="5:6" s="83" customFormat="1">
      <c r="E387" s="303"/>
      <c r="F387" s="85"/>
    </row>
    <row r="388" spans="5:6" s="83" customFormat="1">
      <c r="E388" s="303"/>
      <c r="F388" s="85"/>
    </row>
    <row r="389" spans="5:6" s="83" customFormat="1">
      <c r="E389" s="303"/>
      <c r="F389" s="85"/>
    </row>
    <row r="390" spans="5:6" s="83" customFormat="1">
      <c r="E390" s="303"/>
      <c r="F390" s="85"/>
    </row>
    <row r="391" spans="5:6" s="83" customFormat="1">
      <c r="E391" s="303"/>
      <c r="F391" s="85"/>
    </row>
    <row r="392" spans="5:6" s="83" customFormat="1">
      <c r="E392" s="303"/>
      <c r="F392" s="85"/>
    </row>
    <row r="393" spans="5:6" s="83" customFormat="1">
      <c r="E393" s="303"/>
      <c r="F393" s="85"/>
    </row>
    <row r="394" spans="5:6" s="83" customFormat="1">
      <c r="E394" s="303"/>
      <c r="F394" s="85"/>
    </row>
    <row r="395" spans="5:6" s="83" customFormat="1">
      <c r="E395" s="303"/>
      <c r="F395" s="85"/>
    </row>
    <row r="396" spans="5:6" s="83" customFormat="1">
      <c r="E396" s="303"/>
      <c r="F396" s="85"/>
    </row>
    <row r="397" spans="5:6" s="83" customFormat="1">
      <c r="E397" s="303"/>
      <c r="F397" s="85"/>
    </row>
    <row r="398" spans="5:6" s="83" customFormat="1">
      <c r="E398" s="303"/>
      <c r="F398" s="85"/>
    </row>
    <row r="399" spans="5:6" s="83" customFormat="1">
      <c r="E399" s="303"/>
      <c r="F399" s="85"/>
    </row>
    <row r="400" spans="5:6" s="83" customFormat="1">
      <c r="E400" s="303"/>
      <c r="F400" s="85"/>
    </row>
    <row r="401" spans="5:6" s="83" customFormat="1">
      <c r="E401" s="303"/>
      <c r="F401" s="85"/>
    </row>
    <row r="402" spans="5:6" s="83" customFormat="1">
      <c r="E402" s="303"/>
      <c r="F402" s="85"/>
    </row>
    <row r="403" spans="5:6" s="83" customFormat="1">
      <c r="E403" s="303"/>
      <c r="F403" s="85"/>
    </row>
    <row r="404" spans="5:6" s="83" customFormat="1">
      <c r="E404" s="303"/>
      <c r="F404" s="85"/>
    </row>
    <row r="405" spans="5:6" s="83" customFormat="1">
      <c r="E405" s="303"/>
      <c r="F405" s="85"/>
    </row>
    <row r="406" spans="5:6" s="83" customFormat="1">
      <c r="E406" s="303"/>
      <c r="F406" s="85"/>
    </row>
    <row r="407" spans="5:6" s="83" customFormat="1">
      <c r="E407" s="303"/>
      <c r="F407" s="85"/>
    </row>
    <row r="408" spans="5:6" s="83" customFormat="1">
      <c r="E408" s="303"/>
      <c r="F408" s="85"/>
    </row>
    <row r="409" spans="5:6" s="83" customFormat="1">
      <c r="E409" s="303"/>
      <c r="F409" s="85"/>
    </row>
    <row r="410" spans="5:6" s="83" customFormat="1">
      <c r="E410" s="303"/>
      <c r="F410" s="85"/>
    </row>
    <row r="411" spans="5:6" s="83" customFormat="1">
      <c r="E411" s="303"/>
      <c r="F411" s="85"/>
    </row>
    <row r="412" spans="5:6" s="83" customFormat="1">
      <c r="E412" s="303"/>
      <c r="F412" s="85"/>
    </row>
    <row r="413" spans="5:6" s="83" customFormat="1">
      <c r="E413" s="303"/>
      <c r="F413" s="85"/>
    </row>
    <row r="414" spans="5:6" s="83" customFormat="1">
      <c r="E414" s="303"/>
      <c r="F414" s="85"/>
    </row>
    <row r="415" spans="5:6" s="83" customFormat="1">
      <c r="E415" s="303"/>
      <c r="F415" s="85"/>
    </row>
    <row r="416" spans="5:6" s="83" customFormat="1">
      <c r="E416" s="303"/>
      <c r="F416" s="85"/>
    </row>
    <row r="417" spans="5:6" s="83" customFormat="1">
      <c r="E417" s="303"/>
      <c r="F417" s="85"/>
    </row>
    <row r="418" spans="5:6" s="83" customFormat="1">
      <c r="E418" s="303"/>
      <c r="F418" s="85"/>
    </row>
    <row r="419" spans="5:6" s="83" customFormat="1">
      <c r="E419" s="303"/>
      <c r="F419" s="85"/>
    </row>
    <row r="420" spans="5:6" s="83" customFormat="1">
      <c r="E420" s="303"/>
      <c r="F420" s="85"/>
    </row>
    <row r="421" spans="5:6" s="83" customFormat="1">
      <c r="E421" s="303"/>
      <c r="F421" s="85"/>
    </row>
    <row r="422" spans="5:6" s="83" customFormat="1">
      <c r="E422" s="303"/>
      <c r="F422" s="85"/>
    </row>
    <row r="423" spans="5:6" s="83" customFormat="1">
      <c r="E423" s="303"/>
      <c r="F423" s="85"/>
    </row>
    <row r="424" spans="5:6" s="83" customFormat="1">
      <c r="E424" s="303"/>
      <c r="F424" s="85"/>
    </row>
    <row r="425" spans="5:6" s="83" customFormat="1">
      <c r="E425" s="303"/>
      <c r="F425" s="85"/>
    </row>
    <row r="426" spans="5:6" s="83" customFormat="1">
      <c r="E426" s="303"/>
      <c r="F426" s="85"/>
    </row>
    <row r="427" spans="5:6" s="83" customFormat="1">
      <c r="E427" s="303"/>
      <c r="F427" s="85"/>
    </row>
    <row r="428" spans="5:6" s="83" customFormat="1">
      <c r="E428" s="303"/>
      <c r="F428" s="85"/>
    </row>
    <row r="429" spans="5:6" s="83" customFormat="1">
      <c r="E429" s="303"/>
      <c r="F429" s="85"/>
    </row>
    <row r="430" spans="5:6" s="83" customFormat="1">
      <c r="E430" s="303"/>
      <c r="F430" s="85"/>
    </row>
    <row r="431" spans="5:6" s="83" customFormat="1">
      <c r="E431" s="303"/>
      <c r="F431" s="85"/>
    </row>
    <row r="432" spans="5:6" s="83" customFormat="1">
      <c r="E432" s="303"/>
      <c r="F432" s="85"/>
    </row>
    <row r="433" spans="5:6" s="83" customFormat="1">
      <c r="E433" s="303"/>
      <c r="F433" s="85"/>
    </row>
    <row r="434" spans="5:6" s="83" customFormat="1">
      <c r="E434" s="303"/>
      <c r="F434" s="85"/>
    </row>
    <row r="435" spans="5:6" s="83" customFormat="1">
      <c r="E435" s="303"/>
      <c r="F435" s="85"/>
    </row>
    <row r="436" spans="5:6" s="83" customFormat="1">
      <c r="E436" s="303"/>
      <c r="F436" s="85"/>
    </row>
    <row r="437" spans="5:6" s="83" customFormat="1">
      <c r="E437" s="303"/>
      <c r="F437" s="85"/>
    </row>
    <row r="438" spans="5:6" s="83" customFormat="1">
      <c r="E438" s="303"/>
      <c r="F438" s="85"/>
    </row>
    <row r="439" spans="5:6" s="83" customFormat="1">
      <c r="E439" s="303"/>
      <c r="F439" s="85"/>
    </row>
    <row r="440" spans="5:6" s="83" customFormat="1">
      <c r="E440" s="303"/>
      <c r="F440" s="85"/>
    </row>
    <row r="441" spans="5:6" s="83" customFormat="1">
      <c r="E441" s="303"/>
      <c r="F441" s="85"/>
    </row>
    <row r="442" spans="5:6" s="83" customFormat="1">
      <c r="E442" s="303"/>
      <c r="F442" s="85"/>
    </row>
    <row r="443" spans="5:6" s="83" customFormat="1">
      <c r="E443" s="303"/>
      <c r="F443" s="85"/>
    </row>
    <row r="444" spans="5:6" s="83" customFormat="1">
      <c r="E444" s="303"/>
      <c r="F444" s="85"/>
    </row>
    <row r="445" spans="5:6" s="83" customFormat="1">
      <c r="E445" s="303"/>
      <c r="F445" s="85"/>
    </row>
    <row r="446" spans="5:6" s="83" customFormat="1">
      <c r="E446" s="303"/>
      <c r="F446" s="85"/>
    </row>
    <row r="447" spans="5:6" s="83" customFormat="1">
      <c r="E447" s="303"/>
      <c r="F447" s="85"/>
    </row>
    <row r="448" spans="5:6" s="83" customFormat="1">
      <c r="E448" s="303"/>
      <c r="F448" s="85"/>
    </row>
    <row r="449" spans="5:6" s="83" customFormat="1">
      <c r="E449" s="303"/>
      <c r="F449" s="85"/>
    </row>
    <row r="450" spans="5:6" s="83" customFormat="1">
      <c r="E450" s="303"/>
      <c r="F450" s="85"/>
    </row>
    <row r="451" spans="5:6" s="83" customFormat="1">
      <c r="E451" s="303"/>
      <c r="F451" s="85"/>
    </row>
    <row r="452" spans="5:6" s="83" customFormat="1">
      <c r="E452" s="303"/>
      <c r="F452" s="85"/>
    </row>
    <row r="453" spans="5:6" s="83" customFormat="1">
      <c r="E453" s="303"/>
      <c r="F453" s="85"/>
    </row>
    <row r="454" spans="5:6" s="83" customFormat="1">
      <c r="E454" s="303"/>
      <c r="F454" s="85"/>
    </row>
    <row r="455" spans="5:6" s="83" customFormat="1">
      <c r="E455" s="303"/>
      <c r="F455" s="85"/>
    </row>
    <row r="456" spans="5:6" s="83" customFormat="1">
      <c r="E456" s="303"/>
      <c r="F456" s="85"/>
    </row>
    <row r="457" spans="5:6" s="83" customFormat="1">
      <c r="E457" s="303"/>
      <c r="F457" s="85"/>
    </row>
    <row r="458" spans="5:6" s="83" customFormat="1">
      <c r="E458" s="303"/>
      <c r="F458" s="85"/>
    </row>
    <row r="459" spans="5:6" s="83" customFormat="1">
      <c r="E459" s="303"/>
      <c r="F459" s="85"/>
    </row>
    <row r="460" spans="5:6" s="83" customFormat="1">
      <c r="E460" s="303"/>
      <c r="F460" s="85"/>
    </row>
    <row r="461" spans="5:6" s="83" customFormat="1">
      <c r="E461" s="303"/>
      <c r="F461" s="85"/>
    </row>
    <row r="462" spans="5:6" s="83" customFormat="1">
      <c r="E462" s="303"/>
      <c r="F462" s="85"/>
    </row>
    <row r="463" spans="5:6" s="83" customFormat="1">
      <c r="E463" s="303"/>
      <c r="F463" s="85"/>
    </row>
    <row r="464" spans="5:6" s="83" customFormat="1">
      <c r="E464" s="303"/>
      <c r="F464" s="85"/>
    </row>
    <row r="465" spans="5:6" s="83" customFormat="1">
      <c r="E465" s="303"/>
      <c r="F465" s="85"/>
    </row>
    <row r="466" spans="5:6" s="83" customFormat="1">
      <c r="E466" s="303"/>
      <c r="F466" s="85"/>
    </row>
    <row r="467" spans="5:6" s="83" customFormat="1">
      <c r="E467" s="303"/>
      <c r="F467" s="85"/>
    </row>
    <row r="468" spans="5:6" s="83" customFormat="1">
      <c r="E468" s="303"/>
      <c r="F468" s="85"/>
    </row>
    <row r="469" spans="5:6" s="83" customFormat="1">
      <c r="E469" s="303"/>
      <c r="F469" s="85"/>
    </row>
    <row r="470" spans="5:6" s="83" customFormat="1">
      <c r="E470" s="303"/>
      <c r="F470" s="85"/>
    </row>
    <row r="471" spans="5:6" s="83" customFormat="1">
      <c r="E471" s="303"/>
      <c r="F471" s="85"/>
    </row>
    <row r="472" spans="5:6" s="83" customFormat="1">
      <c r="E472" s="303"/>
      <c r="F472" s="85"/>
    </row>
    <row r="473" spans="5:6" s="83" customFormat="1">
      <c r="E473" s="303"/>
      <c r="F473" s="85"/>
    </row>
    <row r="474" spans="5:6" s="83" customFormat="1">
      <c r="E474" s="303"/>
      <c r="F474" s="85"/>
    </row>
    <row r="475" spans="5:6" s="83" customFormat="1">
      <c r="E475" s="303"/>
      <c r="F475" s="85"/>
    </row>
    <row r="476" spans="5:6" s="83" customFormat="1">
      <c r="E476" s="303"/>
      <c r="F476" s="85"/>
    </row>
    <row r="477" spans="5:6" s="83" customFormat="1">
      <c r="E477" s="303"/>
      <c r="F477" s="85"/>
    </row>
    <row r="478" spans="5:6" s="83" customFormat="1">
      <c r="E478" s="303"/>
      <c r="F478" s="85"/>
    </row>
    <row r="479" spans="5:6" s="83" customFormat="1">
      <c r="E479" s="303"/>
      <c r="F479" s="85"/>
    </row>
    <row r="480" spans="5:6" s="83" customFormat="1">
      <c r="E480" s="303"/>
      <c r="F480" s="85"/>
    </row>
    <row r="481" spans="5:6" s="83" customFormat="1">
      <c r="E481" s="303"/>
      <c r="F481" s="85"/>
    </row>
    <row r="482" spans="5:6" s="83" customFormat="1">
      <c r="E482" s="303"/>
      <c r="F482" s="85"/>
    </row>
    <row r="483" spans="5:6" s="83" customFormat="1">
      <c r="E483" s="303"/>
      <c r="F483" s="85"/>
    </row>
    <row r="484" spans="5:6" s="83" customFormat="1">
      <c r="E484" s="303"/>
      <c r="F484" s="85"/>
    </row>
    <row r="485" spans="5:6" s="83" customFormat="1">
      <c r="E485" s="303"/>
      <c r="F485" s="85"/>
    </row>
    <row r="486" spans="5:6" s="83" customFormat="1">
      <c r="E486" s="303"/>
      <c r="F486" s="85"/>
    </row>
    <row r="487" spans="5:6" s="83" customFormat="1">
      <c r="E487" s="303"/>
      <c r="F487" s="85"/>
    </row>
    <row r="488" spans="5:6" s="83" customFormat="1">
      <c r="E488" s="303"/>
      <c r="F488" s="85"/>
    </row>
    <row r="489" spans="5:6" s="83" customFormat="1">
      <c r="E489" s="303"/>
      <c r="F489" s="85"/>
    </row>
    <row r="490" spans="5:6" s="83" customFormat="1">
      <c r="E490" s="303"/>
      <c r="F490" s="85"/>
    </row>
    <row r="491" spans="5:6" s="83" customFormat="1">
      <c r="E491" s="303"/>
      <c r="F491" s="85"/>
    </row>
    <row r="492" spans="5:6" s="83" customFormat="1">
      <c r="E492" s="303"/>
      <c r="F492" s="85"/>
    </row>
    <row r="493" spans="5:6" s="83" customFormat="1">
      <c r="E493" s="303"/>
      <c r="F493" s="85"/>
    </row>
    <row r="494" spans="5:6" s="83" customFormat="1">
      <c r="E494" s="303"/>
      <c r="F494" s="85"/>
    </row>
    <row r="495" spans="5:6" s="83" customFormat="1">
      <c r="E495" s="303"/>
      <c r="F495" s="85"/>
    </row>
    <row r="496" spans="5:6" s="83" customFormat="1">
      <c r="E496" s="303"/>
      <c r="F496" s="85"/>
    </row>
    <row r="497" spans="5:6" s="83" customFormat="1">
      <c r="E497" s="303"/>
      <c r="F497" s="85"/>
    </row>
    <row r="498" spans="5:6" s="83" customFormat="1">
      <c r="E498" s="303"/>
      <c r="F498" s="85"/>
    </row>
    <row r="499" spans="5:6" s="83" customFormat="1">
      <c r="E499" s="303"/>
      <c r="F499" s="85"/>
    </row>
    <row r="500" spans="5:6" s="83" customFormat="1">
      <c r="E500" s="303"/>
      <c r="F500" s="85"/>
    </row>
    <row r="501" spans="5:6" s="83" customFormat="1">
      <c r="E501" s="303"/>
      <c r="F501" s="85"/>
    </row>
    <row r="502" spans="5:6" s="83" customFormat="1">
      <c r="E502" s="303"/>
      <c r="F502" s="85"/>
    </row>
    <row r="503" spans="5:6" s="83" customFormat="1">
      <c r="E503" s="303"/>
      <c r="F503" s="85"/>
    </row>
    <row r="504" spans="5:6" s="83" customFormat="1">
      <c r="E504" s="303"/>
      <c r="F504" s="85"/>
    </row>
    <row r="505" spans="5:6" s="83" customFormat="1">
      <c r="E505" s="303"/>
      <c r="F505" s="85"/>
    </row>
    <row r="506" spans="5:6" s="83" customFormat="1">
      <c r="E506" s="303"/>
      <c r="F506" s="85"/>
    </row>
    <row r="507" spans="5:6" s="83" customFormat="1">
      <c r="E507" s="303"/>
      <c r="F507" s="85"/>
    </row>
    <row r="508" spans="5:6" s="83" customFormat="1">
      <c r="E508" s="303"/>
      <c r="F508" s="85"/>
    </row>
    <row r="509" spans="5:6" s="83" customFormat="1">
      <c r="E509" s="303"/>
      <c r="F509" s="85"/>
    </row>
    <row r="510" spans="5:6" s="83" customFormat="1">
      <c r="E510" s="303"/>
      <c r="F510" s="85"/>
    </row>
    <row r="511" spans="5:6" s="83" customFormat="1">
      <c r="E511" s="303"/>
      <c r="F511" s="85"/>
    </row>
    <row r="512" spans="5:6" s="83" customFormat="1">
      <c r="E512" s="303"/>
      <c r="F512" s="85"/>
    </row>
    <row r="513" spans="5:6" s="83" customFormat="1">
      <c r="E513" s="303"/>
      <c r="F513" s="85"/>
    </row>
    <row r="514" spans="5:6" s="83" customFormat="1">
      <c r="E514" s="303"/>
      <c r="F514" s="85"/>
    </row>
    <row r="515" spans="5:6" s="83" customFormat="1">
      <c r="E515" s="303"/>
      <c r="F515" s="85"/>
    </row>
    <row r="516" spans="5:6" s="83" customFormat="1">
      <c r="E516" s="303"/>
      <c r="F516" s="85"/>
    </row>
    <row r="517" spans="5:6" s="83" customFormat="1">
      <c r="E517" s="303"/>
      <c r="F517" s="85"/>
    </row>
    <row r="518" spans="5:6" s="83" customFormat="1">
      <c r="E518" s="303"/>
      <c r="F518" s="85"/>
    </row>
    <row r="519" spans="5:6" s="83" customFormat="1">
      <c r="E519" s="303"/>
      <c r="F519" s="85"/>
    </row>
    <row r="520" spans="5:6" s="83" customFormat="1">
      <c r="E520" s="303"/>
      <c r="F520" s="85"/>
    </row>
    <row r="521" spans="5:6" s="83" customFormat="1">
      <c r="E521" s="303"/>
      <c r="F521" s="85"/>
    </row>
    <row r="522" spans="5:6" s="83" customFormat="1">
      <c r="E522" s="303"/>
      <c r="F522" s="85"/>
    </row>
    <row r="523" spans="5:6" s="83" customFormat="1">
      <c r="E523" s="303"/>
      <c r="F523" s="85"/>
    </row>
    <row r="524" spans="5:6" s="83" customFormat="1">
      <c r="E524" s="303"/>
      <c r="F524" s="85"/>
    </row>
    <row r="525" spans="5:6" s="83" customFormat="1">
      <c r="E525" s="303"/>
      <c r="F525" s="85"/>
    </row>
    <row r="526" spans="5:6" s="83" customFormat="1">
      <c r="E526" s="303"/>
      <c r="F526" s="85"/>
    </row>
    <row r="527" spans="5:6" s="83" customFormat="1">
      <c r="E527" s="303"/>
      <c r="F527" s="85"/>
    </row>
    <row r="528" spans="5:6" s="83" customFormat="1">
      <c r="E528" s="303"/>
      <c r="F528" s="85"/>
    </row>
    <row r="529" spans="5:6" s="83" customFormat="1">
      <c r="E529" s="303"/>
      <c r="F529" s="85"/>
    </row>
    <row r="530" spans="5:6" s="83" customFormat="1">
      <c r="E530" s="303"/>
      <c r="F530" s="85"/>
    </row>
    <row r="531" spans="5:6" s="83" customFormat="1">
      <c r="E531" s="303"/>
      <c r="F531" s="85"/>
    </row>
    <row r="532" spans="5:6" s="83" customFormat="1">
      <c r="E532" s="303"/>
      <c r="F532" s="85"/>
    </row>
    <row r="533" spans="5:6" s="83" customFormat="1">
      <c r="E533" s="303"/>
      <c r="F533" s="85"/>
    </row>
    <row r="534" spans="5:6" s="83" customFormat="1">
      <c r="E534" s="303"/>
      <c r="F534" s="85"/>
    </row>
    <row r="535" spans="5:6" s="83" customFormat="1">
      <c r="E535" s="303"/>
      <c r="F535" s="85"/>
    </row>
    <row r="536" spans="5:6" s="83" customFormat="1">
      <c r="E536" s="303"/>
      <c r="F536" s="85"/>
    </row>
    <row r="537" spans="5:6" s="83" customFormat="1">
      <c r="E537" s="303"/>
      <c r="F537" s="85"/>
    </row>
    <row r="538" spans="5:6" s="83" customFormat="1">
      <c r="E538" s="303"/>
      <c r="F538" s="85"/>
    </row>
    <row r="539" spans="5:6" s="83" customFormat="1">
      <c r="E539" s="303"/>
      <c r="F539" s="85"/>
    </row>
    <row r="540" spans="5:6" s="83" customFormat="1">
      <c r="E540" s="303"/>
      <c r="F540" s="85"/>
    </row>
    <row r="541" spans="5:6" s="83" customFormat="1">
      <c r="E541" s="303"/>
      <c r="F541" s="85"/>
    </row>
    <row r="542" spans="5:6" s="83" customFormat="1">
      <c r="E542" s="303"/>
      <c r="F542" s="85"/>
    </row>
    <row r="543" spans="5:6" s="83" customFormat="1">
      <c r="E543" s="303"/>
      <c r="F543" s="85"/>
    </row>
    <row r="544" spans="5:6" s="83" customFormat="1">
      <c r="E544" s="303"/>
      <c r="F544" s="85"/>
    </row>
    <row r="545" spans="5:6" s="83" customFormat="1">
      <c r="E545" s="303"/>
      <c r="F545" s="85"/>
    </row>
    <row r="546" spans="5:6" s="83" customFormat="1">
      <c r="E546" s="303"/>
      <c r="F546" s="85"/>
    </row>
    <row r="547" spans="5:6" s="83" customFormat="1">
      <c r="E547" s="303"/>
      <c r="F547" s="85"/>
    </row>
    <row r="548" spans="5:6" s="83" customFormat="1">
      <c r="E548" s="303"/>
      <c r="F548" s="85"/>
    </row>
    <row r="549" spans="5:6" s="83" customFormat="1">
      <c r="E549" s="303"/>
      <c r="F549" s="85"/>
    </row>
    <row r="550" spans="5:6" s="83" customFormat="1">
      <c r="E550" s="303"/>
      <c r="F550" s="85"/>
    </row>
    <row r="551" spans="5:6" s="83" customFormat="1">
      <c r="E551" s="303"/>
      <c r="F551" s="85"/>
    </row>
    <row r="552" spans="5:6" s="83" customFormat="1">
      <c r="E552" s="303"/>
      <c r="F552" s="85"/>
    </row>
    <row r="553" spans="5:6" s="83" customFormat="1">
      <c r="E553" s="303"/>
      <c r="F553" s="85"/>
    </row>
    <row r="554" spans="5:6" s="83" customFormat="1">
      <c r="E554" s="303"/>
      <c r="F554" s="85"/>
    </row>
    <row r="555" spans="5:6" s="83" customFormat="1">
      <c r="E555" s="303"/>
      <c r="F555" s="85"/>
    </row>
    <row r="556" spans="5:6" s="83" customFormat="1">
      <c r="E556" s="303"/>
      <c r="F556" s="85"/>
    </row>
    <row r="557" spans="5:6" s="83" customFormat="1">
      <c r="E557" s="303"/>
      <c r="F557" s="85"/>
    </row>
    <row r="558" spans="5:6" s="83" customFormat="1">
      <c r="E558" s="303"/>
      <c r="F558" s="85"/>
    </row>
    <row r="559" spans="5:6" s="83" customFormat="1">
      <c r="E559" s="303"/>
      <c r="F559" s="85"/>
    </row>
    <row r="560" spans="5:6" s="83" customFormat="1">
      <c r="E560" s="303"/>
      <c r="F560" s="85"/>
    </row>
    <row r="561" spans="5:6" s="83" customFormat="1">
      <c r="E561" s="303"/>
      <c r="F561" s="85"/>
    </row>
    <row r="562" spans="5:6" s="83" customFormat="1">
      <c r="E562" s="303"/>
      <c r="F562" s="85"/>
    </row>
    <row r="563" spans="5:6" s="83" customFormat="1">
      <c r="E563" s="303"/>
      <c r="F563" s="85"/>
    </row>
    <row r="564" spans="5:6" s="83" customFormat="1">
      <c r="E564" s="303"/>
      <c r="F564" s="85"/>
    </row>
    <row r="565" spans="5:6" s="83" customFormat="1">
      <c r="E565" s="303"/>
      <c r="F565" s="85"/>
    </row>
    <row r="566" spans="5:6" s="83" customFormat="1">
      <c r="E566" s="303"/>
      <c r="F566" s="85"/>
    </row>
    <row r="567" spans="5:6" s="83" customFormat="1">
      <c r="E567" s="303"/>
      <c r="F567" s="85"/>
    </row>
    <row r="568" spans="5:6" s="83" customFormat="1">
      <c r="E568" s="303"/>
      <c r="F568" s="85"/>
    </row>
    <row r="569" spans="5:6" s="83" customFormat="1">
      <c r="E569" s="303"/>
      <c r="F569" s="85"/>
    </row>
    <row r="570" spans="5:6" s="83" customFormat="1">
      <c r="E570" s="303"/>
      <c r="F570" s="85"/>
    </row>
    <row r="571" spans="5:6" s="83" customFormat="1">
      <c r="E571" s="303"/>
      <c r="F571" s="85"/>
    </row>
    <row r="572" spans="5:6" s="83" customFormat="1">
      <c r="E572" s="303"/>
      <c r="F572" s="85"/>
    </row>
    <row r="573" spans="5:6" s="83" customFormat="1">
      <c r="E573" s="303"/>
      <c r="F573" s="85"/>
    </row>
    <row r="574" spans="5:6" s="83" customFormat="1">
      <c r="E574" s="303"/>
      <c r="F574" s="85"/>
    </row>
    <row r="575" spans="5:6" s="83" customFormat="1">
      <c r="E575" s="303"/>
      <c r="F575" s="85"/>
    </row>
    <row r="576" spans="5:6" s="83" customFormat="1">
      <c r="E576" s="303"/>
      <c r="F576" s="85"/>
    </row>
    <row r="577" spans="5:6" s="83" customFormat="1">
      <c r="E577" s="303"/>
      <c r="F577" s="85"/>
    </row>
    <row r="578" spans="5:6" s="83" customFormat="1">
      <c r="E578" s="303"/>
      <c r="F578" s="85"/>
    </row>
    <row r="579" spans="5:6" s="83" customFormat="1">
      <c r="E579" s="303"/>
      <c r="F579" s="85"/>
    </row>
    <row r="580" spans="5:6" s="83" customFormat="1">
      <c r="E580" s="303"/>
      <c r="F580" s="85"/>
    </row>
    <row r="581" spans="5:6" s="83" customFormat="1">
      <c r="E581" s="303"/>
      <c r="F581" s="85"/>
    </row>
    <row r="582" spans="5:6" s="83" customFormat="1">
      <c r="E582" s="303"/>
      <c r="F582" s="85"/>
    </row>
    <row r="583" spans="5:6" s="83" customFormat="1">
      <c r="E583" s="303"/>
      <c r="F583" s="85"/>
    </row>
    <row r="584" spans="5:6" s="83" customFormat="1">
      <c r="E584" s="303"/>
      <c r="F584" s="85"/>
    </row>
    <row r="585" spans="5:6" s="83" customFormat="1">
      <c r="E585" s="303"/>
      <c r="F585" s="85"/>
    </row>
    <row r="586" spans="5:6" s="83" customFormat="1">
      <c r="E586" s="303"/>
      <c r="F586" s="85"/>
    </row>
    <row r="587" spans="5:6" s="83" customFormat="1">
      <c r="E587" s="303"/>
      <c r="F587" s="85"/>
    </row>
    <row r="588" spans="5:6" s="83" customFormat="1">
      <c r="E588" s="303"/>
      <c r="F588" s="85"/>
    </row>
    <row r="589" spans="5:6" s="83" customFormat="1">
      <c r="E589" s="303"/>
      <c r="F589" s="85"/>
    </row>
    <row r="590" spans="5:6" s="83" customFormat="1">
      <c r="E590" s="303"/>
      <c r="F590" s="85"/>
    </row>
    <row r="591" spans="5:6" s="83" customFormat="1">
      <c r="E591" s="303"/>
      <c r="F591" s="85"/>
    </row>
    <row r="592" spans="5:6" s="83" customFormat="1">
      <c r="E592" s="303"/>
      <c r="F592" s="85"/>
    </row>
    <row r="593" spans="5:6" s="83" customFormat="1">
      <c r="E593" s="303"/>
      <c r="F593" s="85"/>
    </row>
    <row r="594" spans="5:6" s="83" customFormat="1">
      <c r="E594" s="303"/>
      <c r="F594" s="85"/>
    </row>
    <row r="595" spans="5:6" s="83" customFormat="1">
      <c r="E595" s="303"/>
      <c r="F595" s="85"/>
    </row>
    <row r="596" spans="5:6" s="83" customFormat="1">
      <c r="E596" s="303"/>
      <c r="F596" s="85"/>
    </row>
    <row r="597" spans="5:6" s="83" customFormat="1">
      <c r="E597" s="303"/>
      <c r="F597" s="85"/>
    </row>
    <row r="598" spans="5:6" s="83" customFormat="1">
      <c r="E598" s="303"/>
      <c r="F598" s="85"/>
    </row>
    <row r="599" spans="5:6" s="83" customFormat="1">
      <c r="E599" s="303"/>
      <c r="F599" s="85"/>
    </row>
    <row r="600" spans="5:6" s="83" customFormat="1">
      <c r="E600" s="303"/>
      <c r="F600" s="85"/>
    </row>
    <row r="601" spans="5:6" s="83" customFormat="1">
      <c r="E601" s="303"/>
      <c r="F601" s="85"/>
    </row>
    <row r="602" spans="5:6" s="83" customFormat="1">
      <c r="E602" s="303"/>
      <c r="F602" s="85"/>
    </row>
    <row r="603" spans="5:6" s="83" customFormat="1">
      <c r="E603" s="303"/>
      <c r="F603" s="85"/>
    </row>
    <row r="604" spans="5:6" s="83" customFormat="1">
      <c r="E604" s="303"/>
      <c r="F604" s="85"/>
    </row>
    <row r="605" spans="5:6" s="83" customFormat="1">
      <c r="E605" s="303"/>
      <c r="F605" s="85"/>
    </row>
    <row r="606" spans="5:6" s="83" customFormat="1">
      <c r="E606" s="303"/>
      <c r="F606" s="85"/>
    </row>
    <row r="607" spans="5:6" s="83" customFormat="1">
      <c r="E607" s="303"/>
      <c r="F607" s="85"/>
    </row>
    <row r="608" spans="5:6" s="83" customFormat="1">
      <c r="E608" s="303"/>
      <c r="F608" s="85"/>
    </row>
    <row r="609" spans="5:6" s="83" customFormat="1">
      <c r="E609" s="303"/>
      <c r="F609" s="85"/>
    </row>
    <row r="610" spans="5:6" s="83" customFormat="1">
      <c r="E610" s="303"/>
      <c r="F610" s="85"/>
    </row>
    <row r="611" spans="5:6" s="83" customFormat="1">
      <c r="E611" s="303"/>
      <c r="F611" s="85"/>
    </row>
    <row r="612" spans="5:6" s="83" customFormat="1">
      <c r="E612" s="303"/>
      <c r="F612" s="85"/>
    </row>
    <row r="613" spans="5:6" s="83" customFormat="1">
      <c r="E613" s="303"/>
      <c r="F613" s="85"/>
    </row>
    <row r="614" spans="5:6" s="83" customFormat="1">
      <c r="E614" s="303"/>
      <c r="F614" s="85"/>
    </row>
    <row r="615" spans="5:6" s="83" customFormat="1">
      <c r="E615" s="303"/>
      <c r="F615" s="85"/>
    </row>
    <row r="616" spans="5:6" s="83" customFormat="1">
      <c r="E616" s="303"/>
      <c r="F616" s="85"/>
    </row>
    <row r="617" spans="5:6" s="83" customFormat="1">
      <c r="E617" s="303"/>
      <c r="F617" s="85"/>
    </row>
    <row r="618" spans="5:6" s="83" customFormat="1">
      <c r="E618" s="303"/>
      <c r="F618" s="85"/>
    </row>
    <row r="619" spans="5:6" s="83" customFormat="1">
      <c r="E619" s="303"/>
      <c r="F619" s="85"/>
    </row>
    <row r="620" spans="5:6" s="83" customFormat="1">
      <c r="E620" s="303"/>
      <c r="F620" s="85"/>
    </row>
    <row r="621" spans="5:6" s="83" customFormat="1">
      <c r="E621" s="303"/>
      <c r="F621" s="85"/>
    </row>
    <row r="622" spans="5:6" s="83" customFormat="1">
      <c r="E622" s="303"/>
      <c r="F622" s="85"/>
    </row>
    <row r="623" spans="5:6" s="83" customFormat="1">
      <c r="E623" s="303"/>
      <c r="F623" s="85"/>
    </row>
    <row r="624" spans="5:6" s="83" customFormat="1">
      <c r="E624" s="303"/>
      <c r="F624" s="85"/>
    </row>
    <row r="625" spans="5:6" s="83" customFormat="1">
      <c r="E625" s="303"/>
      <c r="F625" s="85"/>
    </row>
    <row r="626" spans="5:6" s="83" customFormat="1">
      <c r="E626" s="303"/>
      <c r="F626" s="85"/>
    </row>
    <row r="627" spans="5:6" s="83" customFormat="1">
      <c r="E627" s="303"/>
      <c r="F627" s="85"/>
    </row>
    <row r="628" spans="5:6" s="83" customFormat="1">
      <c r="E628" s="303"/>
      <c r="F628" s="85"/>
    </row>
    <row r="629" spans="5:6" s="83" customFormat="1">
      <c r="E629" s="303"/>
      <c r="F629" s="85"/>
    </row>
    <row r="630" spans="5:6" s="83" customFormat="1">
      <c r="E630" s="303"/>
      <c r="F630" s="85"/>
    </row>
    <row r="631" spans="5:6" s="83" customFormat="1">
      <c r="E631" s="303"/>
      <c r="F631" s="85"/>
    </row>
    <row r="632" spans="5:6" s="83" customFormat="1">
      <c r="E632" s="303"/>
      <c r="F632" s="85"/>
    </row>
    <row r="633" spans="5:6" s="83" customFormat="1">
      <c r="E633" s="303"/>
      <c r="F633" s="85"/>
    </row>
    <row r="634" spans="5:6" s="83" customFormat="1">
      <c r="E634" s="303"/>
      <c r="F634" s="85"/>
    </row>
    <row r="635" spans="5:6" s="83" customFormat="1">
      <c r="E635" s="303"/>
      <c r="F635" s="85"/>
    </row>
    <row r="636" spans="5:6" s="83" customFormat="1">
      <c r="E636" s="303"/>
      <c r="F636" s="85"/>
    </row>
    <row r="637" spans="5:6" s="83" customFormat="1">
      <c r="E637" s="303"/>
      <c r="F637" s="85"/>
    </row>
    <row r="638" spans="5:6" s="83" customFormat="1">
      <c r="E638" s="303"/>
      <c r="F638" s="85"/>
    </row>
    <row r="639" spans="5:6" s="83" customFormat="1">
      <c r="E639" s="303"/>
      <c r="F639" s="85"/>
    </row>
    <row r="640" spans="5:6" s="83" customFormat="1">
      <c r="E640" s="303"/>
      <c r="F640" s="85"/>
    </row>
    <row r="641" spans="5:6" s="83" customFormat="1">
      <c r="E641" s="303"/>
      <c r="F641" s="85"/>
    </row>
    <row r="642" spans="5:6" s="83" customFormat="1">
      <c r="E642" s="303"/>
      <c r="F642" s="85"/>
    </row>
    <row r="643" spans="5:6" s="83" customFormat="1">
      <c r="E643" s="303"/>
      <c r="F643" s="85"/>
    </row>
    <row r="644" spans="5:6" s="83" customFormat="1">
      <c r="E644" s="303"/>
      <c r="F644" s="85"/>
    </row>
    <row r="645" spans="5:6" s="83" customFormat="1">
      <c r="E645" s="303"/>
      <c r="F645" s="85"/>
    </row>
    <row r="646" spans="5:6" s="83" customFormat="1">
      <c r="E646" s="303"/>
      <c r="F646" s="85"/>
    </row>
    <row r="647" spans="5:6" s="83" customFormat="1">
      <c r="E647" s="303"/>
      <c r="F647" s="85"/>
    </row>
    <row r="648" spans="5:6" s="83" customFormat="1">
      <c r="E648" s="303"/>
      <c r="F648" s="85"/>
    </row>
    <row r="649" spans="5:6" s="83" customFormat="1">
      <c r="E649" s="303"/>
      <c r="F649" s="85"/>
    </row>
    <row r="650" spans="5:6" s="83" customFormat="1">
      <c r="E650" s="303"/>
      <c r="F650" s="85"/>
    </row>
    <row r="651" spans="5:6" s="83" customFormat="1">
      <c r="E651" s="303"/>
      <c r="F651" s="85"/>
    </row>
    <row r="652" spans="5:6" s="83" customFormat="1">
      <c r="E652" s="303"/>
      <c r="F652" s="85"/>
    </row>
    <row r="653" spans="5:6" s="83" customFormat="1">
      <c r="E653" s="303"/>
      <c r="F653" s="85"/>
    </row>
    <row r="654" spans="5:6" s="83" customFormat="1">
      <c r="E654" s="303"/>
      <c r="F654" s="85"/>
    </row>
    <row r="655" spans="5:6" s="83" customFormat="1">
      <c r="E655" s="303"/>
      <c r="F655" s="85"/>
    </row>
    <row r="656" spans="5:6" s="83" customFormat="1">
      <c r="E656" s="303"/>
      <c r="F656" s="85"/>
    </row>
    <row r="657" spans="5:6" s="83" customFormat="1">
      <c r="E657" s="303"/>
      <c r="F657" s="85"/>
    </row>
    <row r="658" spans="5:6" s="83" customFormat="1">
      <c r="E658" s="303"/>
      <c r="F658" s="85"/>
    </row>
    <row r="659" spans="5:6" s="83" customFormat="1">
      <c r="E659" s="303"/>
      <c r="F659" s="85"/>
    </row>
    <row r="660" spans="5:6" s="83" customFormat="1">
      <c r="E660" s="303"/>
      <c r="F660" s="85"/>
    </row>
    <row r="661" spans="5:6" s="83" customFormat="1">
      <c r="E661" s="303"/>
      <c r="F661" s="85"/>
    </row>
    <row r="662" spans="5:6" s="83" customFormat="1">
      <c r="E662" s="303"/>
      <c r="F662" s="85"/>
    </row>
    <row r="663" spans="5:6" s="83" customFormat="1">
      <c r="E663" s="303"/>
      <c r="F663" s="85"/>
    </row>
    <row r="664" spans="5:6" s="83" customFormat="1">
      <c r="E664" s="303"/>
      <c r="F664" s="85"/>
    </row>
    <row r="665" spans="5:6" s="83" customFormat="1">
      <c r="E665" s="303"/>
      <c r="F665" s="85"/>
    </row>
    <row r="666" spans="5:6" s="83" customFormat="1">
      <c r="E666" s="303"/>
      <c r="F666" s="85"/>
    </row>
    <row r="667" spans="5:6" s="83" customFormat="1">
      <c r="E667" s="303"/>
      <c r="F667" s="85"/>
    </row>
    <row r="668" spans="5:6" s="83" customFormat="1">
      <c r="E668" s="303"/>
      <c r="F668" s="85"/>
    </row>
    <row r="669" spans="5:6" s="83" customFormat="1">
      <c r="E669" s="303"/>
      <c r="F669" s="85"/>
    </row>
    <row r="670" spans="5:6" s="83" customFormat="1">
      <c r="E670" s="303"/>
      <c r="F670" s="85"/>
    </row>
    <row r="671" spans="5:6" s="83" customFormat="1">
      <c r="E671" s="303"/>
      <c r="F671" s="85"/>
    </row>
    <row r="672" spans="5:6" s="83" customFormat="1">
      <c r="E672" s="303"/>
      <c r="F672" s="85"/>
    </row>
    <row r="673" spans="5:6" s="83" customFormat="1">
      <c r="E673" s="303"/>
      <c r="F673" s="85"/>
    </row>
    <row r="674" spans="5:6" s="83" customFormat="1">
      <c r="E674" s="303"/>
      <c r="F674" s="85"/>
    </row>
    <row r="675" spans="5:6" s="83" customFormat="1">
      <c r="E675" s="303"/>
      <c r="F675" s="85"/>
    </row>
    <row r="676" spans="5:6" s="83" customFormat="1">
      <c r="E676" s="303"/>
      <c r="F676" s="85"/>
    </row>
    <row r="677" spans="5:6" s="83" customFormat="1">
      <c r="E677" s="303"/>
      <c r="F677" s="85"/>
    </row>
    <row r="678" spans="5:6" s="83" customFormat="1">
      <c r="E678" s="303"/>
      <c r="F678" s="85"/>
    </row>
    <row r="679" spans="5:6" s="83" customFormat="1">
      <c r="E679" s="303"/>
      <c r="F679" s="85"/>
    </row>
    <row r="680" spans="5:6" s="83" customFormat="1">
      <c r="E680" s="303"/>
      <c r="F680" s="85"/>
    </row>
    <row r="681" spans="5:6" s="83" customFormat="1">
      <c r="E681" s="303"/>
      <c r="F681" s="85"/>
    </row>
    <row r="682" spans="5:6" s="83" customFormat="1">
      <c r="E682" s="303"/>
      <c r="F682" s="85"/>
    </row>
    <row r="683" spans="5:6" s="83" customFormat="1">
      <c r="E683" s="303"/>
      <c r="F683" s="85"/>
    </row>
    <row r="684" spans="5:6" s="83" customFormat="1">
      <c r="E684" s="303"/>
      <c r="F684" s="85"/>
    </row>
    <row r="685" spans="5:6" s="83" customFormat="1">
      <c r="E685" s="303"/>
      <c r="F685" s="85"/>
    </row>
    <row r="686" spans="5:6" s="83" customFormat="1">
      <c r="E686" s="303"/>
      <c r="F686" s="85"/>
    </row>
    <row r="687" spans="5:6" s="83" customFormat="1">
      <c r="E687" s="303"/>
      <c r="F687" s="85"/>
    </row>
    <row r="688" spans="5:6" s="83" customFormat="1">
      <c r="E688" s="303"/>
      <c r="F688" s="85"/>
    </row>
    <row r="689" spans="5:6" s="83" customFormat="1">
      <c r="E689" s="303"/>
      <c r="F689" s="85"/>
    </row>
    <row r="690" spans="5:6" s="83" customFormat="1">
      <c r="E690" s="303"/>
      <c r="F690" s="85"/>
    </row>
    <row r="691" spans="5:6" s="83" customFormat="1">
      <c r="E691" s="303"/>
      <c r="F691" s="85"/>
    </row>
    <row r="692" spans="5:6" s="83" customFormat="1">
      <c r="E692" s="303"/>
      <c r="F692" s="85"/>
    </row>
    <row r="693" spans="5:6" s="83" customFormat="1">
      <c r="E693" s="303"/>
      <c r="F693" s="85"/>
    </row>
    <row r="694" spans="5:6" s="83" customFormat="1">
      <c r="E694" s="303"/>
      <c r="F694" s="85"/>
    </row>
    <row r="695" spans="5:6" s="83" customFormat="1">
      <c r="E695" s="303"/>
      <c r="F695" s="85"/>
    </row>
    <row r="696" spans="5:6" s="83" customFormat="1">
      <c r="E696" s="303"/>
      <c r="F696" s="85"/>
    </row>
    <row r="697" spans="5:6" s="83" customFormat="1">
      <c r="E697" s="303"/>
      <c r="F697" s="85"/>
    </row>
    <row r="698" spans="5:6" s="83" customFormat="1">
      <c r="E698" s="303"/>
      <c r="F698" s="85"/>
    </row>
    <row r="699" spans="5:6" s="83" customFormat="1">
      <c r="E699" s="303"/>
      <c r="F699" s="85"/>
    </row>
    <row r="700" spans="5:6" s="83" customFormat="1">
      <c r="E700" s="303"/>
      <c r="F700" s="85"/>
    </row>
    <row r="701" spans="5:6" s="83" customFormat="1">
      <c r="E701" s="303"/>
      <c r="F701" s="85"/>
    </row>
    <row r="702" spans="5:6" s="83" customFormat="1">
      <c r="E702" s="303"/>
      <c r="F702" s="85"/>
    </row>
    <row r="703" spans="5:6" s="83" customFormat="1">
      <c r="E703" s="303"/>
      <c r="F703" s="85"/>
    </row>
    <row r="704" spans="5:6" s="83" customFormat="1">
      <c r="E704" s="303"/>
      <c r="F704" s="85"/>
    </row>
    <row r="705" spans="5:6" s="83" customFormat="1">
      <c r="E705" s="303"/>
      <c r="F705" s="85"/>
    </row>
    <row r="706" spans="5:6" s="83" customFormat="1">
      <c r="E706" s="303"/>
      <c r="F706" s="85"/>
    </row>
    <row r="707" spans="5:6" s="83" customFormat="1">
      <c r="E707" s="303"/>
      <c r="F707" s="85"/>
    </row>
    <row r="708" spans="5:6" s="83" customFormat="1">
      <c r="E708" s="303"/>
      <c r="F708" s="85"/>
    </row>
    <row r="709" spans="5:6" s="83" customFormat="1">
      <c r="E709" s="303"/>
      <c r="F709" s="85"/>
    </row>
    <row r="710" spans="5:6" s="83" customFormat="1">
      <c r="E710" s="303"/>
      <c r="F710" s="85"/>
    </row>
    <row r="711" spans="5:6" s="83" customFormat="1">
      <c r="E711" s="303"/>
      <c r="F711" s="85"/>
    </row>
    <row r="712" spans="5:6" s="83" customFormat="1">
      <c r="E712" s="303"/>
      <c r="F712" s="85"/>
    </row>
    <row r="713" spans="5:6" s="83" customFormat="1">
      <c r="E713" s="303"/>
      <c r="F713" s="85"/>
    </row>
    <row r="714" spans="5:6" s="83" customFormat="1">
      <c r="E714" s="303"/>
      <c r="F714" s="85"/>
    </row>
    <row r="715" spans="5:6" s="83" customFormat="1">
      <c r="E715" s="303"/>
      <c r="F715" s="85"/>
    </row>
    <row r="716" spans="5:6" s="83" customFormat="1">
      <c r="E716" s="303"/>
      <c r="F716" s="85"/>
    </row>
    <row r="717" spans="5:6" s="83" customFormat="1">
      <c r="E717" s="303"/>
      <c r="F717" s="85"/>
    </row>
    <row r="718" spans="5:6" s="83" customFormat="1">
      <c r="E718" s="303"/>
      <c r="F718" s="85"/>
    </row>
    <row r="719" spans="5:6" s="83" customFormat="1">
      <c r="E719" s="303"/>
      <c r="F719" s="85"/>
    </row>
    <row r="720" spans="5:6" s="83" customFormat="1">
      <c r="E720" s="303"/>
      <c r="F720" s="85"/>
    </row>
    <row r="721" spans="5:6" s="83" customFormat="1">
      <c r="E721" s="303"/>
      <c r="F721" s="85"/>
    </row>
    <row r="722" spans="5:6" s="83" customFormat="1">
      <c r="E722" s="303"/>
      <c r="F722" s="85"/>
    </row>
    <row r="723" spans="5:6" s="83" customFormat="1">
      <c r="E723" s="303"/>
      <c r="F723" s="85"/>
    </row>
    <row r="724" spans="5:6" s="83" customFormat="1">
      <c r="E724" s="303"/>
      <c r="F724" s="85"/>
    </row>
    <row r="725" spans="5:6" s="83" customFormat="1">
      <c r="E725" s="303"/>
      <c r="F725" s="85"/>
    </row>
    <row r="726" spans="5:6" s="83" customFormat="1">
      <c r="E726" s="303"/>
      <c r="F726" s="85"/>
    </row>
    <row r="727" spans="5:6" s="83" customFormat="1">
      <c r="E727" s="303"/>
      <c r="F727" s="85"/>
    </row>
    <row r="728" spans="5:6" s="83" customFormat="1">
      <c r="E728" s="303"/>
      <c r="F728" s="85"/>
    </row>
    <row r="729" spans="5:6" s="83" customFormat="1">
      <c r="E729" s="303"/>
      <c r="F729" s="85"/>
    </row>
    <row r="730" spans="5:6" s="83" customFormat="1">
      <c r="E730" s="303"/>
      <c r="F730" s="85"/>
    </row>
    <row r="731" spans="5:6" s="83" customFormat="1">
      <c r="E731" s="303"/>
      <c r="F731" s="85"/>
    </row>
    <row r="732" spans="5:6" s="83" customFormat="1">
      <c r="E732" s="303"/>
      <c r="F732" s="85"/>
    </row>
    <row r="733" spans="5:6" s="83" customFormat="1">
      <c r="E733" s="303"/>
      <c r="F733" s="85"/>
    </row>
    <row r="734" spans="5:6" s="83" customFormat="1">
      <c r="E734" s="303"/>
      <c r="F734" s="85"/>
    </row>
    <row r="735" spans="5:6" s="83" customFormat="1">
      <c r="E735" s="303"/>
      <c r="F735" s="85"/>
    </row>
    <row r="736" spans="5:6" s="83" customFormat="1">
      <c r="E736" s="303"/>
      <c r="F736" s="85"/>
    </row>
    <row r="737" spans="5:6" s="83" customFormat="1">
      <c r="E737" s="303"/>
      <c r="F737" s="85"/>
    </row>
    <row r="738" spans="5:6" s="83" customFormat="1">
      <c r="E738" s="303"/>
      <c r="F738" s="85"/>
    </row>
    <row r="739" spans="5:6" s="83" customFormat="1">
      <c r="E739" s="303"/>
      <c r="F739" s="85"/>
    </row>
    <row r="740" spans="5:6" s="83" customFormat="1">
      <c r="E740" s="303"/>
      <c r="F740" s="85"/>
    </row>
    <row r="741" spans="5:6" s="83" customFormat="1">
      <c r="E741" s="303"/>
      <c r="F741" s="85"/>
    </row>
    <row r="742" spans="5:6" s="83" customFormat="1">
      <c r="E742" s="303"/>
      <c r="F742" s="85"/>
    </row>
    <row r="743" spans="5:6" s="83" customFormat="1">
      <c r="E743" s="303"/>
      <c r="F743" s="85"/>
    </row>
    <row r="744" spans="5:6" s="83" customFormat="1">
      <c r="E744" s="303"/>
      <c r="F744" s="85"/>
    </row>
    <row r="745" spans="5:6" s="83" customFormat="1">
      <c r="E745" s="303"/>
      <c r="F745" s="85"/>
    </row>
    <row r="746" spans="5:6" s="83" customFormat="1">
      <c r="E746" s="303"/>
      <c r="F746" s="85"/>
    </row>
    <row r="747" spans="5:6" s="83" customFormat="1">
      <c r="E747" s="303"/>
      <c r="F747" s="85"/>
    </row>
    <row r="748" spans="5:6" s="83" customFormat="1">
      <c r="E748" s="303"/>
      <c r="F748" s="85"/>
    </row>
    <row r="749" spans="5:6" s="83" customFormat="1">
      <c r="E749" s="303"/>
      <c r="F749" s="85"/>
    </row>
    <row r="750" spans="5:6" s="83" customFormat="1">
      <c r="E750" s="303"/>
      <c r="F750" s="85"/>
    </row>
    <row r="751" spans="5:6" s="83" customFormat="1">
      <c r="E751" s="303"/>
      <c r="F751" s="85"/>
    </row>
    <row r="752" spans="5:6" s="83" customFormat="1">
      <c r="E752" s="303"/>
      <c r="F752" s="85"/>
    </row>
    <row r="753" spans="5:6" s="83" customFormat="1">
      <c r="E753" s="303"/>
      <c r="F753" s="85"/>
    </row>
    <row r="754" spans="5:6" s="83" customFormat="1">
      <c r="E754" s="303"/>
      <c r="F754" s="85"/>
    </row>
    <row r="755" spans="5:6" s="83" customFormat="1">
      <c r="E755" s="303"/>
      <c r="F755" s="85"/>
    </row>
    <row r="756" spans="5:6" s="83" customFormat="1">
      <c r="E756" s="303"/>
      <c r="F756" s="85"/>
    </row>
    <row r="757" spans="5:6" s="83" customFormat="1">
      <c r="E757" s="303"/>
      <c r="F757" s="85"/>
    </row>
    <row r="758" spans="5:6" s="83" customFormat="1">
      <c r="E758" s="303"/>
      <c r="F758" s="85"/>
    </row>
    <row r="759" spans="5:6" s="83" customFormat="1">
      <c r="E759" s="303"/>
      <c r="F759" s="85"/>
    </row>
    <row r="760" spans="5:6" s="83" customFormat="1">
      <c r="E760" s="303"/>
      <c r="F760" s="85"/>
    </row>
    <row r="761" spans="5:6" s="83" customFormat="1">
      <c r="E761" s="303"/>
      <c r="F761" s="85"/>
    </row>
    <row r="762" spans="5:6" s="83" customFormat="1">
      <c r="E762" s="303"/>
      <c r="F762" s="85"/>
    </row>
    <row r="763" spans="5:6" s="83" customFormat="1">
      <c r="E763" s="303"/>
      <c r="F763" s="85"/>
    </row>
    <row r="764" spans="5:6" s="83" customFormat="1">
      <c r="E764" s="303"/>
      <c r="F764" s="85"/>
    </row>
    <row r="765" spans="5:6" s="83" customFormat="1">
      <c r="E765" s="303"/>
      <c r="F765" s="85"/>
    </row>
    <row r="766" spans="5:6" s="83" customFormat="1">
      <c r="E766" s="303"/>
      <c r="F766" s="85"/>
    </row>
    <row r="767" spans="5:6" s="83" customFormat="1">
      <c r="E767" s="303"/>
      <c r="F767" s="85"/>
    </row>
    <row r="768" spans="5:6" s="83" customFormat="1">
      <c r="E768" s="303"/>
      <c r="F768" s="85"/>
    </row>
    <row r="769" spans="5:6" s="83" customFormat="1">
      <c r="E769" s="303"/>
      <c r="F769" s="85"/>
    </row>
    <row r="770" spans="5:6" s="83" customFormat="1">
      <c r="E770" s="303"/>
      <c r="F770" s="85"/>
    </row>
    <row r="771" spans="5:6" s="83" customFormat="1">
      <c r="E771" s="303"/>
      <c r="F771" s="85"/>
    </row>
    <row r="772" spans="5:6" s="83" customFormat="1">
      <c r="E772" s="303"/>
      <c r="F772" s="85"/>
    </row>
    <row r="773" spans="5:6" s="83" customFormat="1">
      <c r="E773" s="303"/>
      <c r="F773" s="85"/>
    </row>
    <row r="774" spans="5:6" s="83" customFormat="1">
      <c r="E774" s="303"/>
      <c r="F774" s="85"/>
    </row>
    <row r="775" spans="5:6" s="83" customFormat="1">
      <c r="E775" s="303"/>
      <c r="F775" s="85"/>
    </row>
    <row r="776" spans="5:6" s="83" customFormat="1">
      <c r="E776" s="303"/>
      <c r="F776" s="85"/>
    </row>
    <row r="777" spans="5:6" s="83" customFormat="1">
      <c r="E777" s="303"/>
      <c r="F777" s="85"/>
    </row>
    <row r="778" spans="5:6" s="83" customFormat="1">
      <c r="E778" s="303"/>
      <c r="F778" s="85"/>
    </row>
    <row r="779" spans="5:6" s="83" customFormat="1">
      <c r="E779" s="303"/>
      <c r="F779" s="85"/>
    </row>
    <row r="780" spans="5:6" s="83" customFormat="1">
      <c r="E780" s="303"/>
      <c r="F780" s="85"/>
    </row>
    <row r="781" spans="5:6" s="83" customFormat="1">
      <c r="E781" s="303"/>
      <c r="F781" s="85"/>
    </row>
    <row r="782" spans="5:6" s="83" customFormat="1">
      <c r="E782" s="303"/>
      <c r="F782" s="85"/>
    </row>
    <row r="783" spans="5:6" s="83" customFormat="1">
      <c r="E783" s="303"/>
      <c r="F783" s="85"/>
    </row>
    <row r="784" spans="5:6" s="83" customFormat="1">
      <c r="E784" s="303"/>
      <c r="F784" s="85"/>
    </row>
    <row r="785" spans="5:6" s="83" customFormat="1">
      <c r="E785" s="303"/>
      <c r="F785" s="85"/>
    </row>
    <row r="786" spans="5:6" s="83" customFormat="1">
      <c r="E786" s="303"/>
      <c r="F786" s="85"/>
    </row>
    <row r="787" spans="5:6" s="83" customFormat="1">
      <c r="E787" s="303"/>
      <c r="F787" s="85"/>
    </row>
    <row r="788" spans="5:6" s="83" customFormat="1">
      <c r="E788" s="303"/>
      <c r="F788" s="85"/>
    </row>
    <row r="789" spans="5:6" s="83" customFormat="1">
      <c r="E789" s="303"/>
      <c r="F789" s="85"/>
    </row>
    <row r="790" spans="5:6" s="83" customFormat="1">
      <c r="E790" s="303"/>
      <c r="F790" s="85"/>
    </row>
    <row r="791" spans="5:6" s="83" customFormat="1">
      <c r="E791" s="303"/>
      <c r="F791" s="85"/>
    </row>
    <row r="792" spans="5:6" s="83" customFormat="1">
      <c r="E792" s="303"/>
      <c r="F792" s="85"/>
    </row>
    <row r="793" spans="5:6" s="83" customFormat="1">
      <c r="E793" s="303"/>
      <c r="F793" s="85"/>
    </row>
    <row r="794" spans="5:6" s="83" customFormat="1">
      <c r="E794" s="303"/>
      <c r="F794" s="85"/>
    </row>
    <row r="795" spans="5:6" s="83" customFormat="1">
      <c r="E795" s="303"/>
      <c r="F795" s="85"/>
    </row>
    <row r="796" spans="5:6" s="83" customFormat="1">
      <c r="E796" s="303"/>
      <c r="F796" s="85"/>
    </row>
    <row r="797" spans="5:6" s="83" customFormat="1">
      <c r="E797" s="303"/>
      <c r="F797" s="85"/>
    </row>
    <row r="798" spans="5:6" s="83" customFormat="1">
      <c r="E798" s="303"/>
      <c r="F798" s="85"/>
    </row>
    <row r="799" spans="5:6" s="83" customFormat="1">
      <c r="E799" s="303"/>
      <c r="F799" s="85"/>
    </row>
    <row r="800" spans="5:6" s="83" customFormat="1">
      <c r="E800" s="303"/>
      <c r="F800" s="85"/>
    </row>
    <row r="801" spans="5:6" s="83" customFormat="1">
      <c r="E801" s="303"/>
      <c r="F801" s="85"/>
    </row>
    <row r="802" spans="5:6" s="83" customFormat="1">
      <c r="E802" s="303"/>
      <c r="F802" s="85"/>
    </row>
    <row r="803" spans="5:6" s="83" customFormat="1">
      <c r="E803" s="303"/>
      <c r="F803" s="85"/>
    </row>
    <row r="804" spans="5:6" s="83" customFormat="1">
      <c r="E804" s="303"/>
      <c r="F804" s="85"/>
    </row>
    <row r="805" spans="5:6" s="83" customFormat="1">
      <c r="E805" s="303"/>
      <c r="F805" s="85"/>
    </row>
    <row r="806" spans="5:6" s="83" customFormat="1">
      <c r="E806" s="303"/>
      <c r="F806" s="85"/>
    </row>
    <row r="807" spans="5:6" s="83" customFormat="1">
      <c r="E807" s="303"/>
      <c r="F807" s="85"/>
    </row>
    <row r="808" spans="5:6" s="83" customFormat="1">
      <c r="E808" s="303"/>
      <c r="F808" s="85"/>
    </row>
    <row r="809" spans="5:6" s="83" customFormat="1">
      <c r="E809" s="303"/>
      <c r="F809" s="85"/>
    </row>
    <row r="810" spans="5:6" s="83" customFormat="1">
      <c r="E810" s="303"/>
      <c r="F810" s="85"/>
    </row>
    <row r="811" spans="5:6" s="83" customFormat="1">
      <c r="E811" s="303"/>
      <c r="F811" s="85"/>
    </row>
    <row r="812" spans="5:6" s="83" customFormat="1">
      <c r="E812" s="303"/>
      <c r="F812" s="85"/>
    </row>
    <row r="813" spans="5:6" s="83" customFormat="1">
      <c r="E813" s="303"/>
      <c r="F813" s="85"/>
    </row>
    <row r="814" spans="5:6" s="83" customFormat="1">
      <c r="E814" s="303"/>
      <c r="F814" s="85"/>
    </row>
    <row r="815" spans="5:6" s="83" customFormat="1">
      <c r="E815" s="303"/>
      <c r="F815" s="85"/>
    </row>
    <row r="816" spans="5:6" s="83" customFormat="1">
      <c r="E816" s="303"/>
      <c r="F816" s="85"/>
    </row>
    <row r="817" spans="5:6" s="83" customFormat="1">
      <c r="E817" s="303"/>
      <c r="F817" s="85"/>
    </row>
    <row r="818" spans="5:6" s="83" customFormat="1">
      <c r="E818" s="303"/>
      <c r="F818" s="85"/>
    </row>
    <row r="819" spans="5:6" s="83" customFormat="1">
      <c r="E819" s="303"/>
      <c r="F819" s="85"/>
    </row>
    <row r="820" spans="5:6" s="83" customFormat="1">
      <c r="E820" s="303"/>
      <c r="F820" s="85"/>
    </row>
    <row r="821" spans="5:6" s="83" customFormat="1">
      <c r="E821" s="303"/>
      <c r="F821" s="85"/>
    </row>
    <row r="822" spans="5:6" s="83" customFormat="1">
      <c r="E822" s="303"/>
      <c r="F822" s="85"/>
    </row>
    <row r="823" spans="5:6" s="83" customFormat="1">
      <c r="E823" s="303"/>
      <c r="F823" s="85"/>
    </row>
    <row r="824" spans="5:6" s="83" customFormat="1">
      <c r="E824" s="303"/>
      <c r="F824" s="85"/>
    </row>
    <row r="825" spans="5:6" s="83" customFormat="1">
      <c r="E825" s="303"/>
      <c r="F825" s="85"/>
    </row>
    <row r="826" spans="5:6" s="83" customFormat="1">
      <c r="E826" s="303"/>
      <c r="F826" s="85"/>
    </row>
    <row r="827" spans="5:6" s="83" customFormat="1">
      <c r="E827" s="303"/>
      <c r="F827" s="85"/>
    </row>
    <row r="828" spans="5:6" s="83" customFormat="1">
      <c r="E828" s="303"/>
      <c r="F828" s="85"/>
    </row>
    <row r="829" spans="5:6" s="83" customFormat="1">
      <c r="E829" s="303"/>
      <c r="F829" s="85"/>
    </row>
    <row r="830" spans="5:6" s="83" customFormat="1">
      <c r="E830" s="303"/>
      <c r="F830" s="85"/>
    </row>
    <row r="831" spans="5:6" s="83" customFormat="1">
      <c r="E831" s="303"/>
      <c r="F831" s="85"/>
    </row>
    <row r="832" spans="5:6" s="83" customFormat="1">
      <c r="E832" s="303"/>
      <c r="F832" s="85"/>
    </row>
    <row r="833" spans="5:6" s="83" customFormat="1">
      <c r="E833" s="303"/>
      <c r="F833" s="85"/>
    </row>
    <row r="834" spans="5:6" s="83" customFormat="1">
      <c r="E834" s="303"/>
      <c r="F834" s="85"/>
    </row>
    <row r="835" spans="5:6" s="83" customFormat="1">
      <c r="E835" s="303"/>
      <c r="F835" s="85"/>
    </row>
    <row r="836" spans="5:6" s="83" customFormat="1">
      <c r="E836" s="303"/>
      <c r="F836" s="85"/>
    </row>
    <row r="837" spans="5:6" s="83" customFormat="1">
      <c r="E837" s="303"/>
      <c r="F837" s="85"/>
    </row>
    <row r="838" spans="5:6" s="83" customFormat="1">
      <c r="E838" s="303"/>
      <c r="F838" s="85"/>
    </row>
    <row r="839" spans="5:6" s="83" customFormat="1">
      <c r="E839" s="303"/>
      <c r="F839" s="85"/>
    </row>
    <row r="840" spans="5:6" s="83" customFormat="1">
      <c r="E840" s="303"/>
      <c r="F840" s="85"/>
    </row>
    <row r="841" spans="5:6" s="83" customFormat="1">
      <c r="E841" s="303"/>
      <c r="F841" s="85"/>
    </row>
    <row r="842" spans="5:6" s="83" customFormat="1">
      <c r="E842" s="303"/>
      <c r="F842" s="85"/>
    </row>
    <row r="843" spans="5:6" s="83" customFormat="1">
      <c r="E843" s="303"/>
      <c r="F843" s="85"/>
    </row>
    <row r="844" spans="5:6" s="83" customFormat="1">
      <c r="E844" s="303"/>
      <c r="F844" s="85"/>
    </row>
    <row r="845" spans="5:6" s="83" customFormat="1">
      <c r="E845" s="303"/>
      <c r="F845" s="85"/>
    </row>
    <row r="846" spans="5:6" s="83" customFormat="1">
      <c r="E846" s="303"/>
      <c r="F846" s="85"/>
    </row>
    <row r="847" spans="5:6" s="83" customFormat="1">
      <c r="E847" s="303"/>
      <c r="F847" s="85"/>
    </row>
    <row r="848" spans="5:6" s="83" customFormat="1">
      <c r="E848" s="303"/>
      <c r="F848" s="85"/>
    </row>
    <row r="849" spans="5:6" s="83" customFormat="1">
      <c r="E849" s="303"/>
      <c r="F849" s="85"/>
    </row>
    <row r="850" spans="5:6" s="83" customFormat="1">
      <c r="E850" s="303"/>
      <c r="F850" s="85"/>
    </row>
    <row r="851" spans="5:6" s="83" customFormat="1">
      <c r="E851" s="303"/>
      <c r="F851" s="85"/>
    </row>
    <row r="852" spans="5:6" s="83" customFormat="1">
      <c r="E852" s="303"/>
      <c r="F852" s="85"/>
    </row>
    <row r="853" spans="5:6" s="83" customFormat="1">
      <c r="E853" s="303"/>
      <c r="F853" s="85"/>
    </row>
    <row r="854" spans="5:6" s="83" customFormat="1">
      <c r="E854" s="303"/>
      <c r="F854" s="85"/>
    </row>
    <row r="855" spans="5:6" s="83" customFormat="1">
      <c r="E855" s="303"/>
      <c r="F855" s="85"/>
    </row>
    <row r="856" spans="5:6" s="83" customFormat="1">
      <c r="E856" s="303"/>
      <c r="F856" s="85"/>
    </row>
    <row r="857" spans="5:6" s="83" customFormat="1">
      <c r="E857" s="303"/>
      <c r="F857" s="85"/>
    </row>
    <row r="858" spans="5:6" s="83" customFormat="1">
      <c r="E858" s="303"/>
      <c r="F858" s="85"/>
    </row>
    <row r="859" spans="5:6" s="83" customFormat="1">
      <c r="E859" s="303"/>
      <c r="F859" s="85"/>
    </row>
    <row r="860" spans="5:6" s="83" customFormat="1">
      <c r="E860" s="303"/>
      <c r="F860" s="85"/>
    </row>
    <row r="861" spans="5:6" s="83" customFormat="1">
      <c r="E861" s="303"/>
      <c r="F861" s="85"/>
    </row>
    <row r="862" spans="5:6" s="83" customFormat="1">
      <c r="E862" s="303"/>
      <c r="F862" s="85"/>
    </row>
    <row r="863" spans="5:6" s="83" customFormat="1">
      <c r="E863" s="303"/>
      <c r="F863" s="85"/>
    </row>
    <row r="864" spans="5:6" s="83" customFormat="1">
      <c r="E864" s="303"/>
      <c r="F864" s="85"/>
    </row>
    <row r="865" spans="5:6" s="83" customFormat="1">
      <c r="E865" s="303"/>
      <c r="F865" s="85"/>
    </row>
    <row r="866" spans="5:6" s="83" customFormat="1">
      <c r="E866" s="303"/>
      <c r="F866" s="85"/>
    </row>
    <row r="867" spans="5:6" s="83" customFormat="1">
      <c r="E867" s="303"/>
      <c r="F867" s="85"/>
    </row>
    <row r="868" spans="5:6" s="83" customFormat="1">
      <c r="E868" s="303"/>
      <c r="F868" s="85"/>
    </row>
    <row r="869" spans="5:6" s="83" customFormat="1">
      <c r="E869" s="303"/>
      <c r="F869" s="85"/>
    </row>
    <row r="870" spans="5:6" s="83" customFormat="1">
      <c r="E870" s="303"/>
      <c r="F870" s="85"/>
    </row>
    <row r="871" spans="5:6" s="83" customFormat="1">
      <c r="E871" s="303"/>
      <c r="F871" s="85"/>
    </row>
    <row r="872" spans="5:6" s="83" customFormat="1">
      <c r="E872" s="303"/>
      <c r="F872" s="85"/>
    </row>
    <row r="873" spans="5:6" s="83" customFormat="1">
      <c r="E873" s="303"/>
      <c r="F873" s="85"/>
    </row>
    <row r="874" spans="5:6" s="83" customFormat="1">
      <c r="E874" s="303"/>
      <c r="F874" s="85"/>
    </row>
    <row r="875" spans="5:6" s="83" customFormat="1">
      <c r="E875" s="303"/>
      <c r="F875" s="85"/>
    </row>
    <row r="876" spans="5:6" s="83" customFormat="1">
      <c r="E876" s="303"/>
      <c r="F876" s="85"/>
    </row>
    <row r="877" spans="5:6" s="83" customFormat="1">
      <c r="E877" s="303"/>
      <c r="F877" s="85"/>
    </row>
    <row r="878" spans="5:6" s="83" customFormat="1">
      <c r="E878" s="303"/>
      <c r="F878" s="85"/>
    </row>
    <row r="879" spans="5:6" s="83" customFormat="1">
      <c r="E879" s="303"/>
      <c r="F879" s="85"/>
    </row>
    <row r="880" spans="5:6" s="83" customFormat="1">
      <c r="E880" s="303"/>
      <c r="F880" s="85"/>
    </row>
    <row r="881" spans="5:6" s="83" customFormat="1">
      <c r="E881" s="303"/>
      <c r="F881" s="85"/>
    </row>
    <row r="882" spans="5:6" s="83" customFormat="1">
      <c r="E882" s="303"/>
      <c r="F882" s="85"/>
    </row>
    <row r="883" spans="5:6" s="83" customFormat="1">
      <c r="E883" s="303"/>
      <c r="F883" s="85"/>
    </row>
    <row r="884" spans="5:6" s="83" customFormat="1">
      <c r="E884" s="303"/>
      <c r="F884" s="85"/>
    </row>
    <row r="885" spans="5:6" s="83" customFormat="1">
      <c r="E885" s="303"/>
      <c r="F885" s="85"/>
    </row>
    <row r="886" spans="5:6" s="83" customFormat="1">
      <c r="E886" s="303"/>
      <c r="F886" s="85"/>
    </row>
    <row r="887" spans="5:6" s="83" customFormat="1">
      <c r="E887" s="303"/>
      <c r="F887" s="85"/>
    </row>
    <row r="888" spans="5:6" s="83" customFormat="1">
      <c r="E888" s="303"/>
      <c r="F888" s="85"/>
    </row>
    <row r="889" spans="5:6" s="83" customFormat="1">
      <c r="E889" s="303"/>
      <c r="F889" s="85"/>
    </row>
    <row r="890" spans="5:6" s="83" customFormat="1">
      <c r="E890" s="303"/>
      <c r="F890" s="85"/>
    </row>
    <row r="891" spans="5:6" s="83" customFormat="1">
      <c r="E891" s="303"/>
      <c r="F891" s="85"/>
    </row>
    <row r="892" spans="5:6" s="83" customFormat="1">
      <c r="E892" s="303"/>
      <c r="F892" s="85"/>
    </row>
    <row r="893" spans="5:6" s="83" customFormat="1">
      <c r="E893" s="303"/>
      <c r="F893" s="85"/>
    </row>
    <row r="894" spans="5:6" s="83" customFormat="1">
      <c r="E894" s="303"/>
      <c r="F894" s="85"/>
    </row>
    <row r="895" spans="5:6" s="83" customFormat="1">
      <c r="E895" s="303"/>
      <c r="F895" s="85"/>
    </row>
    <row r="896" spans="5:6" s="83" customFormat="1">
      <c r="E896" s="303"/>
      <c r="F896" s="85"/>
    </row>
    <row r="897" spans="5:6" s="83" customFormat="1">
      <c r="E897" s="303"/>
      <c r="F897" s="85"/>
    </row>
    <row r="898" spans="5:6" s="83" customFormat="1">
      <c r="E898" s="303"/>
      <c r="F898" s="85"/>
    </row>
    <row r="899" spans="5:6" s="83" customFormat="1">
      <c r="E899" s="303"/>
      <c r="F899" s="85"/>
    </row>
    <row r="900" spans="5:6" s="83" customFormat="1">
      <c r="E900" s="303"/>
      <c r="F900" s="85"/>
    </row>
    <row r="901" spans="5:6" s="83" customFormat="1">
      <c r="E901" s="303"/>
      <c r="F901" s="85"/>
    </row>
    <row r="902" spans="5:6" s="83" customFormat="1">
      <c r="E902" s="303"/>
      <c r="F902" s="85"/>
    </row>
    <row r="903" spans="5:6" s="83" customFormat="1">
      <c r="E903" s="303"/>
      <c r="F903" s="85"/>
    </row>
    <row r="904" spans="5:6" s="83" customFormat="1">
      <c r="E904" s="303"/>
      <c r="F904" s="85"/>
    </row>
    <row r="905" spans="5:6" s="83" customFormat="1">
      <c r="E905" s="303"/>
      <c r="F905" s="85"/>
    </row>
    <row r="906" spans="5:6" s="83" customFormat="1">
      <c r="E906" s="303"/>
      <c r="F906" s="85"/>
    </row>
    <row r="907" spans="5:6" s="83" customFormat="1">
      <c r="E907" s="303"/>
      <c r="F907" s="85"/>
    </row>
    <row r="908" spans="5:6" s="83" customFormat="1">
      <c r="E908" s="303"/>
      <c r="F908" s="85"/>
    </row>
    <row r="909" spans="5:6" s="83" customFormat="1">
      <c r="E909" s="303"/>
      <c r="F909" s="85"/>
    </row>
    <row r="910" spans="5:6" s="83" customFormat="1">
      <c r="E910" s="303"/>
      <c r="F910" s="85"/>
    </row>
    <row r="911" spans="5:6" s="83" customFormat="1">
      <c r="E911" s="303"/>
      <c r="F911" s="85"/>
    </row>
    <row r="912" spans="5:6" s="83" customFormat="1">
      <c r="E912" s="303"/>
      <c r="F912" s="85"/>
    </row>
    <row r="913" spans="5:6" s="83" customFormat="1">
      <c r="E913" s="303"/>
      <c r="F913" s="85"/>
    </row>
    <row r="914" spans="5:6" s="83" customFormat="1">
      <c r="E914" s="303"/>
      <c r="F914" s="85"/>
    </row>
    <row r="915" spans="5:6" s="83" customFormat="1">
      <c r="E915" s="303"/>
      <c r="F915" s="85"/>
    </row>
    <row r="916" spans="5:6" s="83" customFormat="1">
      <c r="E916" s="303"/>
      <c r="F916" s="85"/>
    </row>
    <row r="917" spans="5:6" s="83" customFormat="1">
      <c r="E917" s="303"/>
      <c r="F917" s="85"/>
    </row>
    <row r="918" spans="5:6" s="83" customFormat="1">
      <c r="E918" s="303"/>
      <c r="F918" s="85"/>
    </row>
    <row r="919" spans="5:6" s="83" customFormat="1">
      <c r="E919" s="303"/>
      <c r="F919" s="85"/>
    </row>
    <row r="920" spans="5:6" s="83" customFormat="1">
      <c r="E920" s="303"/>
      <c r="F920" s="85"/>
    </row>
    <row r="921" spans="5:6" s="83" customFormat="1">
      <c r="E921" s="303"/>
      <c r="F921" s="85"/>
    </row>
    <row r="922" spans="5:6" s="83" customFormat="1">
      <c r="E922" s="303"/>
      <c r="F922" s="85"/>
    </row>
    <row r="923" spans="5:6" s="83" customFormat="1">
      <c r="E923" s="303"/>
      <c r="F923" s="85"/>
    </row>
    <row r="924" spans="5:6" s="83" customFormat="1">
      <c r="E924" s="303"/>
      <c r="F924" s="85"/>
    </row>
    <row r="925" spans="5:6" s="83" customFormat="1">
      <c r="E925" s="303"/>
      <c r="F925" s="85"/>
    </row>
    <row r="926" spans="5:6" s="83" customFormat="1">
      <c r="E926" s="303"/>
      <c r="F926" s="85"/>
    </row>
    <row r="927" spans="5:6" s="83" customFormat="1">
      <c r="E927" s="303"/>
      <c r="F927" s="85"/>
    </row>
    <row r="928" spans="5:6" s="83" customFormat="1">
      <c r="E928" s="303"/>
      <c r="F928" s="85"/>
    </row>
    <row r="929" spans="5:6" s="83" customFormat="1">
      <c r="E929" s="303"/>
      <c r="F929" s="85"/>
    </row>
    <row r="930" spans="5:6" s="83" customFormat="1">
      <c r="E930" s="303"/>
      <c r="F930" s="85"/>
    </row>
    <row r="931" spans="5:6" s="83" customFormat="1">
      <c r="E931" s="303"/>
      <c r="F931" s="85"/>
    </row>
    <row r="932" spans="5:6" s="83" customFormat="1">
      <c r="E932" s="303"/>
      <c r="F932" s="85"/>
    </row>
    <row r="933" spans="5:6" s="83" customFormat="1">
      <c r="E933" s="303"/>
      <c r="F933" s="85"/>
    </row>
    <row r="934" spans="5:6" s="83" customFormat="1">
      <c r="E934" s="303"/>
      <c r="F934" s="85"/>
    </row>
    <row r="935" spans="5:6" s="83" customFormat="1">
      <c r="E935" s="303"/>
      <c r="F935" s="85"/>
    </row>
    <row r="936" spans="5:6" s="83" customFormat="1">
      <c r="E936" s="303"/>
      <c r="F936" s="85"/>
    </row>
    <row r="937" spans="5:6" s="83" customFormat="1">
      <c r="E937" s="303"/>
      <c r="F937" s="85"/>
    </row>
    <row r="938" spans="5:6" s="83" customFormat="1">
      <c r="E938" s="303"/>
      <c r="F938" s="85"/>
    </row>
    <row r="939" spans="5:6" s="83" customFormat="1">
      <c r="E939" s="303"/>
      <c r="F939" s="85"/>
    </row>
    <row r="940" spans="5:6" s="83" customFormat="1">
      <c r="E940" s="303"/>
      <c r="F940" s="85"/>
    </row>
    <row r="941" spans="5:6" s="83" customFormat="1">
      <c r="E941" s="303"/>
      <c r="F941" s="85"/>
    </row>
    <row r="942" spans="5:6" s="83" customFormat="1">
      <c r="E942" s="303"/>
      <c r="F942" s="85"/>
    </row>
    <row r="943" spans="5:6" s="83" customFormat="1">
      <c r="E943" s="303"/>
      <c r="F943" s="85"/>
    </row>
    <row r="944" spans="5:6" s="83" customFormat="1">
      <c r="E944" s="303"/>
      <c r="F944" s="85"/>
    </row>
    <row r="945" spans="5:6" s="83" customFormat="1">
      <c r="E945" s="303"/>
      <c r="F945" s="85"/>
    </row>
    <row r="946" spans="5:6" s="83" customFormat="1">
      <c r="E946" s="303"/>
      <c r="F946" s="85"/>
    </row>
    <row r="947" spans="5:6" s="83" customFormat="1">
      <c r="E947" s="303"/>
      <c r="F947" s="85"/>
    </row>
    <row r="948" spans="5:6" s="83" customFormat="1">
      <c r="E948" s="303"/>
      <c r="F948" s="85"/>
    </row>
    <row r="949" spans="5:6" s="83" customFormat="1">
      <c r="E949" s="303"/>
      <c r="F949" s="85"/>
    </row>
    <row r="950" spans="5:6" s="83" customFormat="1">
      <c r="E950" s="303"/>
      <c r="F950" s="85"/>
    </row>
    <row r="951" spans="5:6" s="83" customFormat="1">
      <c r="E951" s="303"/>
      <c r="F951" s="85"/>
    </row>
    <row r="952" spans="5:6" s="83" customFormat="1">
      <c r="E952" s="303"/>
      <c r="F952" s="85"/>
    </row>
    <row r="953" spans="5:6" s="83" customFormat="1">
      <c r="E953" s="303"/>
      <c r="F953" s="85"/>
    </row>
    <row r="954" spans="5:6" s="83" customFormat="1">
      <c r="E954" s="303"/>
      <c r="F954" s="85"/>
    </row>
    <row r="955" spans="5:6" s="83" customFormat="1">
      <c r="E955" s="303"/>
      <c r="F955" s="85"/>
    </row>
    <row r="956" spans="5:6" s="83" customFormat="1">
      <c r="E956" s="303"/>
      <c r="F956" s="85"/>
    </row>
    <row r="957" spans="5:6" s="83" customFormat="1">
      <c r="E957" s="303"/>
      <c r="F957" s="85"/>
    </row>
    <row r="958" spans="5:6" s="83" customFormat="1">
      <c r="E958" s="303"/>
      <c r="F958" s="85"/>
    </row>
    <row r="959" spans="5:6" s="83" customFormat="1">
      <c r="E959" s="303"/>
      <c r="F959" s="85"/>
    </row>
    <row r="960" spans="5:6" s="83" customFormat="1">
      <c r="E960" s="303"/>
      <c r="F960" s="85"/>
    </row>
    <row r="961" spans="5:6" s="83" customFormat="1">
      <c r="E961" s="303"/>
      <c r="F961" s="85"/>
    </row>
    <row r="962" spans="5:6" s="83" customFormat="1">
      <c r="E962" s="303"/>
      <c r="F962" s="85"/>
    </row>
    <row r="963" spans="5:6" s="83" customFormat="1">
      <c r="E963" s="303"/>
      <c r="F963" s="85"/>
    </row>
    <row r="964" spans="5:6" s="83" customFormat="1">
      <c r="E964" s="303"/>
      <c r="F964" s="85"/>
    </row>
    <row r="965" spans="5:6" s="83" customFormat="1">
      <c r="E965" s="303"/>
      <c r="F965" s="85"/>
    </row>
    <row r="966" spans="5:6" s="83" customFormat="1">
      <c r="E966" s="303"/>
      <c r="F966" s="85"/>
    </row>
    <row r="967" spans="5:6" s="83" customFormat="1">
      <c r="E967" s="303"/>
      <c r="F967" s="85"/>
    </row>
    <row r="968" spans="5:6" s="83" customFormat="1">
      <c r="E968" s="303"/>
      <c r="F968" s="85"/>
    </row>
    <row r="969" spans="5:6" s="83" customFormat="1">
      <c r="E969" s="303"/>
      <c r="F969" s="85"/>
    </row>
    <row r="970" spans="5:6" s="83" customFormat="1">
      <c r="E970" s="303"/>
      <c r="F970" s="85"/>
    </row>
    <row r="971" spans="5:6" s="83" customFormat="1">
      <c r="E971" s="303"/>
      <c r="F971" s="85"/>
    </row>
    <row r="972" spans="5:6" s="83" customFormat="1">
      <c r="E972" s="303"/>
      <c r="F972" s="85"/>
    </row>
    <row r="973" spans="5:6" s="83" customFormat="1">
      <c r="E973" s="303"/>
      <c r="F973" s="85"/>
    </row>
    <row r="974" spans="5:6" s="83" customFormat="1">
      <c r="E974" s="303"/>
      <c r="F974" s="85"/>
    </row>
    <row r="975" spans="5:6" s="83" customFormat="1">
      <c r="E975" s="303"/>
      <c r="F975" s="85"/>
    </row>
    <row r="976" spans="5:6" s="83" customFormat="1">
      <c r="E976" s="303"/>
      <c r="F976" s="85"/>
    </row>
    <row r="977" spans="5:6" s="83" customFormat="1">
      <c r="E977" s="303"/>
      <c r="F977" s="85"/>
    </row>
    <row r="978" spans="5:6" s="83" customFormat="1">
      <c r="E978" s="303"/>
      <c r="F978" s="85"/>
    </row>
    <row r="979" spans="5:6" s="83" customFormat="1">
      <c r="E979" s="303"/>
      <c r="F979" s="85"/>
    </row>
    <row r="980" spans="5:6" s="83" customFormat="1">
      <c r="E980" s="303"/>
      <c r="F980" s="85"/>
    </row>
    <row r="981" spans="5:6" s="83" customFormat="1">
      <c r="E981" s="303"/>
      <c r="F981" s="85"/>
    </row>
    <row r="982" spans="5:6" s="83" customFormat="1">
      <c r="E982" s="303"/>
      <c r="F982" s="85"/>
    </row>
    <row r="983" spans="5:6" s="83" customFormat="1">
      <c r="E983" s="303"/>
      <c r="F983" s="85"/>
    </row>
    <row r="984" spans="5:6" s="83" customFormat="1">
      <c r="E984" s="303"/>
      <c r="F984" s="85"/>
    </row>
    <row r="985" spans="5:6" s="83" customFormat="1">
      <c r="E985" s="303"/>
      <c r="F985" s="85"/>
    </row>
    <row r="986" spans="5:6" s="83" customFormat="1">
      <c r="E986" s="303"/>
      <c r="F986" s="85"/>
    </row>
    <row r="987" spans="5:6" s="83" customFormat="1">
      <c r="E987" s="303"/>
      <c r="F987" s="85"/>
    </row>
    <row r="988" spans="5:6" s="83" customFormat="1">
      <c r="E988" s="303"/>
      <c r="F988" s="85"/>
    </row>
    <row r="989" spans="5:6" s="83" customFormat="1">
      <c r="E989" s="303"/>
      <c r="F989" s="85"/>
    </row>
    <row r="990" spans="5:6" s="83" customFormat="1">
      <c r="E990" s="303"/>
      <c r="F990" s="85"/>
    </row>
    <row r="991" spans="5:6" s="83" customFormat="1">
      <c r="E991" s="303"/>
      <c r="F991" s="85"/>
    </row>
    <row r="992" spans="5:6" s="83" customFormat="1">
      <c r="E992" s="303"/>
      <c r="F992" s="85"/>
    </row>
    <row r="993" spans="5:6" s="83" customFormat="1">
      <c r="E993" s="303"/>
      <c r="F993" s="85"/>
    </row>
    <row r="994" spans="5:6" s="83" customFormat="1">
      <c r="E994" s="303"/>
      <c r="F994" s="85"/>
    </row>
    <row r="995" spans="5:6" s="83" customFormat="1">
      <c r="E995" s="303"/>
      <c r="F995" s="85"/>
    </row>
    <row r="996" spans="5:6" s="83" customFormat="1">
      <c r="E996" s="303"/>
      <c r="F996" s="85"/>
    </row>
    <row r="997" spans="5:6" s="83" customFormat="1">
      <c r="E997" s="303"/>
      <c r="F997" s="85"/>
    </row>
    <row r="998" spans="5:6" s="83" customFormat="1">
      <c r="E998" s="303"/>
      <c r="F998" s="85"/>
    </row>
    <row r="999" spans="5:6" s="83" customFormat="1">
      <c r="E999" s="303"/>
      <c r="F999" s="85"/>
    </row>
    <row r="1000" spans="5:6" s="83" customFormat="1">
      <c r="E1000" s="303"/>
      <c r="F1000" s="85"/>
    </row>
    <row r="1001" spans="5:6" s="83" customFormat="1">
      <c r="E1001" s="303"/>
      <c r="F1001" s="85"/>
    </row>
    <row r="1002" spans="5:6" s="83" customFormat="1">
      <c r="E1002" s="303"/>
      <c r="F1002" s="85"/>
    </row>
    <row r="1003" spans="5:6" s="83" customFormat="1">
      <c r="E1003" s="303"/>
      <c r="F1003" s="85"/>
    </row>
    <row r="1004" spans="5:6" s="83" customFormat="1">
      <c r="E1004" s="303"/>
      <c r="F1004" s="85"/>
    </row>
    <row r="1005" spans="5:6" s="83" customFormat="1">
      <c r="E1005" s="303"/>
      <c r="F1005" s="85"/>
    </row>
    <row r="1006" spans="5:6" s="83" customFormat="1">
      <c r="E1006" s="303"/>
      <c r="F1006" s="85"/>
    </row>
    <row r="1007" spans="5:6" s="83" customFormat="1">
      <c r="E1007" s="303"/>
      <c r="F1007" s="85"/>
    </row>
    <row r="1008" spans="5:6" s="83" customFormat="1">
      <c r="E1008" s="303"/>
      <c r="F1008" s="85"/>
    </row>
    <row r="1009" spans="5:6" s="83" customFormat="1">
      <c r="E1009" s="303"/>
      <c r="F1009" s="85"/>
    </row>
    <row r="1010" spans="5:6" s="83" customFormat="1">
      <c r="E1010" s="303"/>
      <c r="F1010" s="85"/>
    </row>
    <row r="1011" spans="5:6" s="83" customFormat="1">
      <c r="E1011" s="303"/>
      <c r="F1011" s="85"/>
    </row>
    <row r="1012" spans="5:6" s="83" customFormat="1">
      <c r="E1012" s="303"/>
      <c r="F1012" s="85"/>
    </row>
    <row r="1013" spans="5:6" s="83" customFormat="1">
      <c r="E1013" s="303"/>
      <c r="F1013" s="85"/>
    </row>
    <row r="1014" spans="5:6" s="83" customFormat="1">
      <c r="E1014" s="303"/>
      <c r="F1014" s="85"/>
    </row>
    <row r="1015" spans="5:6" s="83" customFormat="1">
      <c r="E1015" s="303"/>
      <c r="F1015" s="85"/>
    </row>
    <row r="1016" spans="5:6" s="83" customFormat="1">
      <c r="E1016" s="303"/>
      <c r="F1016" s="85"/>
    </row>
    <row r="1017" spans="5:6" s="83" customFormat="1">
      <c r="E1017" s="303"/>
      <c r="F1017" s="85"/>
    </row>
    <row r="1018" spans="5:6" s="83" customFormat="1">
      <c r="E1018" s="303"/>
      <c r="F1018" s="85"/>
    </row>
    <row r="1019" spans="5:6" s="83" customFormat="1">
      <c r="E1019" s="303"/>
      <c r="F1019" s="85"/>
    </row>
    <row r="1020" spans="5:6" s="83" customFormat="1">
      <c r="E1020" s="303"/>
      <c r="F1020" s="85"/>
    </row>
    <row r="1021" spans="5:6" s="83" customFormat="1">
      <c r="E1021" s="303"/>
      <c r="F1021" s="85"/>
    </row>
    <row r="1022" spans="5:6" s="83" customFormat="1">
      <c r="E1022" s="303"/>
      <c r="F1022" s="85"/>
    </row>
    <row r="1023" spans="5:6" s="83" customFormat="1">
      <c r="E1023" s="303"/>
      <c r="F1023" s="85"/>
    </row>
    <row r="1024" spans="5:6" s="83" customFormat="1">
      <c r="E1024" s="303"/>
      <c r="F1024" s="85"/>
    </row>
    <row r="1025" spans="5:6" s="83" customFormat="1">
      <c r="E1025" s="303"/>
      <c r="F1025" s="85"/>
    </row>
    <row r="1026" spans="5:6" s="83" customFormat="1">
      <c r="E1026" s="303"/>
      <c r="F1026" s="85"/>
    </row>
    <row r="1027" spans="5:6" s="83" customFormat="1">
      <c r="E1027" s="303"/>
      <c r="F1027" s="85"/>
    </row>
    <row r="1028" spans="5:6" s="83" customFormat="1">
      <c r="E1028" s="303"/>
      <c r="F1028" s="85"/>
    </row>
    <row r="1029" spans="5:6" s="83" customFormat="1">
      <c r="E1029" s="303"/>
      <c r="F1029" s="85"/>
    </row>
    <row r="1030" spans="5:6" s="83" customFormat="1">
      <c r="E1030" s="303"/>
      <c r="F1030" s="85"/>
    </row>
    <row r="1031" spans="5:6" s="83" customFormat="1">
      <c r="E1031" s="303"/>
      <c r="F1031" s="85"/>
    </row>
    <row r="1032" spans="5:6" s="83" customFormat="1">
      <c r="E1032" s="303"/>
      <c r="F1032" s="85"/>
    </row>
    <row r="1033" spans="5:6" s="83" customFormat="1">
      <c r="E1033" s="303"/>
      <c r="F1033" s="85"/>
    </row>
    <row r="1034" spans="5:6" s="83" customFormat="1">
      <c r="E1034" s="303"/>
      <c r="F1034" s="85"/>
    </row>
    <row r="1035" spans="5:6" s="83" customFormat="1">
      <c r="E1035" s="303"/>
      <c r="F1035" s="85"/>
    </row>
    <row r="1036" spans="5:6" s="83" customFormat="1">
      <c r="E1036" s="303"/>
      <c r="F1036" s="85"/>
    </row>
    <row r="1037" spans="5:6" s="83" customFormat="1">
      <c r="E1037" s="303"/>
      <c r="F1037" s="85"/>
    </row>
    <row r="1038" spans="5:6" s="83" customFormat="1">
      <c r="E1038" s="303"/>
      <c r="F1038" s="85"/>
    </row>
    <row r="1039" spans="5:6" s="83" customFormat="1">
      <c r="E1039" s="303"/>
      <c r="F1039" s="85"/>
    </row>
    <row r="1040" spans="5:6" s="83" customFormat="1">
      <c r="E1040" s="303"/>
      <c r="F1040" s="85"/>
    </row>
    <row r="1041" spans="5:6" s="83" customFormat="1">
      <c r="E1041" s="303"/>
      <c r="F1041" s="85"/>
    </row>
    <row r="1042" spans="5:6" s="83" customFormat="1">
      <c r="E1042" s="303"/>
      <c r="F1042" s="85"/>
    </row>
    <row r="1043" spans="5:6" s="83" customFormat="1">
      <c r="E1043" s="303"/>
      <c r="F1043" s="85"/>
    </row>
    <row r="1044" spans="5:6" s="83" customFormat="1">
      <c r="E1044" s="303"/>
      <c r="F1044" s="85"/>
    </row>
    <row r="1045" spans="5:6" s="83" customFormat="1">
      <c r="E1045" s="303"/>
      <c r="F1045" s="85"/>
    </row>
    <row r="1046" spans="5:6" s="83" customFormat="1">
      <c r="E1046" s="303"/>
      <c r="F1046" s="85"/>
    </row>
    <row r="1047" spans="5:6" s="83" customFormat="1">
      <c r="E1047" s="303"/>
      <c r="F1047" s="85"/>
    </row>
    <row r="1048" spans="5:6" s="83" customFormat="1">
      <c r="E1048" s="303"/>
      <c r="F1048" s="85"/>
    </row>
    <row r="1049" spans="5:6" s="83" customFormat="1">
      <c r="E1049" s="303"/>
      <c r="F1049" s="85"/>
    </row>
    <row r="1050" spans="5:6" s="83" customFormat="1">
      <c r="E1050" s="303"/>
      <c r="F1050" s="85"/>
    </row>
    <row r="1051" spans="5:6" s="83" customFormat="1">
      <c r="E1051" s="303"/>
      <c r="F1051" s="85"/>
    </row>
    <row r="1052" spans="5:6" s="83" customFormat="1">
      <c r="E1052" s="303"/>
      <c r="F1052" s="85"/>
    </row>
    <row r="1053" spans="5:6" s="83" customFormat="1">
      <c r="E1053" s="303"/>
      <c r="F1053" s="85"/>
    </row>
    <row r="1054" spans="5:6" s="83" customFormat="1">
      <c r="E1054" s="303"/>
      <c r="F1054" s="85"/>
    </row>
    <row r="1055" spans="5:6" s="83" customFormat="1">
      <c r="E1055" s="303"/>
      <c r="F1055" s="85"/>
    </row>
    <row r="1056" spans="5:6" s="83" customFormat="1">
      <c r="E1056" s="303"/>
      <c r="F1056" s="85"/>
    </row>
    <row r="1057" spans="5:6" s="83" customFormat="1">
      <c r="E1057" s="303"/>
      <c r="F1057" s="85"/>
    </row>
    <row r="1058" spans="5:6" s="83" customFormat="1">
      <c r="E1058" s="303"/>
      <c r="F1058" s="85"/>
    </row>
    <row r="1059" spans="5:6" s="83" customFormat="1">
      <c r="E1059" s="303"/>
      <c r="F1059" s="85"/>
    </row>
    <row r="1060" spans="5:6" s="83" customFormat="1">
      <c r="E1060" s="303"/>
      <c r="F1060" s="85"/>
    </row>
    <row r="1061" spans="5:6" s="83" customFormat="1">
      <c r="E1061" s="303"/>
      <c r="F1061" s="85"/>
    </row>
    <row r="1062" spans="5:6" s="83" customFormat="1">
      <c r="E1062" s="303"/>
      <c r="F1062" s="85"/>
    </row>
    <row r="1063" spans="5:6" s="83" customFormat="1">
      <c r="E1063" s="303"/>
      <c r="F1063" s="85"/>
    </row>
    <row r="1064" spans="5:6" s="83" customFormat="1">
      <c r="E1064" s="303"/>
      <c r="F1064" s="85"/>
    </row>
    <row r="1065" spans="5:6" s="83" customFormat="1">
      <c r="E1065" s="303"/>
      <c r="F1065" s="85"/>
    </row>
    <row r="1066" spans="5:6" s="83" customFormat="1">
      <c r="E1066" s="303"/>
      <c r="F1066" s="85"/>
    </row>
    <row r="1067" spans="5:6" s="83" customFormat="1">
      <c r="E1067" s="303"/>
      <c r="F1067" s="85"/>
    </row>
    <row r="1068" spans="5:6" s="83" customFormat="1">
      <c r="E1068" s="303"/>
      <c r="F1068" s="85"/>
    </row>
    <row r="1069" spans="5:6" s="83" customFormat="1">
      <c r="E1069" s="303"/>
      <c r="F1069" s="85"/>
    </row>
    <row r="1070" spans="5:6" s="83" customFormat="1">
      <c r="E1070" s="303"/>
      <c r="F1070" s="85"/>
    </row>
    <row r="1071" spans="5:6" s="83" customFormat="1">
      <c r="E1071" s="303"/>
      <c r="F1071" s="85"/>
    </row>
    <row r="1072" spans="5:6" s="83" customFormat="1">
      <c r="E1072" s="303"/>
      <c r="F1072" s="85"/>
    </row>
    <row r="1073" spans="5:6" s="83" customFormat="1">
      <c r="E1073" s="303"/>
      <c r="F1073" s="85"/>
    </row>
    <row r="1074" spans="5:6" s="83" customFormat="1">
      <c r="E1074" s="303"/>
      <c r="F1074" s="85"/>
    </row>
    <row r="1075" spans="5:6" s="83" customFormat="1">
      <c r="E1075" s="303"/>
      <c r="F1075" s="85"/>
    </row>
    <row r="1076" spans="5:6" s="83" customFormat="1">
      <c r="E1076" s="303"/>
      <c r="F1076" s="85"/>
    </row>
    <row r="1077" spans="5:6" s="83" customFormat="1">
      <c r="E1077" s="303"/>
      <c r="F1077" s="85"/>
    </row>
    <row r="1078" spans="5:6" s="83" customFormat="1">
      <c r="E1078" s="303"/>
      <c r="F1078" s="85"/>
    </row>
    <row r="1079" spans="5:6" s="83" customFormat="1">
      <c r="E1079" s="303"/>
      <c r="F1079" s="85"/>
    </row>
    <row r="1080" spans="5:6" s="83" customFormat="1">
      <c r="E1080" s="303"/>
      <c r="F1080" s="85"/>
    </row>
    <row r="1081" spans="5:6" s="83" customFormat="1">
      <c r="E1081" s="303"/>
      <c r="F1081" s="85"/>
    </row>
    <row r="1082" spans="5:6" s="83" customFormat="1">
      <c r="E1082" s="303"/>
      <c r="F1082" s="85"/>
    </row>
    <row r="1083" spans="5:6" s="83" customFormat="1">
      <c r="E1083" s="303"/>
      <c r="F1083" s="85"/>
    </row>
    <row r="1084" spans="5:6" s="83" customFormat="1">
      <c r="E1084" s="303"/>
      <c r="F1084" s="85"/>
    </row>
    <row r="1085" spans="5:6" s="83" customFormat="1">
      <c r="E1085" s="303"/>
      <c r="F1085" s="85"/>
    </row>
    <row r="1086" spans="5:6" s="83" customFormat="1">
      <c r="E1086" s="303"/>
      <c r="F1086" s="85"/>
    </row>
    <row r="1087" spans="5:6" s="83" customFormat="1">
      <c r="E1087" s="303"/>
      <c r="F1087" s="85"/>
    </row>
    <row r="1088" spans="5:6" s="83" customFormat="1">
      <c r="E1088" s="303"/>
      <c r="F1088" s="85"/>
    </row>
    <row r="1089" spans="5:6" s="83" customFormat="1">
      <c r="E1089" s="303"/>
      <c r="F1089" s="85"/>
    </row>
    <row r="1090" spans="5:6" s="83" customFormat="1">
      <c r="E1090" s="303"/>
      <c r="F1090" s="85"/>
    </row>
    <row r="1091" spans="5:6" s="83" customFormat="1">
      <c r="E1091" s="303"/>
      <c r="F1091" s="85"/>
    </row>
    <row r="1092" spans="5:6" s="83" customFormat="1">
      <c r="E1092" s="303"/>
      <c r="F1092" s="85"/>
    </row>
    <row r="1093" spans="5:6" s="83" customFormat="1">
      <c r="E1093" s="303"/>
      <c r="F1093" s="85"/>
    </row>
    <row r="1094" spans="5:6" s="83" customFormat="1">
      <c r="E1094" s="303"/>
      <c r="F1094" s="85"/>
    </row>
    <row r="1095" spans="5:6" s="83" customFormat="1">
      <c r="E1095" s="303"/>
      <c r="F1095" s="85"/>
    </row>
    <row r="1096" spans="5:6" s="83" customFormat="1">
      <c r="E1096" s="303"/>
      <c r="F1096" s="85"/>
    </row>
    <row r="1097" spans="5:6" s="83" customFormat="1">
      <c r="E1097" s="303"/>
      <c r="F1097" s="85"/>
    </row>
    <row r="1098" spans="5:6" s="83" customFormat="1">
      <c r="E1098" s="303"/>
      <c r="F1098" s="85"/>
    </row>
    <row r="1099" spans="5:6" s="83" customFormat="1">
      <c r="E1099" s="303"/>
      <c r="F1099" s="85"/>
    </row>
    <row r="1100" spans="5:6" s="83" customFormat="1">
      <c r="E1100" s="303"/>
      <c r="F1100" s="85"/>
    </row>
    <row r="1101" spans="5:6" s="83" customFormat="1">
      <c r="E1101" s="303"/>
      <c r="F1101" s="85"/>
    </row>
    <row r="1102" spans="5:6" s="83" customFormat="1">
      <c r="E1102" s="303"/>
      <c r="F1102" s="85"/>
    </row>
    <row r="1103" spans="5:6" s="83" customFormat="1">
      <c r="E1103" s="303"/>
      <c r="F1103" s="85"/>
    </row>
    <row r="1104" spans="5:6" s="83" customFormat="1">
      <c r="E1104" s="303"/>
      <c r="F1104" s="85"/>
    </row>
    <row r="1105" spans="5:6" s="83" customFormat="1">
      <c r="E1105" s="303"/>
      <c r="F1105" s="85"/>
    </row>
    <row r="1106" spans="5:6" s="83" customFormat="1">
      <c r="E1106" s="303"/>
      <c r="F1106" s="85"/>
    </row>
    <row r="1107" spans="5:6" s="83" customFormat="1">
      <c r="E1107" s="303"/>
      <c r="F1107" s="85"/>
    </row>
    <row r="1108" spans="5:6" s="83" customFormat="1">
      <c r="E1108" s="303"/>
      <c r="F1108" s="85"/>
    </row>
    <row r="1109" spans="5:6" s="83" customFormat="1">
      <c r="E1109" s="303"/>
      <c r="F1109" s="85"/>
    </row>
    <row r="1110" spans="5:6" s="83" customFormat="1">
      <c r="E1110" s="303"/>
      <c r="F1110" s="85"/>
    </row>
    <row r="1111" spans="5:6" s="83" customFormat="1">
      <c r="E1111" s="303"/>
      <c r="F1111" s="85"/>
    </row>
    <row r="1112" spans="5:6" s="83" customFormat="1">
      <c r="E1112" s="303"/>
      <c r="F1112" s="85"/>
    </row>
    <row r="1113" spans="5:6" s="83" customFormat="1">
      <c r="E1113" s="303"/>
      <c r="F1113" s="85"/>
    </row>
    <row r="1114" spans="5:6" s="83" customFormat="1">
      <c r="E1114" s="303"/>
      <c r="F1114" s="85"/>
    </row>
    <row r="1115" spans="5:6" s="83" customFormat="1">
      <c r="E1115" s="303"/>
      <c r="F1115" s="85"/>
    </row>
    <row r="1116" spans="5:6" s="83" customFormat="1">
      <c r="E1116" s="303"/>
      <c r="F1116" s="85"/>
    </row>
    <row r="1117" spans="5:6" s="83" customFormat="1">
      <c r="E1117" s="303"/>
      <c r="F1117" s="85"/>
    </row>
    <row r="1118" spans="5:6" s="83" customFormat="1">
      <c r="E1118" s="303"/>
      <c r="F1118" s="85"/>
    </row>
    <row r="1119" spans="5:6" s="83" customFormat="1">
      <c r="E1119" s="303"/>
      <c r="F1119" s="85"/>
    </row>
    <row r="1120" spans="5:6" s="83" customFormat="1">
      <c r="E1120" s="303"/>
      <c r="F1120" s="85"/>
    </row>
    <row r="1121" spans="5:6" s="83" customFormat="1">
      <c r="E1121" s="303"/>
      <c r="F1121" s="85"/>
    </row>
    <row r="1122" spans="5:6" s="83" customFormat="1">
      <c r="E1122" s="303"/>
      <c r="F1122" s="85"/>
    </row>
    <row r="1123" spans="5:6" s="83" customFormat="1">
      <c r="E1123" s="303"/>
      <c r="F1123" s="85"/>
    </row>
    <row r="1124" spans="5:6" s="83" customFormat="1">
      <c r="E1124" s="303"/>
      <c r="F1124" s="85"/>
    </row>
    <row r="1125" spans="5:6" s="83" customFormat="1">
      <c r="E1125" s="303"/>
      <c r="F1125" s="85"/>
    </row>
    <row r="1126" spans="5:6" s="83" customFormat="1">
      <c r="E1126" s="303"/>
      <c r="F1126" s="85"/>
    </row>
    <row r="1127" spans="5:6" s="83" customFormat="1">
      <c r="E1127" s="303"/>
      <c r="F1127" s="85"/>
    </row>
    <row r="1128" spans="5:6" s="83" customFormat="1">
      <c r="E1128" s="303"/>
      <c r="F1128" s="85"/>
    </row>
    <row r="1129" spans="5:6" s="83" customFormat="1">
      <c r="E1129" s="303"/>
      <c r="F1129" s="85"/>
    </row>
    <row r="1130" spans="5:6" s="83" customFormat="1">
      <c r="E1130" s="303"/>
      <c r="F1130" s="85"/>
    </row>
    <row r="1131" spans="5:6" s="83" customFormat="1">
      <c r="E1131" s="303"/>
      <c r="F1131" s="85"/>
    </row>
    <row r="1132" spans="5:6" s="83" customFormat="1">
      <c r="E1132" s="303"/>
      <c r="F1132" s="85"/>
    </row>
    <row r="1133" spans="5:6" s="83" customFormat="1">
      <c r="E1133" s="303"/>
      <c r="F1133" s="85"/>
    </row>
    <row r="1134" spans="5:6" s="83" customFormat="1">
      <c r="E1134" s="303"/>
      <c r="F1134" s="85"/>
    </row>
    <row r="1135" spans="5:6" s="83" customFormat="1">
      <c r="E1135" s="303"/>
      <c r="F1135" s="85"/>
    </row>
    <row r="1136" spans="5:6" s="83" customFormat="1">
      <c r="E1136" s="303"/>
      <c r="F1136" s="85"/>
    </row>
    <row r="1137" spans="5:6" s="83" customFormat="1">
      <c r="E1137" s="303"/>
      <c r="F1137" s="85"/>
    </row>
    <row r="1138" spans="5:6" s="83" customFormat="1">
      <c r="E1138" s="303"/>
      <c r="F1138" s="85"/>
    </row>
    <row r="1139" spans="5:6" s="83" customFormat="1">
      <c r="E1139" s="303"/>
      <c r="F1139" s="85"/>
    </row>
    <row r="1140" spans="5:6" s="83" customFormat="1">
      <c r="E1140" s="303"/>
      <c r="F1140" s="85"/>
    </row>
    <row r="1141" spans="5:6" s="83" customFormat="1">
      <c r="E1141" s="303"/>
      <c r="F1141" s="85"/>
    </row>
    <row r="1142" spans="5:6" s="83" customFormat="1">
      <c r="E1142" s="303"/>
      <c r="F1142" s="85"/>
    </row>
    <row r="1143" spans="5:6" s="83" customFormat="1">
      <c r="E1143" s="303"/>
      <c r="F1143" s="85"/>
    </row>
    <row r="1144" spans="5:6" s="83" customFormat="1">
      <c r="E1144" s="303"/>
      <c r="F1144" s="85"/>
    </row>
    <row r="1145" spans="5:6" s="83" customFormat="1">
      <c r="E1145" s="303"/>
      <c r="F1145" s="85"/>
    </row>
    <row r="1146" spans="5:6" s="83" customFormat="1">
      <c r="E1146" s="303"/>
      <c r="F1146" s="85"/>
    </row>
    <row r="1147" spans="5:6" s="83" customFormat="1">
      <c r="E1147" s="303"/>
      <c r="F1147" s="85"/>
    </row>
    <row r="1148" spans="5:6" s="83" customFormat="1">
      <c r="E1148" s="303"/>
      <c r="F1148" s="85"/>
    </row>
    <row r="1149" spans="5:6" s="83" customFormat="1">
      <c r="E1149" s="303"/>
      <c r="F1149" s="85"/>
    </row>
    <row r="1150" spans="5:6" s="83" customFormat="1">
      <c r="E1150" s="303"/>
      <c r="F1150" s="85"/>
    </row>
    <row r="1151" spans="5:6" s="83" customFormat="1">
      <c r="E1151" s="303"/>
      <c r="F1151" s="85"/>
    </row>
    <row r="1152" spans="5:6" s="83" customFormat="1">
      <c r="E1152" s="303"/>
      <c r="F1152" s="85"/>
    </row>
    <row r="1153" spans="5:6" s="83" customFormat="1">
      <c r="E1153" s="303"/>
      <c r="F1153" s="85"/>
    </row>
    <row r="1154" spans="5:6" s="83" customFormat="1">
      <c r="E1154" s="303"/>
      <c r="F1154" s="85"/>
    </row>
    <row r="1155" spans="5:6" s="83" customFormat="1">
      <c r="E1155" s="303"/>
      <c r="F1155" s="85"/>
    </row>
    <row r="1156" spans="5:6" s="83" customFormat="1">
      <c r="E1156" s="303"/>
      <c r="F1156" s="85"/>
    </row>
    <row r="1157" spans="5:6" s="83" customFormat="1">
      <c r="E1157" s="303"/>
      <c r="F1157" s="85"/>
    </row>
    <row r="1158" spans="5:6" s="83" customFormat="1">
      <c r="E1158" s="303"/>
      <c r="F1158" s="85"/>
    </row>
    <row r="1159" spans="5:6" s="83" customFormat="1">
      <c r="E1159" s="303"/>
      <c r="F1159" s="85"/>
    </row>
    <row r="1160" spans="5:6" s="83" customFormat="1">
      <c r="E1160" s="303"/>
      <c r="F1160" s="85"/>
    </row>
    <row r="1161" spans="5:6" s="83" customFormat="1">
      <c r="E1161" s="303"/>
      <c r="F1161" s="85"/>
    </row>
    <row r="1162" spans="5:6" s="83" customFormat="1">
      <c r="E1162" s="303"/>
      <c r="F1162" s="85"/>
    </row>
    <row r="1163" spans="5:6" s="83" customFormat="1">
      <c r="E1163" s="303"/>
      <c r="F1163" s="85"/>
    </row>
    <row r="1164" spans="5:6" s="83" customFormat="1">
      <c r="E1164" s="303"/>
      <c r="F1164" s="85"/>
    </row>
    <row r="1165" spans="5:6" s="83" customFormat="1">
      <c r="E1165" s="303"/>
      <c r="F1165" s="85"/>
    </row>
    <row r="1166" spans="5:6" s="83" customFormat="1">
      <c r="E1166" s="303"/>
      <c r="F1166" s="85"/>
    </row>
    <row r="1167" spans="5:6" s="83" customFormat="1">
      <c r="E1167" s="303"/>
      <c r="F1167" s="85"/>
    </row>
    <row r="1168" spans="5:6" s="83" customFormat="1">
      <c r="E1168" s="303"/>
      <c r="F1168" s="85"/>
    </row>
    <row r="1169" spans="5:6" s="83" customFormat="1">
      <c r="E1169" s="303"/>
      <c r="F1169" s="85"/>
    </row>
    <row r="1170" spans="5:6" s="83" customFormat="1">
      <c r="E1170" s="303"/>
      <c r="F1170" s="85"/>
    </row>
    <row r="1171" spans="5:6" s="83" customFormat="1">
      <c r="E1171" s="303"/>
      <c r="F1171" s="85"/>
    </row>
    <row r="1172" spans="5:6" s="83" customFormat="1">
      <c r="E1172" s="303"/>
      <c r="F1172" s="85"/>
    </row>
    <row r="1173" spans="5:6" s="83" customFormat="1">
      <c r="E1173" s="303"/>
      <c r="F1173" s="85"/>
    </row>
    <row r="1174" spans="5:6" s="83" customFormat="1">
      <c r="E1174" s="303"/>
      <c r="F1174" s="85"/>
    </row>
    <row r="1175" spans="5:6" s="83" customFormat="1">
      <c r="E1175" s="303"/>
      <c r="F1175" s="85"/>
    </row>
    <row r="1176" spans="5:6" s="83" customFormat="1">
      <c r="E1176" s="303"/>
      <c r="F1176" s="85"/>
    </row>
    <row r="1177" spans="5:6" s="83" customFormat="1">
      <c r="E1177" s="303"/>
      <c r="F1177" s="85"/>
    </row>
    <row r="1178" spans="5:6" s="83" customFormat="1">
      <c r="E1178" s="303"/>
      <c r="F1178" s="85"/>
    </row>
    <row r="1179" spans="5:6" s="83" customFormat="1">
      <c r="E1179" s="303"/>
      <c r="F1179" s="85"/>
    </row>
    <row r="1180" spans="5:6" s="83" customFormat="1">
      <c r="E1180" s="303"/>
      <c r="F1180" s="85"/>
    </row>
    <row r="1181" spans="5:6" s="83" customFormat="1">
      <c r="E1181" s="303"/>
      <c r="F1181" s="85"/>
    </row>
    <row r="1182" spans="5:6" s="83" customFormat="1">
      <c r="E1182" s="303"/>
      <c r="F1182" s="85"/>
    </row>
    <row r="1183" spans="5:6" s="83" customFormat="1">
      <c r="E1183" s="303"/>
      <c r="F1183" s="85"/>
    </row>
    <row r="1184" spans="5:6" s="83" customFormat="1">
      <c r="E1184" s="303"/>
      <c r="F1184" s="85"/>
    </row>
    <row r="1185" spans="5:6" s="83" customFormat="1">
      <c r="E1185" s="303"/>
      <c r="F1185" s="85"/>
    </row>
    <row r="1186" spans="5:6" s="83" customFormat="1">
      <c r="E1186" s="303"/>
      <c r="F1186" s="85"/>
    </row>
    <row r="1187" spans="5:6" s="83" customFormat="1">
      <c r="E1187" s="303"/>
      <c r="F1187" s="85"/>
    </row>
    <row r="1188" spans="5:6" s="83" customFormat="1">
      <c r="E1188" s="303"/>
      <c r="F1188" s="85"/>
    </row>
    <row r="1189" spans="5:6" s="83" customFormat="1">
      <c r="E1189" s="303"/>
      <c r="F1189" s="85"/>
    </row>
    <row r="1190" spans="5:6" s="83" customFormat="1">
      <c r="E1190" s="303"/>
      <c r="F1190" s="85"/>
    </row>
    <row r="1191" spans="5:6" s="83" customFormat="1">
      <c r="E1191" s="303"/>
      <c r="F1191" s="85"/>
    </row>
    <row r="1192" spans="5:6" s="83" customFormat="1">
      <c r="E1192" s="303"/>
      <c r="F1192" s="85"/>
    </row>
    <row r="1193" spans="5:6" s="83" customFormat="1">
      <c r="E1193" s="303"/>
      <c r="F1193" s="85"/>
    </row>
    <row r="1194" spans="5:6" s="83" customFormat="1">
      <c r="E1194" s="303"/>
      <c r="F1194" s="85"/>
    </row>
    <row r="1195" spans="5:6" s="83" customFormat="1">
      <c r="E1195" s="303"/>
      <c r="F1195" s="85"/>
    </row>
    <row r="1196" spans="5:6" s="83" customFormat="1">
      <c r="E1196" s="303"/>
      <c r="F1196" s="85"/>
    </row>
    <row r="1197" spans="5:6" s="83" customFormat="1">
      <c r="E1197" s="303"/>
      <c r="F1197" s="85"/>
    </row>
    <row r="1198" spans="5:6" s="83" customFormat="1">
      <c r="E1198" s="303"/>
      <c r="F1198" s="85"/>
    </row>
    <row r="1199" spans="5:6" s="83" customFormat="1">
      <c r="E1199" s="303"/>
      <c r="F1199" s="85"/>
    </row>
    <row r="1200" spans="5:6" s="83" customFormat="1">
      <c r="E1200" s="303"/>
      <c r="F1200" s="85"/>
    </row>
    <row r="1201" spans="5:6" s="83" customFormat="1">
      <c r="E1201" s="303"/>
      <c r="F1201" s="85"/>
    </row>
    <row r="1202" spans="5:6" s="83" customFormat="1">
      <c r="E1202" s="303"/>
      <c r="F1202" s="85"/>
    </row>
    <row r="1203" spans="5:6" s="83" customFormat="1">
      <c r="E1203" s="303"/>
      <c r="F1203" s="85"/>
    </row>
    <row r="1204" spans="5:6" s="83" customFormat="1">
      <c r="E1204" s="303"/>
      <c r="F1204" s="85"/>
    </row>
    <row r="1205" spans="5:6" s="83" customFormat="1">
      <c r="E1205" s="303"/>
      <c r="F1205" s="85"/>
    </row>
    <row r="1206" spans="5:6" s="83" customFormat="1">
      <c r="E1206" s="303"/>
      <c r="F1206" s="85"/>
    </row>
    <row r="1207" spans="5:6" s="83" customFormat="1">
      <c r="E1207" s="303"/>
      <c r="F1207" s="85"/>
    </row>
    <row r="1208" spans="5:6" s="83" customFormat="1">
      <c r="E1208" s="303"/>
      <c r="F1208" s="85"/>
    </row>
    <row r="1209" spans="5:6" s="83" customFormat="1">
      <c r="E1209" s="303"/>
      <c r="F1209" s="85"/>
    </row>
    <row r="1210" spans="5:6" s="83" customFormat="1">
      <c r="E1210" s="303"/>
      <c r="F1210" s="85"/>
    </row>
    <row r="1211" spans="5:6" s="83" customFormat="1">
      <c r="E1211" s="303"/>
      <c r="F1211" s="85"/>
    </row>
    <row r="1212" spans="5:6" s="83" customFormat="1">
      <c r="E1212" s="303"/>
      <c r="F1212" s="85"/>
    </row>
    <row r="1213" spans="5:6" s="83" customFormat="1">
      <c r="E1213" s="303"/>
      <c r="F1213" s="85"/>
    </row>
    <row r="1214" spans="5:6" s="83" customFormat="1">
      <c r="E1214" s="303"/>
      <c r="F1214" s="85"/>
    </row>
    <row r="1215" spans="5:6" s="83" customFormat="1">
      <c r="E1215" s="303"/>
      <c r="F1215" s="85"/>
    </row>
    <row r="1216" spans="5:6" s="83" customFormat="1">
      <c r="E1216" s="303"/>
      <c r="F1216" s="85"/>
    </row>
    <row r="1217" spans="5:6" s="83" customFormat="1">
      <c r="E1217" s="303"/>
      <c r="F1217" s="85"/>
    </row>
    <row r="1218" spans="5:6" s="83" customFormat="1">
      <c r="E1218" s="303"/>
      <c r="F1218" s="85"/>
    </row>
    <row r="1219" spans="5:6" s="83" customFormat="1">
      <c r="E1219" s="303"/>
      <c r="F1219" s="85"/>
    </row>
    <row r="1220" spans="5:6" s="83" customFormat="1">
      <c r="E1220" s="303"/>
      <c r="F1220" s="85"/>
    </row>
    <row r="1221" spans="5:6" s="83" customFormat="1">
      <c r="E1221" s="303"/>
      <c r="F1221" s="85"/>
    </row>
    <row r="1222" spans="5:6" s="83" customFormat="1">
      <c r="E1222" s="303"/>
      <c r="F1222" s="85"/>
    </row>
    <row r="1223" spans="5:6" s="83" customFormat="1">
      <c r="E1223" s="303"/>
      <c r="F1223" s="85"/>
    </row>
    <row r="1224" spans="5:6" s="83" customFormat="1">
      <c r="E1224" s="303"/>
      <c r="F1224" s="85"/>
    </row>
    <row r="1225" spans="5:6" s="83" customFormat="1">
      <c r="E1225" s="303"/>
      <c r="F1225" s="85"/>
    </row>
    <row r="1226" spans="5:6" s="83" customFormat="1">
      <c r="E1226" s="303"/>
      <c r="F1226" s="85"/>
    </row>
    <row r="1227" spans="5:6" s="83" customFormat="1">
      <c r="E1227" s="303"/>
      <c r="F1227" s="85"/>
    </row>
    <row r="1228" spans="5:6" s="83" customFormat="1">
      <c r="E1228" s="303"/>
      <c r="F1228" s="85"/>
    </row>
    <row r="1229" spans="5:6" s="83" customFormat="1">
      <c r="E1229" s="303"/>
      <c r="F1229" s="85"/>
    </row>
    <row r="1230" spans="5:6" s="83" customFormat="1">
      <c r="E1230" s="303"/>
      <c r="F1230" s="85"/>
    </row>
    <row r="1231" spans="5:6" s="83" customFormat="1">
      <c r="E1231" s="303"/>
      <c r="F1231" s="85"/>
    </row>
    <row r="1232" spans="5:6" s="83" customFormat="1">
      <c r="E1232" s="303"/>
      <c r="F1232" s="85"/>
    </row>
    <row r="1233" spans="5:6" s="83" customFormat="1">
      <c r="E1233" s="303"/>
      <c r="F1233" s="85"/>
    </row>
    <row r="1234" spans="5:6" s="83" customFormat="1">
      <c r="E1234" s="303"/>
      <c r="F1234" s="85"/>
    </row>
    <row r="1235" spans="5:6" s="83" customFormat="1">
      <c r="E1235" s="303"/>
      <c r="F1235" s="85"/>
    </row>
    <row r="1236" spans="5:6" s="83" customFormat="1">
      <c r="E1236" s="303"/>
      <c r="F1236" s="85"/>
    </row>
    <row r="1237" spans="5:6" s="83" customFormat="1">
      <c r="E1237" s="303"/>
      <c r="F1237" s="85"/>
    </row>
    <row r="1238" spans="5:6" s="83" customFormat="1">
      <c r="E1238" s="303"/>
      <c r="F1238" s="85"/>
    </row>
    <row r="1239" spans="5:6" s="83" customFormat="1">
      <c r="E1239" s="303"/>
      <c r="F1239" s="85"/>
    </row>
    <row r="1240" spans="5:6" s="83" customFormat="1">
      <c r="E1240" s="303"/>
      <c r="F1240" s="85"/>
    </row>
    <row r="1241" spans="5:6" s="83" customFormat="1">
      <c r="E1241" s="303"/>
      <c r="F1241" s="85"/>
    </row>
    <row r="1242" spans="5:6" s="83" customFormat="1">
      <c r="E1242" s="303"/>
      <c r="F1242" s="85"/>
    </row>
    <row r="1243" spans="5:6" s="83" customFormat="1">
      <c r="E1243" s="303"/>
      <c r="F1243" s="85"/>
    </row>
    <row r="1244" spans="5:6" s="83" customFormat="1">
      <c r="E1244" s="303"/>
      <c r="F1244" s="85"/>
    </row>
    <row r="1245" spans="5:6" s="83" customFormat="1">
      <c r="E1245" s="303"/>
      <c r="F1245" s="85"/>
    </row>
    <row r="1246" spans="5:6" s="83" customFormat="1">
      <c r="E1246" s="303"/>
      <c r="F1246" s="85"/>
    </row>
    <row r="1247" spans="5:6" s="83" customFormat="1">
      <c r="E1247" s="303"/>
      <c r="F1247" s="85"/>
    </row>
    <row r="1248" spans="5:6" s="83" customFormat="1">
      <c r="E1248" s="303"/>
      <c r="F1248" s="85"/>
    </row>
    <row r="1249" spans="5:6" s="83" customFormat="1">
      <c r="E1249" s="303"/>
      <c r="F1249" s="85"/>
    </row>
    <row r="1250" spans="5:6" s="83" customFormat="1">
      <c r="E1250" s="303"/>
      <c r="F1250" s="85"/>
    </row>
    <row r="1251" spans="5:6" s="83" customFormat="1">
      <c r="E1251" s="303"/>
      <c r="F1251" s="85"/>
    </row>
    <row r="1252" spans="5:6" s="83" customFormat="1">
      <c r="E1252" s="303"/>
      <c r="F1252" s="85"/>
    </row>
    <row r="1253" spans="5:6" s="83" customFormat="1">
      <c r="E1253" s="303"/>
      <c r="F1253" s="85"/>
    </row>
    <row r="1254" spans="5:6" s="83" customFormat="1">
      <c r="E1254" s="303"/>
      <c r="F1254" s="85"/>
    </row>
    <row r="1255" spans="5:6" s="83" customFormat="1">
      <c r="E1255" s="303"/>
      <c r="F1255" s="85"/>
    </row>
    <row r="1256" spans="5:6" s="83" customFormat="1">
      <c r="E1256" s="303"/>
      <c r="F1256" s="85"/>
    </row>
    <row r="1257" spans="5:6" s="83" customFormat="1">
      <c r="E1257" s="303"/>
      <c r="F1257" s="85"/>
    </row>
    <row r="1258" spans="5:6" s="83" customFormat="1">
      <c r="E1258" s="303"/>
      <c r="F1258" s="85"/>
    </row>
    <row r="1259" spans="5:6" s="83" customFormat="1">
      <c r="E1259" s="303"/>
      <c r="F1259" s="85"/>
    </row>
    <row r="1260" spans="5:6" s="83" customFormat="1">
      <c r="E1260" s="303"/>
      <c r="F1260" s="85"/>
    </row>
    <row r="1261" spans="5:6" s="83" customFormat="1">
      <c r="E1261" s="303"/>
      <c r="F1261" s="85"/>
    </row>
    <row r="1262" spans="5:6" s="83" customFormat="1">
      <c r="E1262" s="303"/>
      <c r="F1262" s="85"/>
    </row>
    <row r="1263" spans="5:6" s="83" customFormat="1">
      <c r="E1263" s="303"/>
      <c r="F1263" s="85"/>
    </row>
    <row r="1264" spans="5:6" s="83" customFormat="1">
      <c r="E1264" s="303"/>
      <c r="F1264" s="85"/>
    </row>
    <row r="1265" spans="5:6" s="83" customFormat="1">
      <c r="E1265" s="303"/>
      <c r="F1265" s="85"/>
    </row>
    <row r="1266" spans="5:6" s="83" customFormat="1">
      <c r="E1266" s="303"/>
      <c r="F1266" s="85"/>
    </row>
    <row r="1267" spans="5:6" s="83" customFormat="1">
      <c r="E1267" s="303"/>
      <c r="F1267" s="85"/>
    </row>
    <row r="1268" spans="5:6" s="83" customFormat="1">
      <c r="E1268" s="303"/>
      <c r="F1268" s="85"/>
    </row>
    <row r="1269" spans="5:6" s="83" customFormat="1">
      <c r="E1269" s="303"/>
      <c r="F1269" s="85"/>
    </row>
    <row r="1270" spans="5:6" s="83" customFormat="1">
      <c r="E1270" s="303"/>
      <c r="F1270" s="85"/>
    </row>
    <row r="1271" spans="5:6" s="83" customFormat="1">
      <c r="E1271" s="303"/>
      <c r="F1271" s="85"/>
    </row>
    <row r="1272" spans="5:6" s="83" customFormat="1">
      <c r="E1272" s="303"/>
      <c r="F1272" s="85"/>
    </row>
    <row r="1273" spans="5:6" s="83" customFormat="1">
      <c r="E1273" s="303"/>
      <c r="F1273" s="85"/>
    </row>
    <row r="1274" spans="5:6" s="83" customFormat="1">
      <c r="E1274" s="303"/>
      <c r="F1274" s="85"/>
    </row>
    <row r="1275" spans="5:6" s="83" customFormat="1">
      <c r="E1275" s="303"/>
      <c r="F1275" s="85"/>
    </row>
    <row r="1276" spans="5:6" s="83" customFormat="1">
      <c r="E1276" s="303"/>
      <c r="F1276" s="85"/>
    </row>
    <row r="1277" spans="5:6" s="83" customFormat="1">
      <c r="E1277" s="303"/>
      <c r="F1277" s="85"/>
    </row>
    <row r="1278" spans="5:6" s="83" customFormat="1">
      <c r="E1278" s="303"/>
      <c r="F1278" s="85"/>
    </row>
    <row r="1279" spans="5:6" s="83" customFormat="1">
      <c r="E1279" s="303"/>
      <c r="F1279" s="85"/>
    </row>
    <row r="1280" spans="5:6" s="83" customFormat="1">
      <c r="E1280" s="303"/>
      <c r="F1280" s="85"/>
    </row>
    <row r="1281" spans="5:6" s="83" customFormat="1">
      <c r="E1281" s="303"/>
      <c r="F1281" s="85"/>
    </row>
    <row r="1282" spans="5:6" s="83" customFormat="1">
      <c r="E1282" s="303"/>
      <c r="F1282" s="85"/>
    </row>
    <row r="1283" spans="5:6" s="83" customFormat="1">
      <c r="E1283" s="303"/>
      <c r="F1283" s="85"/>
    </row>
    <row r="1284" spans="5:6" s="83" customFormat="1">
      <c r="E1284" s="303"/>
      <c r="F1284" s="85"/>
    </row>
    <row r="1285" spans="5:6" s="83" customFormat="1">
      <c r="E1285" s="303"/>
      <c r="F1285" s="85"/>
    </row>
    <row r="1286" spans="5:6" s="83" customFormat="1">
      <c r="E1286" s="303"/>
      <c r="F1286" s="85"/>
    </row>
    <row r="1287" spans="5:6" s="83" customFormat="1">
      <c r="E1287" s="303"/>
      <c r="F1287" s="85"/>
    </row>
    <row r="1288" spans="5:6" s="83" customFormat="1">
      <c r="E1288" s="303"/>
      <c r="F1288" s="85"/>
    </row>
    <row r="1289" spans="5:6" s="83" customFormat="1">
      <c r="E1289" s="303"/>
      <c r="F1289" s="85"/>
    </row>
    <row r="1290" spans="5:6" s="83" customFormat="1">
      <c r="E1290" s="303"/>
      <c r="F1290" s="85"/>
    </row>
    <row r="1291" spans="5:6" s="83" customFormat="1">
      <c r="E1291" s="303"/>
      <c r="F1291" s="85"/>
    </row>
    <row r="1292" spans="5:6" s="83" customFormat="1">
      <c r="E1292" s="303"/>
      <c r="F1292" s="85"/>
    </row>
    <row r="1293" spans="5:6" s="83" customFormat="1">
      <c r="E1293" s="303"/>
      <c r="F1293" s="85"/>
    </row>
    <row r="1294" spans="5:6" s="83" customFormat="1">
      <c r="E1294" s="303"/>
      <c r="F1294" s="85"/>
    </row>
    <row r="1295" spans="5:6" s="83" customFormat="1">
      <c r="E1295" s="303"/>
      <c r="F1295" s="85"/>
    </row>
    <row r="1296" spans="5:6" s="83" customFormat="1">
      <c r="E1296" s="303"/>
      <c r="F1296" s="85"/>
    </row>
    <row r="1297" spans="5:6" s="83" customFormat="1">
      <c r="E1297" s="303"/>
      <c r="F1297" s="85"/>
    </row>
    <row r="1298" spans="5:6" s="83" customFormat="1">
      <c r="E1298" s="303"/>
      <c r="F1298" s="85"/>
    </row>
    <row r="1299" spans="5:6" s="83" customFormat="1">
      <c r="E1299" s="303"/>
      <c r="F1299" s="85"/>
    </row>
    <row r="1300" spans="5:6" s="83" customFormat="1">
      <c r="E1300" s="303"/>
      <c r="F1300" s="85"/>
    </row>
    <row r="1301" spans="5:6" s="83" customFormat="1">
      <c r="E1301" s="303"/>
      <c r="F1301" s="85"/>
    </row>
    <row r="1302" spans="5:6" s="83" customFormat="1">
      <c r="E1302" s="303"/>
      <c r="F1302" s="85"/>
    </row>
    <row r="1303" spans="5:6" s="83" customFormat="1">
      <c r="E1303" s="303"/>
      <c r="F1303" s="85"/>
    </row>
    <row r="1304" spans="5:6" s="83" customFormat="1">
      <c r="E1304" s="303"/>
      <c r="F1304" s="85"/>
    </row>
    <row r="1305" spans="5:6" s="83" customFormat="1">
      <c r="E1305" s="303"/>
      <c r="F1305" s="85"/>
    </row>
    <row r="1306" spans="5:6" s="83" customFormat="1">
      <c r="E1306" s="303"/>
      <c r="F1306" s="85"/>
    </row>
    <row r="1307" spans="5:6" s="83" customFormat="1">
      <c r="E1307" s="303"/>
      <c r="F1307" s="85"/>
    </row>
    <row r="1308" spans="5:6" s="83" customFormat="1">
      <c r="E1308" s="303"/>
      <c r="F1308" s="85"/>
    </row>
    <row r="1309" spans="5:6" s="83" customFormat="1">
      <c r="E1309" s="303"/>
      <c r="F1309" s="85"/>
    </row>
    <row r="1310" spans="5:6" s="83" customFormat="1">
      <c r="E1310" s="303"/>
      <c r="F1310" s="85"/>
    </row>
    <row r="1311" spans="5:6" s="83" customFormat="1">
      <c r="E1311" s="303"/>
      <c r="F1311" s="85"/>
    </row>
    <row r="1312" spans="5:6" s="83" customFormat="1">
      <c r="E1312" s="303"/>
      <c r="F1312" s="85"/>
    </row>
    <row r="1313" spans="5:6" s="83" customFormat="1">
      <c r="E1313" s="303"/>
      <c r="F1313" s="85"/>
    </row>
    <row r="1314" spans="5:6" s="83" customFormat="1">
      <c r="E1314" s="303"/>
      <c r="F1314" s="85"/>
    </row>
    <row r="1315" spans="5:6" s="83" customFormat="1">
      <c r="E1315" s="303"/>
      <c r="F1315" s="85"/>
    </row>
    <row r="1316" spans="5:6" s="83" customFormat="1">
      <c r="E1316" s="303"/>
      <c r="F1316" s="85"/>
    </row>
    <row r="1317" spans="5:6" s="83" customFormat="1">
      <c r="E1317" s="303"/>
      <c r="F1317" s="85"/>
    </row>
    <row r="1318" spans="5:6" s="83" customFormat="1">
      <c r="E1318" s="303"/>
      <c r="F1318" s="85"/>
    </row>
    <row r="1319" spans="5:6" s="83" customFormat="1">
      <c r="E1319" s="303"/>
      <c r="F1319" s="85"/>
    </row>
    <row r="1320" spans="5:6" s="83" customFormat="1">
      <c r="E1320" s="303"/>
      <c r="F1320" s="85"/>
    </row>
    <row r="1321" spans="5:6" s="83" customFormat="1">
      <c r="E1321" s="303"/>
      <c r="F1321" s="85"/>
    </row>
    <row r="1322" spans="5:6" s="83" customFormat="1">
      <c r="E1322" s="303"/>
      <c r="F1322" s="85"/>
    </row>
    <row r="1323" spans="5:6" s="83" customFormat="1">
      <c r="E1323" s="303"/>
      <c r="F1323" s="85"/>
    </row>
    <row r="1324" spans="5:6" s="83" customFormat="1">
      <c r="E1324" s="303"/>
      <c r="F1324" s="85"/>
    </row>
    <row r="1325" spans="5:6" s="83" customFormat="1">
      <c r="E1325" s="303"/>
      <c r="F1325" s="85"/>
    </row>
    <row r="1326" spans="5:6" s="83" customFormat="1">
      <c r="E1326" s="303"/>
      <c r="F1326" s="85"/>
    </row>
    <row r="1327" spans="5:6" s="83" customFormat="1">
      <c r="E1327" s="303"/>
      <c r="F1327" s="85"/>
    </row>
    <row r="1328" spans="5:6" s="83" customFormat="1">
      <c r="E1328" s="303"/>
      <c r="F1328" s="85"/>
    </row>
    <row r="1329" spans="5:6" s="83" customFormat="1">
      <c r="E1329" s="303"/>
      <c r="F1329" s="85"/>
    </row>
    <row r="1330" spans="5:6" s="83" customFormat="1">
      <c r="E1330" s="303"/>
      <c r="F1330" s="85"/>
    </row>
    <row r="1331" spans="5:6" s="83" customFormat="1">
      <c r="E1331" s="303"/>
      <c r="F1331" s="85"/>
    </row>
    <row r="1332" spans="5:6" s="83" customFormat="1">
      <c r="E1332" s="303"/>
      <c r="F1332" s="85"/>
    </row>
    <row r="1333" spans="5:6" s="83" customFormat="1">
      <c r="E1333" s="303"/>
      <c r="F1333" s="85"/>
    </row>
    <row r="1334" spans="5:6" s="83" customFormat="1">
      <c r="E1334" s="303"/>
      <c r="F1334" s="85"/>
    </row>
    <row r="1335" spans="5:6" s="83" customFormat="1">
      <c r="E1335" s="303"/>
      <c r="F1335" s="85"/>
    </row>
    <row r="1336" spans="5:6" s="83" customFormat="1">
      <c r="E1336" s="303"/>
      <c r="F1336" s="85"/>
    </row>
    <row r="1337" spans="5:6" s="83" customFormat="1">
      <c r="E1337" s="303"/>
      <c r="F1337" s="85"/>
    </row>
    <row r="1338" spans="5:6" s="83" customFormat="1">
      <c r="E1338" s="303"/>
      <c r="F1338" s="85"/>
    </row>
    <row r="1339" spans="5:6" s="83" customFormat="1">
      <c r="E1339" s="303"/>
      <c r="F1339" s="85"/>
    </row>
    <row r="1340" spans="5:6" s="83" customFormat="1">
      <c r="E1340" s="303"/>
      <c r="F1340" s="85"/>
    </row>
    <row r="1341" spans="5:6" s="83" customFormat="1">
      <c r="E1341" s="303"/>
      <c r="F1341" s="85"/>
    </row>
    <row r="1342" spans="5:6" s="83" customFormat="1">
      <c r="E1342" s="303"/>
      <c r="F1342" s="85"/>
    </row>
    <row r="1343" spans="5:6" s="83" customFormat="1">
      <c r="E1343" s="303"/>
      <c r="F1343" s="85"/>
    </row>
    <row r="1344" spans="5:6" s="83" customFormat="1">
      <c r="E1344" s="303"/>
      <c r="F1344" s="85"/>
    </row>
    <row r="1345" spans="5:6" s="83" customFormat="1">
      <c r="E1345" s="303"/>
      <c r="F1345" s="85"/>
    </row>
    <row r="1346" spans="5:6" s="83" customFormat="1">
      <c r="E1346" s="303"/>
      <c r="F1346" s="85"/>
    </row>
    <row r="1347" spans="5:6" s="83" customFormat="1">
      <c r="E1347" s="303"/>
      <c r="F1347" s="85"/>
    </row>
    <row r="1348" spans="5:6" s="83" customFormat="1">
      <c r="E1348" s="303"/>
      <c r="F1348" s="85"/>
    </row>
    <row r="1349" spans="5:6" s="83" customFormat="1">
      <c r="E1349" s="303"/>
      <c r="F1349" s="85"/>
    </row>
    <row r="1350" spans="5:6" s="83" customFormat="1">
      <c r="E1350" s="303"/>
      <c r="F1350" s="85"/>
    </row>
    <row r="1351" spans="5:6" s="83" customFormat="1">
      <c r="E1351" s="303"/>
      <c r="F1351" s="85"/>
    </row>
    <row r="1352" spans="5:6" s="83" customFormat="1">
      <c r="E1352" s="303"/>
      <c r="F1352" s="85"/>
    </row>
    <row r="1353" spans="5:6" s="83" customFormat="1">
      <c r="E1353" s="303"/>
      <c r="F1353" s="85"/>
    </row>
    <row r="1354" spans="5:6" s="83" customFormat="1">
      <c r="E1354" s="303"/>
      <c r="F1354" s="85"/>
    </row>
    <row r="1355" spans="5:6" s="83" customFormat="1">
      <c r="E1355" s="303"/>
      <c r="F1355" s="85"/>
    </row>
    <row r="1356" spans="5:6" s="83" customFormat="1">
      <c r="E1356" s="303"/>
      <c r="F1356" s="85"/>
    </row>
    <row r="1357" spans="5:6" s="83" customFormat="1">
      <c r="E1357" s="303"/>
      <c r="F1357" s="85"/>
    </row>
    <row r="1358" spans="5:6" s="83" customFormat="1">
      <c r="E1358" s="303"/>
      <c r="F1358" s="85"/>
    </row>
    <row r="1359" spans="5:6" s="83" customFormat="1">
      <c r="E1359" s="303"/>
      <c r="F1359" s="85"/>
    </row>
    <row r="1360" spans="5:6" s="83" customFormat="1">
      <c r="E1360" s="303"/>
      <c r="F1360" s="85"/>
    </row>
    <row r="1361" spans="5:6" s="83" customFormat="1">
      <c r="E1361" s="303"/>
      <c r="F1361" s="85"/>
    </row>
    <row r="1362" spans="5:6" s="83" customFormat="1">
      <c r="E1362" s="303"/>
      <c r="F1362" s="85"/>
    </row>
    <row r="1363" spans="5:6" s="83" customFormat="1">
      <c r="E1363" s="303"/>
      <c r="F1363" s="85"/>
    </row>
    <row r="1364" spans="5:6" s="83" customFormat="1">
      <c r="E1364" s="303"/>
      <c r="F1364" s="85"/>
    </row>
    <row r="1365" spans="5:6" s="83" customFormat="1">
      <c r="E1365" s="303"/>
      <c r="F1365" s="85"/>
    </row>
    <row r="1366" spans="5:6" s="83" customFormat="1">
      <c r="E1366" s="303"/>
      <c r="F1366" s="85"/>
    </row>
    <row r="1367" spans="5:6" s="83" customFormat="1">
      <c r="E1367" s="303"/>
      <c r="F1367" s="85"/>
    </row>
    <row r="1368" spans="5:6" s="83" customFormat="1">
      <c r="E1368" s="303"/>
      <c r="F1368" s="85"/>
    </row>
    <row r="1369" spans="5:6" s="83" customFormat="1">
      <c r="E1369" s="303"/>
      <c r="F1369" s="85"/>
    </row>
    <row r="1370" spans="5:6" s="83" customFormat="1">
      <c r="E1370" s="303"/>
      <c r="F1370" s="85"/>
    </row>
    <row r="1371" spans="5:6" s="83" customFormat="1">
      <c r="E1371" s="303"/>
      <c r="F1371" s="85"/>
    </row>
    <row r="1372" spans="5:6" s="83" customFormat="1">
      <c r="E1372" s="303"/>
      <c r="F1372" s="85"/>
    </row>
    <row r="1373" spans="5:6" s="83" customFormat="1">
      <c r="E1373" s="303"/>
      <c r="F1373" s="85"/>
    </row>
    <row r="1374" spans="5:6" s="83" customFormat="1">
      <c r="E1374" s="303"/>
      <c r="F1374" s="85"/>
    </row>
    <row r="1375" spans="5:6" s="83" customFormat="1">
      <c r="E1375" s="303"/>
      <c r="F1375" s="85"/>
    </row>
    <row r="1376" spans="5:6" s="83" customFormat="1">
      <c r="E1376" s="303"/>
      <c r="F1376" s="85"/>
    </row>
    <row r="1377" spans="5:6" s="83" customFormat="1">
      <c r="E1377" s="303"/>
      <c r="F1377" s="85"/>
    </row>
    <row r="1378" spans="5:6" s="83" customFormat="1">
      <c r="E1378" s="303"/>
      <c r="F1378" s="85"/>
    </row>
    <row r="1379" spans="5:6" s="83" customFormat="1">
      <c r="E1379" s="303"/>
      <c r="F1379" s="85"/>
    </row>
    <row r="1380" spans="5:6" s="83" customFormat="1">
      <c r="E1380" s="303"/>
      <c r="F1380" s="85"/>
    </row>
    <row r="1381" spans="5:6" s="83" customFormat="1">
      <c r="E1381" s="303"/>
      <c r="F1381" s="85"/>
    </row>
    <row r="1382" spans="5:6" s="83" customFormat="1">
      <c r="E1382" s="303"/>
      <c r="F1382" s="85"/>
    </row>
    <row r="1383" spans="5:6" s="83" customFormat="1">
      <c r="E1383" s="303"/>
      <c r="F1383" s="85"/>
    </row>
    <row r="1384" spans="5:6" s="83" customFormat="1">
      <c r="E1384" s="303"/>
      <c r="F1384" s="85"/>
    </row>
    <row r="1385" spans="5:6" s="83" customFormat="1">
      <c r="E1385" s="303"/>
      <c r="F1385" s="85"/>
    </row>
    <row r="1386" spans="5:6" s="83" customFormat="1">
      <c r="E1386" s="303"/>
      <c r="F1386" s="85"/>
    </row>
    <row r="1387" spans="5:6" s="83" customFormat="1">
      <c r="E1387" s="303"/>
      <c r="F1387" s="85"/>
    </row>
    <row r="1388" spans="5:6" s="83" customFormat="1">
      <c r="E1388" s="303"/>
      <c r="F1388" s="85"/>
    </row>
    <row r="1389" spans="5:6" s="83" customFormat="1">
      <c r="E1389" s="303"/>
      <c r="F1389" s="85"/>
    </row>
    <row r="1390" spans="5:6" s="83" customFormat="1">
      <c r="E1390" s="303"/>
      <c r="F1390" s="85"/>
    </row>
    <row r="1391" spans="5:6" s="83" customFormat="1">
      <c r="E1391" s="303"/>
      <c r="F1391" s="85"/>
    </row>
    <row r="1392" spans="5:6" s="83" customFormat="1">
      <c r="E1392" s="303"/>
      <c r="F1392" s="85"/>
    </row>
    <row r="1393" spans="5:6" s="83" customFormat="1">
      <c r="E1393" s="303"/>
      <c r="F1393" s="85"/>
    </row>
    <row r="1394" spans="5:6" s="83" customFormat="1">
      <c r="E1394" s="303"/>
      <c r="F1394" s="85"/>
    </row>
    <row r="1395" spans="5:6" s="83" customFormat="1">
      <c r="E1395" s="303"/>
      <c r="F1395" s="85"/>
    </row>
    <row r="1396" spans="5:6" s="83" customFormat="1">
      <c r="E1396" s="303"/>
      <c r="F1396" s="85"/>
    </row>
    <row r="1397" spans="5:6" s="83" customFormat="1">
      <c r="E1397" s="303"/>
      <c r="F1397" s="85"/>
    </row>
    <row r="1398" spans="5:6" s="83" customFormat="1">
      <c r="E1398" s="303"/>
      <c r="F1398" s="85"/>
    </row>
    <row r="1399" spans="5:6" s="83" customFormat="1">
      <c r="E1399" s="303"/>
      <c r="F1399" s="85"/>
    </row>
    <row r="1400" spans="5:6" s="83" customFormat="1">
      <c r="E1400" s="303"/>
      <c r="F1400" s="85"/>
    </row>
    <row r="1401" spans="5:6" s="83" customFormat="1">
      <c r="E1401" s="303"/>
      <c r="F1401" s="85"/>
    </row>
    <row r="1402" spans="5:6" s="83" customFormat="1">
      <c r="E1402" s="303"/>
      <c r="F1402" s="85"/>
    </row>
    <row r="1403" spans="5:6" s="83" customFormat="1">
      <c r="E1403" s="303"/>
      <c r="F1403" s="85"/>
    </row>
    <row r="1404" spans="5:6" s="83" customFormat="1">
      <c r="E1404" s="303"/>
      <c r="F1404" s="85"/>
    </row>
    <row r="1405" spans="5:6" s="83" customFormat="1">
      <c r="E1405" s="303"/>
      <c r="F1405" s="85"/>
    </row>
    <row r="1406" spans="5:6" s="83" customFormat="1">
      <c r="E1406" s="303"/>
      <c r="F1406" s="85"/>
    </row>
    <row r="1407" spans="5:6" s="83" customFormat="1">
      <c r="E1407" s="303"/>
      <c r="F1407" s="85"/>
    </row>
    <row r="1408" spans="5:6" s="83" customFormat="1">
      <c r="E1408" s="303"/>
      <c r="F1408" s="85"/>
    </row>
    <row r="1409" spans="5:6" s="83" customFormat="1">
      <c r="E1409" s="303"/>
      <c r="F1409" s="85"/>
    </row>
    <row r="1410" spans="5:6" s="83" customFormat="1">
      <c r="E1410" s="303"/>
      <c r="F1410" s="85"/>
    </row>
    <row r="1411" spans="5:6" s="83" customFormat="1">
      <c r="E1411" s="303"/>
      <c r="F1411" s="85"/>
    </row>
    <row r="1412" spans="5:6" s="83" customFormat="1">
      <c r="E1412" s="303"/>
      <c r="F1412" s="85"/>
    </row>
    <row r="1413" spans="5:6" s="83" customFormat="1">
      <c r="E1413" s="303"/>
      <c r="F1413" s="85"/>
    </row>
    <row r="1414" spans="5:6" s="83" customFormat="1">
      <c r="E1414" s="303"/>
      <c r="F1414" s="85"/>
    </row>
    <row r="1415" spans="5:6" s="83" customFormat="1">
      <c r="E1415" s="303"/>
      <c r="F1415" s="85"/>
    </row>
    <row r="1416" spans="5:6" s="83" customFormat="1">
      <c r="E1416" s="303"/>
      <c r="F1416" s="85"/>
    </row>
    <row r="1417" spans="5:6" s="83" customFormat="1">
      <c r="E1417" s="303"/>
      <c r="F1417" s="85"/>
    </row>
    <row r="1418" spans="5:6" s="83" customFormat="1">
      <c r="E1418" s="303"/>
      <c r="F1418" s="85"/>
    </row>
    <row r="1419" spans="5:6" s="83" customFormat="1">
      <c r="E1419" s="303"/>
      <c r="F1419" s="85"/>
    </row>
    <row r="1420" spans="5:6" s="83" customFormat="1">
      <c r="E1420" s="303"/>
      <c r="F1420" s="85"/>
    </row>
    <row r="1421" spans="5:6" s="83" customFormat="1">
      <c r="E1421" s="303"/>
      <c r="F1421" s="85"/>
    </row>
    <row r="1422" spans="5:6" s="83" customFormat="1">
      <c r="E1422" s="303"/>
      <c r="F1422" s="85"/>
    </row>
    <row r="1423" spans="5:6" s="83" customFormat="1">
      <c r="E1423" s="303"/>
      <c r="F1423" s="85"/>
    </row>
    <row r="1424" spans="5:6" s="83" customFormat="1">
      <c r="E1424" s="303"/>
      <c r="F1424" s="85"/>
    </row>
    <row r="1425" spans="5:6" s="83" customFormat="1">
      <c r="E1425" s="303"/>
      <c r="F1425" s="85"/>
    </row>
    <row r="1426" spans="5:6" s="83" customFormat="1">
      <c r="E1426" s="303"/>
      <c r="F1426" s="85"/>
    </row>
    <row r="1427" spans="5:6" s="83" customFormat="1">
      <c r="E1427" s="303"/>
      <c r="F1427" s="85"/>
    </row>
    <row r="1428" spans="5:6" s="83" customFormat="1">
      <c r="E1428" s="303"/>
      <c r="F1428" s="85"/>
    </row>
    <row r="1429" spans="5:6" s="83" customFormat="1">
      <c r="E1429" s="303"/>
      <c r="F1429" s="85"/>
    </row>
    <row r="1430" spans="5:6" s="83" customFormat="1">
      <c r="E1430" s="303"/>
      <c r="F1430" s="85"/>
    </row>
    <row r="1431" spans="5:6" s="83" customFormat="1">
      <c r="E1431" s="303"/>
      <c r="F1431" s="85"/>
    </row>
    <row r="1432" spans="5:6" s="83" customFormat="1">
      <c r="E1432" s="303"/>
      <c r="F1432" s="85"/>
    </row>
    <row r="1433" spans="5:6" s="83" customFormat="1">
      <c r="E1433" s="303"/>
      <c r="F1433" s="85"/>
    </row>
    <row r="1434" spans="5:6" s="83" customFormat="1">
      <c r="E1434" s="303"/>
      <c r="F1434" s="85"/>
    </row>
    <row r="1435" spans="5:6" s="83" customFormat="1">
      <c r="E1435" s="303"/>
      <c r="F1435" s="85"/>
    </row>
    <row r="1436" spans="5:6" s="83" customFormat="1">
      <c r="E1436" s="303"/>
      <c r="F1436" s="85"/>
    </row>
    <row r="1437" spans="5:6" s="83" customFormat="1">
      <c r="E1437" s="303"/>
      <c r="F1437" s="85"/>
    </row>
    <row r="1438" spans="5:6" s="83" customFormat="1">
      <c r="E1438" s="303"/>
      <c r="F1438" s="85"/>
    </row>
    <row r="1439" spans="5:6" s="83" customFormat="1">
      <c r="E1439" s="303"/>
      <c r="F1439" s="85"/>
    </row>
    <row r="1440" spans="5:6" s="83" customFormat="1">
      <c r="E1440" s="303"/>
      <c r="F1440" s="85"/>
    </row>
    <row r="1441" spans="5:6" s="83" customFormat="1">
      <c r="E1441" s="303"/>
      <c r="F1441" s="85"/>
    </row>
    <row r="1442" spans="5:6" s="83" customFormat="1">
      <c r="E1442" s="303"/>
      <c r="F1442" s="85"/>
    </row>
    <row r="1443" spans="5:6" s="83" customFormat="1">
      <c r="E1443" s="303"/>
      <c r="F1443" s="85"/>
    </row>
    <row r="1444" spans="5:6" s="83" customFormat="1">
      <c r="E1444" s="303"/>
      <c r="F1444" s="85"/>
    </row>
    <row r="1445" spans="5:6" s="83" customFormat="1">
      <c r="E1445" s="303"/>
      <c r="F1445" s="85"/>
    </row>
    <row r="1446" spans="5:6" s="83" customFormat="1">
      <c r="E1446" s="303"/>
      <c r="F1446" s="85"/>
    </row>
    <row r="1447" spans="5:6" s="83" customFormat="1">
      <c r="E1447" s="303"/>
      <c r="F1447" s="85"/>
    </row>
    <row r="1448" spans="5:6" s="83" customFormat="1">
      <c r="E1448" s="303"/>
      <c r="F1448" s="85"/>
    </row>
    <row r="1449" spans="5:6" s="83" customFormat="1">
      <c r="E1449" s="303"/>
      <c r="F1449" s="85"/>
    </row>
    <row r="1450" spans="5:6" s="83" customFormat="1">
      <c r="E1450" s="303"/>
      <c r="F1450" s="85"/>
    </row>
    <row r="1451" spans="5:6" s="83" customFormat="1">
      <c r="E1451" s="303"/>
      <c r="F1451" s="85"/>
    </row>
    <row r="1452" spans="5:6" s="83" customFormat="1">
      <c r="E1452" s="303"/>
      <c r="F1452" s="85"/>
    </row>
    <row r="1453" spans="5:6" s="83" customFormat="1">
      <c r="E1453" s="303"/>
      <c r="F1453" s="85"/>
    </row>
    <row r="1454" spans="5:6" s="83" customFormat="1">
      <c r="E1454" s="303"/>
      <c r="F1454" s="85"/>
    </row>
    <row r="1455" spans="5:6" s="83" customFormat="1">
      <c r="E1455" s="303"/>
      <c r="F1455" s="85"/>
    </row>
    <row r="1456" spans="5:6" s="83" customFormat="1">
      <c r="E1456" s="303"/>
      <c r="F1456" s="85"/>
    </row>
    <row r="1457" spans="5:6" s="83" customFormat="1">
      <c r="E1457" s="303"/>
      <c r="F1457" s="85"/>
    </row>
    <row r="1458" spans="5:6" s="83" customFormat="1">
      <c r="E1458" s="303"/>
      <c r="F1458" s="85"/>
    </row>
    <row r="1459" spans="5:6" s="83" customFormat="1">
      <c r="E1459" s="303"/>
      <c r="F1459" s="85"/>
    </row>
    <row r="1460" spans="5:6" s="83" customFormat="1">
      <c r="E1460" s="303"/>
      <c r="F1460" s="85"/>
    </row>
    <row r="1461" spans="5:6" s="83" customFormat="1">
      <c r="E1461" s="303"/>
      <c r="F1461" s="85"/>
    </row>
    <row r="1462" spans="5:6" s="83" customFormat="1">
      <c r="E1462" s="303"/>
      <c r="F1462" s="85"/>
    </row>
    <row r="1463" spans="5:6" s="83" customFormat="1">
      <c r="E1463" s="303"/>
      <c r="F1463" s="85"/>
    </row>
    <row r="1464" spans="5:6" s="83" customFormat="1">
      <c r="E1464" s="303"/>
      <c r="F1464" s="85"/>
    </row>
    <row r="1465" spans="5:6" s="83" customFormat="1">
      <c r="E1465" s="303"/>
      <c r="F1465" s="85"/>
    </row>
    <row r="1466" spans="5:6" s="83" customFormat="1">
      <c r="E1466" s="303"/>
      <c r="F1466" s="85"/>
    </row>
    <row r="1467" spans="5:6" s="83" customFormat="1">
      <c r="E1467" s="303"/>
      <c r="F1467" s="85"/>
    </row>
    <row r="1468" spans="5:6" s="83" customFormat="1">
      <c r="E1468" s="303"/>
      <c r="F1468" s="85"/>
    </row>
    <row r="1469" spans="5:6" s="83" customFormat="1">
      <c r="E1469" s="303"/>
      <c r="F1469" s="85"/>
    </row>
    <row r="1470" spans="5:6" s="83" customFormat="1">
      <c r="E1470" s="303"/>
      <c r="F1470" s="85"/>
    </row>
    <row r="1471" spans="5:6" s="83" customFormat="1">
      <c r="E1471" s="303"/>
      <c r="F1471" s="85"/>
    </row>
    <row r="1472" spans="5:6" s="83" customFormat="1">
      <c r="E1472" s="303"/>
      <c r="F1472" s="85"/>
    </row>
    <row r="1473" spans="5:6" s="83" customFormat="1">
      <c r="E1473" s="303"/>
      <c r="F1473" s="85"/>
    </row>
    <row r="1474" spans="5:6" s="83" customFormat="1">
      <c r="E1474" s="303"/>
      <c r="F1474" s="85"/>
    </row>
    <row r="1475" spans="5:6" s="83" customFormat="1">
      <c r="E1475" s="303"/>
      <c r="F1475" s="85"/>
    </row>
    <row r="1476" spans="5:6" s="83" customFormat="1">
      <c r="E1476" s="303"/>
      <c r="F1476" s="85"/>
    </row>
    <row r="1477" spans="5:6" s="83" customFormat="1">
      <c r="E1477" s="303"/>
      <c r="F1477" s="85"/>
    </row>
    <row r="1478" spans="5:6" s="83" customFormat="1">
      <c r="E1478" s="303"/>
      <c r="F1478" s="85"/>
    </row>
    <row r="1479" spans="5:6" s="83" customFormat="1">
      <c r="E1479" s="303"/>
      <c r="F1479" s="85"/>
    </row>
    <row r="1480" spans="5:6" s="83" customFormat="1">
      <c r="E1480" s="303"/>
      <c r="F1480" s="85"/>
    </row>
    <row r="1481" spans="5:6" s="83" customFormat="1">
      <c r="E1481" s="303"/>
      <c r="F1481" s="85"/>
    </row>
    <row r="1482" spans="5:6" s="83" customFormat="1">
      <c r="E1482" s="303"/>
      <c r="F1482" s="85"/>
    </row>
    <row r="1483" spans="5:6" s="83" customFormat="1">
      <c r="E1483" s="303"/>
      <c r="F1483" s="85"/>
    </row>
    <row r="1484" spans="5:6" s="83" customFormat="1">
      <c r="E1484" s="303"/>
      <c r="F1484" s="85"/>
    </row>
    <row r="1485" spans="5:6" s="83" customFormat="1">
      <c r="E1485" s="303"/>
      <c r="F1485" s="85"/>
    </row>
    <row r="1486" spans="5:6" s="83" customFormat="1">
      <c r="E1486" s="303"/>
      <c r="F1486" s="85"/>
    </row>
    <row r="1487" spans="5:6" s="83" customFormat="1">
      <c r="E1487" s="303"/>
      <c r="F1487" s="85"/>
    </row>
    <row r="1488" spans="5:6" s="83" customFormat="1">
      <c r="E1488" s="303"/>
      <c r="F1488" s="85"/>
    </row>
    <row r="1489" spans="5:6" s="83" customFormat="1">
      <c r="E1489" s="303"/>
      <c r="F1489" s="85"/>
    </row>
    <row r="1490" spans="5:6" s="83" customFormat="1">
      <c r="E1490" s="303"/>
      <c r="F1490" s="85"/>
    </row>
    <row r="1491" spans="5:6" s="83" customFormat="1">
      <c r="E1491" s="303"/>
      <c r="F1491" s="85"/>
    </row>
    <row r="1492" spans="5:6" s="83" customFormat="1">
      <c r="E1492" s="303"/>
      <c r="F1492" s="85"/>
    </row>
    <row r="1493" spans="5:6" s="83" customFormat="1">
      <c r="E1493" s="303"/>
      <c r="F1493" s="85"/>
    </row>
    <row r="1494" spans="5:6" s="83" customFormat="1">
      <c r="E1494" s="303"/>
      <c r="F1494" s="85"/>
    </row>
    <row r="1495" spans="5:6" s="83" customFormat="1">
      <c r="E1495" s="303"/>
      <c r="F1495" s="85"/>
    </row>
    <row r="1496" spans="5:6" s="83" customFormat="1">
      <c r="E1496" s="303"/>
      <c r="F1496" s="85"/>
    </row>
    <row r="1497" spans="5:6" s="83" customFormat="1">
      <c r="E1497" s="303"/>
      <c r="F1497" s="85"/>
    </row>
    <row r="1498" spans="5:6" s="83" customFormat="1">
      <c r="E1498" s="303"/>
      <c r="F1498" s="85"/>
    </row>
    <row r="1499" spans="5:6" s="83" customFormat="1">
      <c r="E1499" s="303"/>
      <c r="F1499" s="85"/>
    </row>
    <row r="1500" spans="5:6" s="83" customFormat="1">
      <c r="E1500" s="303"/>
      <c r="F1500" s="85"/>
    </row>
    <row r="1501" spans="5:6" s="83" customFormat="1">
      <c r="E1501" s="303"/>
      <c r="F1501" s="85"/>
    </row>
    <row r="1502" spans="5:6" s="83" customFormat="1">
      <c r="E1502" s="303"/>
      <c r="F1502" s="85"/>
    </row>
    <row r="1503" spans="5:6" s="83" customFormat="1">
      <c r="E1503" s="303"/>
      <c r="F1503" s="85"/>
    </row>
    <row r="1504" spans="5:6" s="83" customFormat="1">
      <c r="E1504" s="303"/>
      <c r="F1504" s="85"/>
    </row>
    <row r="1505" spans="5:6" s="83" customFormat="1">
      <c r="E1505" s="303"/>
      <c r="F1505" s="85"/>
    </row>
    <row r="1506" spans="5:6" s="83" customFormat="1">
      <c r="E1506" s="303"/>
      <c r="F1506" s="85"/>
    </row>
    <row r="1507" spans="5:6" s="83" customFormat="1">
      <c r="E1507" s="303"/>
      <c r="F1507" s="85"/>
    </row>
    <row r="1508" spans="5:6" s="83" customFormat="1">
      <c r="E1508" s="303"/>
      <c r="F1508" s="85"/>
    </row>
    <row r="1509" spans="5:6" s="83" customFormat="1">
      <c r="E1509" s="303"/>
      <c r="F1509" s="85"/>
    </row>
    <row r="1510" spans="5:6" s="83" customFormat="1">
      <c r="E1510" s="303"/>
      <c r="F1510" s="85"/>
    </row>
    <row r="1511" spans="5:6" s="83" customFormat="1">
      <c r="E1511" s="303"/>
      <c r="F1511" s="85"/>
    </row>
    <row r="1512" spans="5:6" s="83" customFormat="1">
      <c r="E1512" s="303"/>
      <c r="F1512" s="85"/>
    </row>
    <row r="1513" spans="5:6" s="83" customFormat="1">
      <c r="E1513" s="303"/>
      <c r="F1513" s="85"/>
    </row>
    <row r="1514" spans="5:6" s="83" customFormat="1">
      <c r="E1514" s="303"/>
      <c r="F1514" s="85"/>
    </row>
    <row r="1515" spans="5:6" s="83" customFormat="1">
      <c r="E1515" s="303"/>
      <c r="F1515" s="85"/>
    </row>
    <row r="1516" spans="5:6" s="83" customFormat="1">
      <c r="E1516" s="303"/>
      <c r="F1516" s="85"/>
    </row>
    <row r="1517" spans="5:6" s="83" customFormat="1">
      <c r="E1517" s="303"/>
      <c r="F1517" s="85"/>
    </row>
    <row r="1518" spans="5:6" s="83" customFormat="1">
      <c r="E1518" s="303"/>
      <c r="F1518" s="85"/>
    </row>
    <row r="1519" spans="5:6" s="83" customFormat="1">
      <c r="E1519" s="303"/>
      <c r="F1519" s="85"/>
    </row>
    <row r="1520" spans="5:6" s="83" customFormat="1">
      <c r="E1520" s="303"/>
      <c r="F1520" s="85"/>
    </row>
    <row r="1521" spans="5:6" s="83" customFormat="1">
      <c r="E1521" s="303"/>
      <c r="F1521" s="85"/>
    </row>
    <row r="1522" spans="5:6" s="83" customFormat="1">
      <c r="E1522" s="303"/>
      <c r="F1522" s="85"/>
    </row>
    <row r="1523" spans="5:6" s="83" customFormat="1">
      <c r="E1523" s="303"/>
      <c r="F1523" s="85"/>
    </row>
    <row r="1524" spans="5:6" s="83" customFormat="1">
      <c r="E1524" s="303"/>
      <c r="F1524" s="85"/>
    </row>
    <row r="1525" spans="5:6" s="83" customFormat="1">
      <c r="E1525" s="303"/>
      <c r="F1525" s="85"/>
    </row>
    <row r="1526" spans="5:6" s="83" customFormat="1">
      <c r="E1526" s="303"/>
      <c r="F1526" s="85"/>
    </row>
    <row r="1527" spans="5:6" s="83" customFormat="1">
      <c r="E1527" s="303"/>
      <c r="F1527" s="85"/>
    </row>
    <row r="1528" spans="5:6" s="83" customFormat="1">
      <c r="E1528" s="303"/>
      <c r="F1528" s="85"/>
    </row>
    <row r="1529" spans="5:6" s="83" customFormat="1">
      <c r="E1529" s="303"/>
      <c r="F1529" s="85"/>
    </row>
    <row r="1530" spans="5:6" s="83" customFormat="1">
      <c r="E1530" s="303"/>
      <c r="F1530" s="85"/>
    </row>
    <row r="1531" spans="5:6" s="83" customFormat="1">
      <c r="E1531" s="303"/>
      <c r="F1531" s="85"/>
    </row>
    <row r="1532" spans="5:6" s="83" customFormat="1">
      <c r="E1532" s="303"/>
      <c r="F1532" s="85"/>
    </row>
    <row r="1533" spans="5:6" s="83" customFormat="1">
      <c r="E1533" s="303"/>
      <c r="F1533" s="85"/>
    </row>
    <row r="1534" spans="5:6" s="83" customFormat="1">
      <c r="E1534" s="303"/>
      <c r="F1534" s="85"/>
    </row>
    <row r="1535" spans="5:6" s="83" customFormat="1">
      <c r="E1535" s="303"/>
      <c r="F1535" s="85"/>
    </row>
    <row r="1536" spans="5:6" s="83" customFormat="1">
      <c r="E1536" s="303"/>
      <c r="F1536" s="85"/>
    </row>
    <row r="1537" spans="5:6" s="83" customFormat="1">
      <c r="E1537" s="303"/>
      <c r="F1537" s="85"/>
    </row>
    <row r="1538" spans="5:6" s="83" customFormat="1">
      <c r="E1538" s="303"/>
      <c r="F1538" s="85"/>
    </row>
    <row r="1539" spans="5:6" s="83" customFormat="1">
      <c r="E1539" s="303"/>
      <c r="F1539" s="85"/>
    </row>
    <row r="1540" spans="5:6" s="83" customFormat="1">
      <c r="E1540" s="303"/>
      <c r="F1540" s="85"/>
    </row>
    <row r="1541" spans="5:6" s="83" customFormat="1">
      <c r="E1541" s="303"/>
      <c r="F1541" s="85"/>
    </row>
    <row r="1542" spans="5:6" s="83" customFormat="1">
      <c r="E1542" s="303"/>
      <c r="F1542" s="85"/>
    </row>
    <row r="1543" spans="5:6" s="83" customFormat="1">
      <c r="E1543" s="303"/>
      <c r="F1543" s="85"/>
    </row>
    <row r="1544" spans="5:6" s="83" customFormat="1">
      <c r="E1544" s="303"/>
      <c r="F1544" s="85"/>
    </row>
    <row r="1545" spans="5:6" s="83" customFormat="1">
      <c r="E1545" s="303"/>
      <c r="F1545" s="85"/>
    </row>
    <row r="1546" spans="5:6" s="83" customFormat="1">
      <c r="E1546" s="303"/>
      <c r="F1546" s="85"/>
    </row>
    <row r="1547" spans="5:6" s="83" customFormat="1">
      <c r="E1547" s="303"/>
      <c r="F1547" s="85"/>
    </row>
    <row r="1548" spans="5:6" s="83" customFormat="1">
      <c r="E1548" s="303"/>
      <c r="F1548" s="85"/>
    </row>
    <row r="1549" spans="5:6" s="83" customFormat="1">
      <c r="E1549" s="303"/>
      <c r="F1549" s="85"/>
    </row>
    <row r="1550" spans="5:6" s="83" customFormat="1">
      <c r="E1550" s="303"/>
      <c r="F1550" s="85"/>
    </row>
    <row r="1551" spans="5:6" s="83" customFormat="1">
      <c r="E1551" s="303"/>
      <c r="F1551" s="85"/>
    </row>
    <row r="1552" spans="5:6" s="83" customFormat="1">
      <c r="E1552" s="303"/>
      <c r="F1552" s="85"/>
    </row>
    <row r="1553" spans="5:6" s="83" customFormat="1">
      <c r="E1553" s="303"/>
      <c r="F1553" s="85"/>
    </row>
    <row r="1554" spans="5:6" s="83" customFormat="1">
      <c r="E1554" s="303"/>
      <c r="F1554" s="85"/>
    </row>
    <row r="1555" spans="5:6" s="83" customFormat="1">
      <c r="E1555" s="303"/>
      <c r="F1555" s="85"/>
    </row>
    <row r="1556" spans="5:6" s="83" customFormat="1">
      <c r="E1556" s="303"/>
      <c r="F1556" s="85"/>
    </row>
    <row r="1557" spans="5:6" s="83" customFormat="1">
      <c r="E1557" s="303"/>
      <c r="F1557" s="85"/>
    </row>
    <row r="1558" spans="5:6" s="83" customFormat="1">
      <c r="E1558" s="303"/>
      <c r="F1558" s="85"/>
    </row>
    <row r="1559" spans="5:6" s="83" customFormat="1">
      <c r="E1559" s="303"/>
      <c r="F1559" s="85"/>
    </row>
    <row r="1560" spans="5:6" s="83" customFormat="1">
      <c r="E1560" s="303"/>
      <c r="F1560" s="85"/>
    </row>
    <row r="1561" spans="5:6" s="83" customFormat="1">
      <c r="E1561" s="303"/>
      <c r="F1561" s="85"/>
    </row>
    <row r="1562" spans="5:6" s="83" customFormat="1">
      <c r="E1562" s="303"/>
      <c r="F1562" s="85"/>
    </row>
    <row r="1563" spans="5:6" s="83" customFormat="1">
      <c r="E1563" s="303"/>
      <c r="F1563" s="85"/>
    </row>
    <row r="1564" spans="5:6" s="83" customFormat="1">
      <c r="E1564" s="303"/>
      <c r="F1564" s="85"/>
    </row>
    <row r="1565" spans="5:6" s="83" customFormat="1">
      <c r="E1565" s="303"/>
      <c r="F1565" s="85"/>
    </row>
    <row r="1566" spans="5:6" s="83" customFormat="1">
      <c r="E1566" s="303"/>
      <c r="F1566" s="85"/>
    </row>
    <row r="1567" spans="5:6" s="83" customFormat="1">
      <c r="E1567" s="303"/>
      <c r="F1567" s="85"/>
    </row>
    <row r="1568" spans="5:6" s="83" customFormat="1">
      <c r="E1568" s="303"/>
      <c r="F1568" s="85"/>
    </row>
    <row r="1569" spans="5:6" s="83" customFormat="1">
      <c r="E1569" s="303"/>
      <c r="F1569" s="85"/>
    </row>
    <row r="1570" spans="5:6" s="83" customFormat="1">
      <c r="E1570" s="303"/>
      <c r="F1570" s="85"/>
    </row>
    <row r="1571" spans="5:6" s="83" customFormat="1">
      <c r="E1571" s="303"/>
      <c r="F1571" s="85"/>
    </row>
    <row r="1572" spans="5:6" s="83" customFormat="1">
      <c r="E1572" s="303"/>
      <c r="F1572" s="85"/>
    </row>
    <row r="1573" spans="5:6" s="83" customFormat="1">
      <c r="E1573" s="303"/>
      <c r="F1573" s="85"/>
    </row>
    <row r="1574" spans="5:6" s="83" customFormat="1">
      <c r="E1574" s="303"/>
      <c r="F1574" s="85"/>
    </row>
    <row r="1575" spans="5:6" s="83" customFormat="1">
      <c r="E1575" s="303"/>
      <c r="F1575" s="85"/>
    </row>
    <row r="1576" spans="5:6" s="83" customFormat="1">
      <c r="E1576" s="303"/>
      <c r="F1576" s="85"/>
    </row>
    <row r="1577" spans="5:6" s="83" customFormat="1">
      <c r="E1577" s="303"/>
      <c r="F1577" s="85"/>
    </row>
    <row r="1578" spans="5:6" s="83" customFormat="1">
      <c r="E1578" s="303"/>
      <c r="F1578" s="85"/>
    </row>
    <row r="1579" spans="5:6" s="83" customFormat="1">
      <c r="E1579" s="303"/>
      <c r="F1579" s="85"/>
    </row>
    <row r="1580" spans="5:6" s="83" customFormat="1">
      <c r="E1580" s="303"/>
      <c r="F1580" s="85"/>
    </row>
    <row r="1581" spans="5:6" s="83" customFormat="1">
      <c r="E1581" s="303"/>
      <c r="F1581" s="85"/>
    </row>
    <row r="1582" spans="5:6" s="83" customFormat="1">
      <c r="E1582" s="303"/>
      <c r="F1582" s="85"/>
    </row>
    <row r="1583" spans="5:6" s="83" customFormat="1">
      <c r="E1583" s="303"/>
      <c r="F1583" s="85"/>
    </row>
    <row r="1584" spans="5:6" s="83" customFormat="1">
      <c r="E1584" s="303"/>
      <c r="F1584" s="85"/>
    </row>
    <row r="1585" spans="5:6" s="83" customFormat="1">
      <c r="E1585" s="303"/>
      <c r="F1585" s="85"/>
    </row>
    <row r="1586" spans="5:6" s="83" customFormat="1">
      <c r="E1586" s="303"/>
      <c r="F1586" s="85"/>
    </row>
    <row r="1587" spans="5:6" s="83" customFormat="1">
      <c r="E1587" s="303"/>
      <c r="F1587" s="85"/>
    </row>
    <row r="1588" spans="5:6" s="83" customFormat="1">
      <c r="E1588" s="303"/>
      <c r="F1588" s="85"/>
    </row>
    <row r="1589" spans="5:6" s="83" customFormat="1">
      <c r="E1589" s="303"/>
      <c r="F1589" s="85"/>
    </row>
    <row r="1590" spans="5:6" s="83" customFormat="1">
      <c r="E1590" s="303"/>
      <c r="F1590" s="85"/>
    </row>
    <row r="1591" spans="5:6" s="83" customFormat="1">
      <c r="E1591" s="303"/>
      <c r="F1591" s="85"/>
    </row>
    <row r="1592" spans="5:6" s="83" customFormat="1">
      <c r="E1592" s="303"/>
      <c r="F1592" s="85"/>
    </row>
    <row r="1593" spans="5:6" s="83" customFormat="1">
      <c r="E1593" s="303"/>
      <c r="F1593" s="85"/>
    </row>
    <row r="1594" spans="5:6" s="83" customFormat="1">
      <c r="E1594" s="303"/>
      <c r="F1594" s="85"/>
    </row>
    <row r="1595" spans="5:6" s="83" customFormat="1">
      <c r="E1595" s="303"/>
      <c r="F1595" s="85"/>
    </row>
    <row r="1596" spans="5:6" s="83" customFormat="1">
      <c r="E1596" s="303"/>
      <c r="F1596" s="85"/>
    </row>
    <row r="1597" spans="5:6" s="83" customFormat="1">
      <c r="E1597" s="303"/>
      <c r="F1597" s="85"/>
    </row>
    <row r="1598" spans="5:6" s="83" customFormat="1">
      <c r="E1598" s="303"/>
      <c r="F1598" s="85"/>
    </row>
    <row r="1599" spans="5:6" s="83" customFormat="1">
      <c r="E1599" s="303"/>
      <c r="F1599" s="85"/>
    </row>
    <row r="1600" spans="5:6" s="83" customFormat="1">
      <c r="E1600" s="303"/>
      <c r="F1600" s="85"/>
    </row>
    <row r="1601" spans="5:6" s="83" customFormat="1">
      <c r="E1601" s="303"/>
      <c r="F1601" s="85"/>
    </row>
    <row r="1602" spans="5:6" s="83" customFormat="1">
      <c r="E1602" s="303"/>
      <c r="F1602" s="85"/>
    </row>
    <row r="1603" spans="5:6" s="83" customFormat="1">
      <c r="E1603" s="303"/>
      <c r="F1603" s="85"/>
    </row>
    <row r="1604" spans="5:6" s="83" customFormat="1">
      <c r="E1604" s="303"/>
      <c r="F1604" s="85"/>
    </row>
    <row r="1605" spans="5:6" s="83" customFormat="1">
      <c r="E1605" s="303"/>
      <c r="F1605" s="85"/>
    </row>
    <row r="1606" spans="5:6" s="83" customFormat="1">
      <c r="E1606" s="303"/>
      <c r="F1606" s="85"/>
    </row>
    <row r="1607" spans="5:6" s="83" customFormat="1">
      <c r="E1607" s="303"/>
      <c r="F1607" s="85"/>
    </row>
    <row r="1608" spans="5:6" s="83" customFormat="1">
      <c r="E1608" s="303"/>
      <c r="F1608" s="85"/>
    </row>
    <row r="1609" spans="5:6" s="83" customFormat="1">
      <c r="E1609" s="303"/>
      <c r="F1609" s="85"/>
    </row>
    <row r="1610" spans="5:6" s="83" customFormat="1">
      <c r="E1610" s="303"/>
      <c r="F1610" s="85"/>
    </row>
    <row r="1611" spans="5:6" s="83" customFormat="1">
      <c r="E1611" s="303"/>
      <c r="F1611" s="85"/>
    </row>
    <row r="1612" spans="5:6" s="83" customFormat="1">
      <c r="E1612" s="303"/>
      <c r="F1612" s="85"/>
    </row>
    <row r="1613" spans="5:6" s="83" customFormat="1">
      <c r="E1613" s="303"/>
      <c r="F1613" s="85"/>
    </row>
    <row r="1614" spans="5:6" s="83" customFormat="1">
      <c r="E1614" s="303"/>
      <c r="F1614" s="85"/>
    </row>
    <row r="1615" spans="5:6" s="83" customFormat="1">
      <c r="E1615" s="303"/>
      <c r="F1615" s="85"/>
    </row>
    <row r="1616" spans="5:6" s="83" customFormat="1">
      <c r="E1616" s="303"/>
      <c r="F1616" s="85"/>
    </row>
    <row r="1617" spans="5:6" s="83" customFormat="1">
      <c r="E1617" s="303"/>
      <c r="F1617" s="85"/>
    </row>
    <row r="1618" spans="5:6" s="83" customFormat="1">
      <c r="E1618" s="303"/>
      <c r="F1618" s="85"/>
    </row>
    <row r="1619" spans="5:6" s="83" customFormat="1">
      <c r="E1619" s="303"/>
      <c r="F1619" s="85"/>
    </row>
    <row r="1620" spans="5:6" s="83" customFormat="1">
      <c r="E1620" s="303"/>
      <c r="F1620" s="85"/>
    </row>
    <row r="1621" spans="5:6" s="83" customFormat="1">
      <c r="E1621" s="303"/>
      <c r="F1621" s="85"/>
    </row>
    <row r="1622" spans="5:6" s="83" customFormat="1">
      <c r="E1622" s="303"/>
      <c r="F1622" s="85"/>
    </row>
    <row r="1623" spans="5:6" s="83" customFormat="1">
      <c r="E1623" s="303"/>
      <c r="F1623" s="85"/>
    </row>
    <row r="1624" spans="5:6" s="83" customFormat="1">
      <c r="E1624" s="303"/>
      <c r="F1624" s="85"/>
    </row>
    <row r="1625" spans="5:6" s="83" customFormat="1">
      <c r="E1625" s="303"/>
      <c r="F1625" s="85"/>
    </row>
    <row r="1626" spans="5:6" s="83" customFormat="1">
      <c r="E1626" s="303"/>
      <c r="F1626" s="85"/>
    </row>
    <row r="1627" spans="5:6" s="83" customFormat="1">
      <c r="E1627" s="303"/>
      <c r="F1627" s="85"/>
    </row>
    <row r="1628" spans="5:6" s="83" customFormat="1">
      <c r="E1628" s="303"/>
      <c r="F1628" s="85"/>
    </row>
    <row r="1629" spans="5:6" s="83" customFormat="1">
      <c r="E1629" s="303"/>
      <c r="F1629" s="85"/>
    </row>
    <row r="1630" spans="5:6" s="83" customFormat="1">
      <c r="E1630" s="303"/>
      <c r="F1630" s="85"/>
    </row>
    <row r="1631" spans="5:6" s="83" customFormat="1">
      <c r="E1631" s="303"/>
      <c r="F1631" s="85"/>
    </row>
    <row r="1632" spans="5:6" s="83" customFormat="1">
      <c r="E1632" s="303"/>
      <c r="F1632" s="85"/>
    </row>
    <row r="1633" spans="5:6" s="83" customFormat="1">
      <c r="E1633" s="303"/>
      <c r="F1633" s="85"/>
    </row>
    <row r="1634" spans="5:6" s="83" customFormat="1">
      <c r="E1634" s="303"/>
      <c r="F1634" s="85"/>
    </row>
    <row r="1635" spans="5:6" s="83" customFormat="1">
      <c r="E1635" s="303"/>
      <c r="F1635" s="85"/>
    </row>
    <row r="1636" spans="5:6" s="83" customFormat="1">
      <c r="E1636" s="303"/>
      <c r="F1636" s="85"/>
    </row>
    <row r="1637" spans="5:6" s="83" customFormat="1">
      <c r="E1637" s="303"/>
      <c r="F1637" s="85"/>
    </row>
    <row r="1638" spans="5:6" s="83" customFormat="1">
      <c r="E1638" s="303"/>
      <c r="F1638" s="85"/>
    </row>
    <row r="1639" spans="5:6" s="83" customFormat="1">
      <c r="E1639" s="303"/>
      <c r="F1639" s="85"/>
    </row>
    <row r="1640" spans="5:6" s="83" customFormat="1">
      <c r="E1640" s="303"/>
      <c r="F1640" s="85"/>
    </row>
    <row r="1641" spans="5:6" s="83" customFormat="1">
      <c r="E1641" s="303"/>
      <c r="F1641" s="85"/>
    </row>
    <row r="1642" spans="5:6" s="83" customFormat="1">
      <c r="E1642" s="303"/>
      <c r="F1642" s="85"/>
    </row>
    <row r="1643" spans="5:6" s="83" customFormat="1">
      <c r="E1643" s="303"/>
      <c r="F1643" s="85"/>
    </row>
    <row r="1644" spans="5:6" s="83" customFormat="1">
      <c r="E1644" s="303"/>
      <c r="F1644" s="85"/>
    </row>
    <row r="1645" spans="5:6" s="83" customFormat="1">
      <c r="E1645" s="303"/>
      <c r="F1645" s="85"/>
    </row>
    <row r="1646" spans="5:6" s="83" customFormat="1">
      <c r="E1646" s="303"/>
      <c r="F1646" s="85"/>
    </row>
    <row r="1647" spans="5:6" s="83" customFormat="1">
      <c r="E1647" s="303"/>
      <c r="F1647" s="85"/>
    </row>
    <row r="1648" spans="5:6" s="83" customFormat="1">
      <c r="E1648" s="303"/>
      <c r="F1648" s="85"/>
    </row>
    <row r="1649" spans="5:6" s="83" customFormat="1">
      <c r="E1649" s="303"/>
      <c r="F1649" s="85"/>
    </row>
    <row r="1650" spans="5:6" s="83" customFormat="1">
      <c r="E1650" s="303"/>
      <c r="F1650" s="85"/>
    </row>
    <row r="1651" spans="5:6" s="83" customFormat="1">
      <c r="E1651" s="303"/>
      <c r="F1651" s="85"/>
    </row>
    <row r="1652" spans="5:6" s="83" customFormat="1">
      <c r="E1652" s="303"/>
      <c r="F1652" s="85"/>
    </row>
    <row r="1653" spans="5:6" s="83" customFormat="1">
      <c r="E1653" s="303"/>
      <c r="F1653" s="85"/>
    </row>
    <row r="1654" spans="5:6" s="83" customFormat="1">
      <c r="E1654" s="303"/>
      <c r="F1654" s="85"/>
    </row>
    <row r="1655" spans="5:6" s="83" customFormat="1">
      <c r="E1655" s="303"/>
      <c r="F1655" s="85"/>
    </row>
    <row r="1656" spans="5:6" s="83" customFormat="1">
      <c r="E1656" s="303"/>
      <c r="F1656" s="85"/>
    </row>
    <row r="1657" spans="5:6" s="83" customFormat="1">
      <c r="E1657" s="303"/>
      <c r="F1657" s="85"/>
    </row>
    <row r="1658" spans="5:6" s="83" customFormat="1">
      <c r="E1658" s="303"/>
      <c r="F1658" s="85"/>
    </row>
    <row r="1659" spans="5:6" s="83" customFormat="1">
      <c r="E1659" s="303"/>
      <c r="F1659" s="85"/>
    </row>
    <row r="1660" spans="5:6" s="83" customFormat="1">
      <c r="E1660" s="303"/>
      <c r="F1660" s="85"/>
    </row>
    <row r="1661" spans="5:6" s="83" customFormat="1">
      <c r="E1661" s="303"/>
      <c r="F1661" s="85"/>
    </row>
    <row r="1662" spans="5:6" s="83" customFormat="1">
      <c r="E1662" s="303"/>
      <c r="F1662" s="85"/>
    </row>
    <row r="1663" spans="5:6" s="83" customFormat="1">
      <c r="E1663" s="303"/>
      <c r="F1663" s="85"/>
    </row>
    <row r="1664" spans="5:6" s="83" customFormat="1">
      <c r="E1664" s="303"/>
      <c r="F1664" s="85"/>
    </row>
    <row r="1665" spans="5:6" s="83" customFormat="1">
      <c r="E1665" s="303"/>
      <c r="F1665" s="85"/>
    </row>
    <row r="1666" spans="5:6" s="83" customFormat="1">
      <c r="E1666" s="303"/>
      <c r="F1666" s="85"/>
    </row>
    <row r="1667" spans="5:6" s="83" customFormat="1">
      <c r="E1667" s="303"/>
      <c r="F1667" s="85"/>
    </row>
    <row r="1668" spans="5:6" s="83" customFormat="1">
      <c r="E1668" s="303"/>
      <c r="F1668" s="85"/>
    </row>
    <row r="1669" spans="5:6" s="83" customFormat="1">
      <c r="E1669" s="303"/>
      <c r="F1669" s="85"/>
    </row>
    <row r="1670" spans="5:6" s="83" customFormat="1">
      <c r="E1670" s="303"/>
      <c r="F1670" s="85"/>
    </row>
    <row r="1671" spans="5:6" s="83" customFormat="1">
      <c r="E1671" s="303"/>
      <c r="F1671" s="85"/>
    </row>
    <row r="1672" spans="5:6" s="83" customFormat="1">
      <c r="E1672" s="303"/>
      <c r="F1672" s="85"/>
    </row>
    <row r="1673" spans="5:6" s="83" customFormat="1">
      <c r="E1673" s="303"/>
      <c r="F1673" s="85"/>
    </row>
    <row r="1674" spans="5:6" s="83" customFormat="1">
      <c r="E1674" s="303"/>
      <c r="F1674" s="85"/>
    </row>
    <row r="1675" spans="5:6" s="83" customFormat="1">
      <c r="E1675" s="303"/>
      <c r="F1675" s="85"/>
    </row>
    <row r="1676" spans="5:6" s="83" customFormat="1">
      <c r="E1676" s="303"/>
      <c r="F1676" s="85"/>
    </row>
    <row r="1677" spans="5:6" s="83" customFormat="1">
      <c r="E1677" s="303"/>
      <c r="F1677" s="85"/>
    </row>
    <row r="1678" spans="5:6" s="83" customFormat="1">
      <c r="E1678" s="303"/>
      <c r="F1678" s="85"/>
    </row>
    <row r="1679" spans="5:6" s="83" customFormat="1">
      <c r="E1679" s="303"/>
      <c r="F1679" s="85"/>
    </row>
    <row r="1680" spans="5:6" s="83" customFormat="1">
      <c r="E1680" s="303"/>
      <c r="F1680" s="85"/>
    </row>
    <row r="1681" spans="5:6" s="83" customFormat="1">
      <c r="E1681" s="303"/>
      <c r="F1681" s="85"/>
    </row>
    <row r="1682" spans="5:6" s="83" customFormat="1">
      <c r="E1682" s="303"/>
      <c r="F1682" s="85"/>
    </row>
    <row r="1683" spans="5:6" s="83" customFormat="1">
      <c r="E1683" s="303"/>
      <c r="F1683" s="85"/>
    </row>
    <row r="1684" spans="5:6" s="83" customFormat="1">
      <c r="E1684" s="303"/>
      <c r="F1684" s="85"/>
    </row>
    <row r="1685" spans="5:6" s="83" customFormat="1">
      <c r="E1685" s="303"/>
      <c r="F1685" s="85"/>
    </row>
    <row r="1686" spans="5:6" s="83" customFormat="1">
      <c r="E1686" s="303"/>
      <c r="F1686" s="85"/>
    </row>
    <row r="1687" spans="5:6" s="83" customFormat="1">
      <c r="E1687" s="303"/>
      <c r="F1687" s="85"/>
    </row>
    <row r="1688" spans="5:6" s="83" customFormat="1">
      <c r="E1688" s="303"/>
      <c r="F1688" s="85"/>
    </row>
    <row r="1689" spans="5:6" s="83" customFormat="1">
      <c r="E1689" s="303"/>
      <c r="F1689" s="85"/>
    </row>
    <row r="1690" spans="5:6" s="83" customFormat="1">
      <c r="E1690" s="303"/>
      <c r="F1690" s="85"/>
    </row>
    <row r="1691" spans="5:6" s="83" customFormat="1">
      <c r="E1691" s="303"/>
      <c r="F1691" s="85"/>
    </row>
    <row r="1692" spans="5:6" s="83" customFormat="1">
      <c r="E1692" s="303"/>
      <c r="F1692" s="85"/>
    </row>
    <row r="1693" spans="5:6" s="83" customFormat="1">
      <c r="E1693" s="303"/>
      <c r="F1693" s="85"/>
    </row>
    <row r="1694" spans="5:6" s="83" customFormat="1">
      <c r="E1694" s="303"/>
      <c r="F1694" s="85"/>
    </row>
    <row r="1695" spans="5:6" s="83" customFormat="1">
      <c r="E1695" s="303"/>
      <c r="F1695" s="85"/>
    </row>
    <row r="1696" spans="5:6" s="83" customFormat="1">
      <c r="E1696" s="303"/>
      <c r="F1696" s="85"/>
    </row>
    <row r="1697" spans="5:6" s="83" customFormat="1">
      <c r="E1697" s="303"/>
      <c r="F1697" s="85"/>
    </row>
    <row r="1698" spans="5:6" s="83" customFormat="1">
      <c r="E1698" s="303"/>
      <c r="F1698" s="85"/>
    </row>
    <row r="1699" spans="5:6" s="83" customFormat="1">
      <c r="E1699" s="303"/>
      <c r="F1699" s="85"/>
    </row>
    <row r="1700" spans="5:6" s="83" customFormat="1">
      <c r="E1700" s="303"/>
      <c r="F1700" s="85"/>
    </row>
    <row r="1701" spans="5:6" s="83" customFormat="1">
      <c r="E1701" s="303"/>
      <c r="F1701" s="85"/>
    </row>
    <row r="1702" spans="5:6" s="83" customFormat="1">
      <c r="E1702" s="303"/>
      <c r="F1702" s="85"/>
    </row>
    <row r="1703" spans="5:6" s="83" customFormat="1">
      <c r="E1703" s="303"/>
      <c r="F1703" s="85"/>
    </row>
    <row r="1704" spans="5:6" s="83" customFormat="1">
      <c r="E1704" s="303"/>
      <c r="F1704" s="85"/>
    </row>
    <row r="1705" spans="5:6" s="83" customFormat="1">
      <c r="E1705" s="303"/>
      <c r="F1705" s="85"/>
    </row>
    <row r="1706" spans="5:6" s="83" customFormat="1">
      <c r="E1706" s="303"/>
      <c r="F1706" s="85"/>
    </row>
    <row r="1707" spans="5:6" s="83" customFormat="1">
      <c r="E1707" s="303"/>
      <c r="F1707" s="85"/>
    </row>
    <row r="1708" spans="5:6" s="83" customFormat="1">
      <c r="E1708" s="303"/>
      <c r="F1708" s="85"/>
    </row>
    <row r="1709" spans="5:6" s="83" customFormat="1">
      <c r="E1709" s="303"/>
      <c r="F1709" s="85"/>
    </row>
    <row r="1710" spans="5:6" s="83" customFormat="1">
      <c r="E1710" s="303"/>
      <c r="F1710" s="85"/>
    </row>
    <row r="1711" spans="5:6" s="83" customFormat="1">
      <c r="E1711" s="303"/>
      <c r="F1711" s="85"/>
    </row>
    <row r="1712" spans="5:6" s="83" customFormat="1">
      <c r="E1712" s="303"/>
      <c r="F1712" s="85"/>
    </row>
    <row r="1713" spans="5:6" s="83" customFormat="1">
      <c r="E1713" s="303"/>
      <c r="F1713" s="85"/>
    </row>
    <row r="1714" spans="5:6" s="83" customFormat="1">
      <c r="E1714" s="303"/>
      <c r="F1714" s="85"/>
    </row>
    <row r="1715" spans="5:6" s="83" customFormat="1">
      <c r="E1715" s="303"/>
      <c r="F1715" s="85"/>
    </row>
    <row r="1716" spans="5:6" s="83" customFormat="1">
      <c r="E1716" s="303"/>
      <c r="F1716" s="85"/>
    </row>
    <row r="1717" spans="5:6" s="83" customFormat="1">
      <c r="E1717" s="303"/>
      <c r="F1717" s="85"/>
    </row>
    <row r="1718" spans="5:6" s="83" customFormat="1">
      <c r="E1718" s="303"/>
      <c r="F1718" s="85"/>
    </row>
    <row r="1719" spans="5:6" s="83" customFormat="1">
      <c r="E1719" s="303"/>
      <c r="F1719" s="85"/>
    </row>
    <row r="1720" spans="5:6" s="83" customFormat="1">
      <c r="E1720" s="303"/>
      <c r="F1720" s="85"/>
    </row>
    <row r="1721" spans="5:6" s="83" customFormat="1">
      <c r="E1721" s="303"/>
      <c r="F1721" s="85"/>
    </row>
    <row r="1722" spans="5:6" s="83" customFormat="1">
      <c r="E1722" s="303"/>
      <c r="F1722" s="85"/>
    </row>
    <row r="1723" spans="5:6" s="83" customFormat="1">
      <c r="E1723" s="303"/>
      <c r="F1723" s="85"/>
    </row>
    <row r="1724" spans="5:6" s="83" customFormat="1">
      <c r="E1724" s="303"/>
      <c r="F1724" s="85"/>
    </row>
    <row r="1725" spans="5:6" s="83" customFormat="1">
      <c r="E1725" s="303"/>
      <c r="F1725" s="85"/>
    </row>
    <row r="1726" spans="5:6" s="83" customFormat="1">
      <c r="E1726" s="303"/>
      <c r="F1726" s="85"/>
    </row>
    <row r="1727" spans="5:6" s="83" customFormat="1">
      <c r="E1727" s="303"/>
      <c r="F1727" s="85"/>
    </row>
    <row r="1728" spans="5:6" s="83" customFormat="1">
      <c r="E1728" s="303"/>
      <c r="F1728" s="85"/>
    </row>
    <row r="1729" spans="5:6" s="83" customFormat="1">
      <c r="E1729" s="303"/>
      <c r="F1729" s="85"/>
    </row>
    <row r="1730" spans="5:6" s="83" customFormat="1">
      <c r="E1730" s="303"/>
      <c r="F1730" s="85"/>
    </row>
    <row r="1731" spans="5:6" s="83" customFormat="1">
      <c r="E1731" s="303"/>
      <c r="F1731" s="85"/>
    </row>
    <row r="1732" spans="5:6" s="83" customFormat="1">
      <c r="E1732" s="303"/>
      <c r="F1732" s="85"/>
    </row>
    <row r="1733" spans="5:6" s="83" customFormat="1">
      <c r="E1733" s="303"/>
      <c r="F1733" s="85"/>
    </row>
    <row r="1734" spans="5:6" s="83" customFormat="1">
      <c r="E1734" s="303"/>
      <c r="F1734" s="85"/>
    </row>
    <row r="1735" spans="5:6" s="83" customFormat="1">
      <c r="E1735" s="303"/>
      <c r="F1735" s="85"/>
    </row>
    <row r="1736" spans="5:6" s="83" customFormat="1">
      <c r="E1736" s="303"/>
      <c r="F1736" s="85"/>
    </row>
    <row r="1737" spans="5:6" s="83" customFormat="1">
      <c r="E1737" s="303"/>
      <c r="F1737" s="85"/>
    </row>
    <row r="1738" spans="5:6" s="83" customFormat="1">
      <c r="E1738" s="303"/>
      <c r="F1738" s="85"/>
    </row>
    <row r="1739" spans="5:6" s="83" customFormat="1">
      <c r="E1739" s="303"/>
      <c r="F1739" s="85"/>
    </row>
    <row r="1740" spans="5:6" s="83" customFormat="1">
      <c r="E1740" s="303"/>
      <c r="F1740" s="85"/>
    </row>
    <row r="1741" spans="5:6" s="83" customFormat="1">
      <c r="E1741" s="303"/>
      <c r="F1741" s="85"/>
    </row>
    <row r="1742" spans="5:6" s="83" customFormat="1">
      <c r="E1742" s="303"/>
      <c r="F1742" s="85"/>
    </row>
    <row r="1743" spans="5:6" s="83" customFormat="1">
      <c r="E1743" s="303"/>
      <c r="F1743" s="85"/>
    </row>
    <row r="1744" spans="5:6" s="83" customFormat="1">
      <c r="E1744" s="303"/>
      <c r="F1744" s="85"/>
    </row>
    <row r="1745" spans="5:6" s="83" customFormat="1">
      <c r="E1745" s="303"/>
      <c r="F1745" s="85"/>
    </row>
    <row r="1746" spans="5:6" s="83" customFormat="1">
      <c r="E1746" s="303"/>
      <c r="F1746" s="85"/>
    </row>
    <row r="1747" spans="5:6" s="83" customFormat="1">
      <c r="E1747" s="303"/>
      <c r="F1747" s="85"/>
    </row>
    <row r="1748" spans="5:6" s="83" customFormat="1">
      <c r="E1748" s="303"/>
      <c r="F1748" s="85"/>
    </row>
    <row r="1749" spans="5:6" s="83" customFormat="1">
      <c r="E1749" s="303"/>
      <c r="F1749" s="85"/>
    </row>
    <row r="1750" spans="5:6" s="83" customFormat="1">
      <c r="E1750" s="303"/>
      <c r="F1750" s="85"/>
    </row>
    <row r="1751" spans="5:6" s="83" customFormat="1">
      <c r="E1751" s="303"/>
      <c r="F1751" s="85"/>
    </row>
    <row r="1752" spans="5:6" s="83" customFormat="1">
      <c r="E1752" s="303"/>
      <c r="F1752" s="85"/>
    </row>
    <row r="1753" spans="5:6" s="83" customFormat="1">
      <c r="E1753" s="303"/>
      <c r="F1753" s="85"/>
    </row>
    <row r="1754" spans="5:6" s="83" customFormat="1">
      <c r="E1754" s="303"/>
      <c r="F1754" s="85"/>
    </row>
    <row r="1755" spans="5:6" s="83" customFormat="1">
      <c r="E1755" s="303"/>
      <c r="F1755" s="85"/>
    </row>
    <row r="1756" spans="5:6" s="83" customFormat="1">
      <c r="E1756" s="303"/>
      <c r="F1756" s="85"/>
    </row>
    <row r="1757" spans="5:6" s="83" customFormat="1">
      <c r="E1757" s="303"/>
      <c r="F1757" s="85"/>
    </row>
    <row r="1758" spans="5:6" s="83" customFormat="1">
      <c r="E1758" s="303"/>
      <c r="F1758" s="85"/>
    </row>
    <row r="1759" spans="5:6" s="83" customFormat="1">
      <c r="E1759" s="303"/>
      <c r="F1759" s="85"/>
    </row>
    <row r="1760" spans="5:6" s="83" customFormat="1">
      <c r="E1760" s="303"/>
      <c r="F1760" s="85"/>
    </row>
    <row r="1761" spans="5:6" s="83" customFormat="1">
      <c r="E1761" s="303"/>
      <c r="F1761" s="85"/>
    </row>
    <row r="1762" spans="5:6" s="83" customFormat="1">
      <c r="E1762" s="303"/>
      <c r="F1762" s="85"/>
    </row>
    <row r="1763" spans="5:6" s="83" customFormat="1">
      <c r="E1763" s="303"/>
      <c r="F1763" s="85"/>
    </row>
    <row r="1764" spans="5:6" s="83" customFormat="1">
      <c r="E1764" s="303"/>
      <c r="F1764" s="85"/>
    </row>
    <row r="1765" spans="5:6" s="83" customFormat="1">
      <c r="E1765" s="303"/>
      <c r="F1765" s="85"/>
    </row>
    <row r="1766" spans="5:6" s="83" customFormat="1">
      <c r="E1766" s="303"/>
      <c r="F1766" s="85"/>
    </row>
    <row r="1767" spans="5:6" s="83" customFormat="1">
      <c r="E1767" s="303"/>
      <c r="F1767" s="85"/>
    </row>
    <row r="1768" spans="5:6" s="83" customFormat="1">
      <c r="E1768" s="303"/>
      <c r="F1768" s="85"/>
    </row>
    <row r="1769" spans="5:6" s="83" customFormat="1">
      <c r="E1769" s="303"/>
      <c r="F1769" s="85"/>
    </row>
    <row r="1770" spans="5:6" s="83" customFormat="1">
      <c r="E1770" s="303"/>
      <c r="F1770" s="85"/>
    </row>
    <row r="1771" spans="5:6" s="83" customFormat="1">
      <c r="E1771" s="303"/>
      <c r="F1771" s="85"/>
    </row>
    <row r="1772" spans="5:6" s="83" customFormat="1">
      <c r="E1772" s="303"/>
      <c r="F1772" s="85"/>
    </row>
    <row r="1773" spans="5:6" s="83" customFormat="1">
      <c r="E1773" s="303"/>
      <c r="F1773" s="85"/>
    </row>
    <row r="1774" spans="5:6" s="83" customFormat="1">
      <c r="E1774" s="303"/>
      <c r="F1774" s="85"/>
    </row>
    <row r="1775" spans="5:6" s="83" customFormat="1">
      <c r="E1775" s="303"/>
      <c r="F1775" s="85"/>
    </row>
    <row r="1776" spans="5:6" s="83" customFormat="1">
      <c r="E1776" s="303"/>
      <c r="F1776" s="85"/>
    </row>
    <row r="1777" spans="5:6" s="83" customFormat="1">
      <c r="E1777" s="303"/>
      <c r="F1777" s="85"/>
    </row>
    <row r="1778" spans="5:6" s="83" customFormat="1">
      <c r="E1778" s="303"/>
      <c r="F1778" s="85"/>
    </row>
    <row r="1779" spans="5:6" s="83" customFormat="1">
      <c r="E1779" s="303"/>
      <c r="F1779" s="85"/>
    </row>
    <row r="1780" spans="5:6" s="83" customFormat="1">
      <c r="E1780" s="303"/>
      <c r="F1780" s="85"/>
    </row>
    <row r="1781" spans="5:6" s="83" customFormat="1">
      <c r="E1781" s="303"/>
      <c r="F1781" s="85"/>
    </row>
    <row r="1782" spans="5:6" s="83" customFormat="1">
      <c r="E1782" s="303"/>
      <c r="F1782" s="85"/>
    </row>
    <row r="1783" spans="5:6" s="83" customFormat="1">
      <c r="E1783" s="303"/>
      <c r="F1783" s="85"/>
    </row>
    <row r="1784" spans="5:6" s="83" customFormat="1">
      <c r="E1784" s="303"/>
      <c r="F1784" s="85"/>
    </row>
    <row r="1785" spans="5:6" s="83" customFormat="1">
      <c r="E1785" s="303"/>
      <c r="F1785" s="85"/>
    </row>
    <row r="1786" spans="5:6" s="83" customFormat="1">
      <c r="E1786" s="303"/>
      <c r="F1786" s="85"/>
    </row>
    <row r="1787" spans="5:6" s="83" customFormat="1">
      <c r="E1787" s="303"/>
      <c r="F1787" s="85"/>
    </row>
    <row r="1788" spans="5:6" s="83" customFormat="1">
      <c r="E1788" s="303"/>
      <c r="F1788" s="85"/>
    </row>
    <row r="1789" spans="5:6" s="83" customFormat="1">
      <c r="E1789" s="303"/>
      <c r="F1789" s="85"/>
    </row>
    <row r="1790" spans="5:6" s="83" customFormat="1">
      <c r="E1790" s="303"/>
      <c r="F1790" s="85"/>
    </row>
    <row r="1791" spans="5:6" s="83" customFormat="1">
      <c r="E1791" s="303"/>
      <c r="F1791" s="85"/>
    </row>
    <row r="1792" spans="5:6" s="83" customFormat="1">
      <c r="E1792" s="303"/>
      <c r="F1792" s="85"/>
    </row>
    <row r="1793" spans="5:6" s="83" customFormat="1">
      <c r="E1793" s="303"/>
      <c r="F1793" s="85"/>
    </row>
    <row r="1794" spans="5:6" s="83" customFormat="1">
      <c r="E1794" s="303"/>
      <c r="F1794" s="85"/>
    </row>
    <row r="1795" spans="5:6" s="83" customFormat="1">
      <c r="E1795" s="303"/>
      <c r="F1795" s="85"/>
    </row>
    <row r="1796" spans="5:6" s="83" customFormat="1">
      <c r="E1796" s="303"/>
      <c r="F1796" s="85"/>
    </row>
    <row r="1797" spans="5:6" s="83" customFormat="1">
      <c r="E1797" s="303"/>
      <c r="F1797" s="85"/>
    </row>
    <row r="1798" spans="5:6" s="83" customFormat="1">
      <c r="E1798" s="303"/>
      <c r="F1798" s="85"/>
    </row>
    <row r="1799" spans="5:6" s="83" customFormat="1">
      <c r="E1799" s="303"/>
      <c r="F1799" s="85"/>
    </row>
    <row r="1800" spans="5:6" s="83" customFormat="1">
      <c r="E1800" s="303"/>
      <c r="F1800" s="85"/>
    </row>
    <row r="1801" spans="5:6" s="83" customFormat="1">
      <c r="E1801" s="303"/>
      <c r="F1801" s="85"/>
    </row>
    <row r="1802" spans="5:6" s="83" customFormat="1">
      <c r="E1802" s="303"/>
      <c r="F1802" s="85"/>
    </row>
    <row r="1803" spans="5:6" s="83" customFormat="1">
      <c r="E1803" s="303"/>
      <c r="F1803" s="85"/>
    </row>
    <row r="1804" spans="5:6" s="83" customFormat="1">
      <c r="E1804" s="303"/>
      <c r="F1804" s="85"/>
    </row>
    <row r="1805" spans="5:6" s="83" customFormat="1">
      <c r="E1805" s="303"/>
      <c r="F1805" s="85"/>
    </row>
    <row r="1806" spans="5:6" s="83" customFormat="1">
      <c r="E1806" s="303"/>
      <c r="F1806" s="85"/>
    </row>
    <row r="1807" spans="5:6" s="83" customFormat="1">
      <c r="E1807" s="303"/>
      <c r="F1807" s="85"/>
    </row>
    <row r="1808" spans="5:6" s="83" customFormat="1">
      <c r="E1808" s="303"/>
      <c r="F1808" s="85"/>
    </row>
    <row r="1809" spans="5:6" s="83" customFormat="1">
      <c r="E1809" s="303"/>
      <c r="F1809" s="85"/>
    </row>
    <row r="1810" spans="5:6" s="83" customFormat="1">
      <c r="E1810" s="303"/>
      <c r="F1810" s="85"/>
    </row>
    <row r="1811" spans="5:6" s="83" customFormat="1">
      <c r="E1811" s="303"/>
      <c r="F1811" s="85"/>
    </row>
    <row r="1812" spans="5:6" s="83" customFormat="1">
      <c r="E1812" s="303"/>
      <c r="F1812" s="85"/>
    </row>
    <row r="1813" spans="5:6" s="83" customFormat="1">
      <c r="E1813" s="303"/>
      <c r="F1813" s="85"/>
    </row>
    <row r="1814" spans="5:6" s="83" customFormat="1">
      <c r="E1814" s="303"/>
      <c r="F1814" s="85"/>
    </row>
    <row r="1815" spans="5:6" s="83" customFormat="1">
      <c r="E1815" s="303"/>
      <c r="F1815" s="85"/>
    </row>
    <row r="1816" spans="5:6" s="83" customFormat="1">
      <c r="E1816" s="303"/>
      <c r="F1816" s="85"/>
    </row>
    <row r="1817" spans="5:6" s="83" customFormat="1">
      <c r="E1817" s="303"/>
      <c r="F1817" s="85"/>
    </row>
    <row r="1818" spans="5:6" s="83" customFormat="1">
      <c r="E1818" s="303"/>
      <c r="F1818" s="85"/>
    </row>
    <row r="1819" spans="5:6" s="83" customFormat="1">
      <c r="E1819" s="303"/>
      <c r="F1819" s="85"/>
    </row>
    <row r="1820" spans="5:6" s="83" customFormat="1">
      <c r="E1820" s="303"/>
      <c r="F1820" s="85"/>
    </row>
    <row r="1821" spans="5:6" s="83" customFormat="1">
      <c r="E1821" s="303"/>
      <c r="F1821" s="85"/>
    </row>
    <row r="1822" spans="5:6" s="83" customFormat="1">
      <c r="E1822" s="303"/>
      <c r="F1822" s="85"/>
    </row>
    <row r="1823" spans="5:6" s="83" customFormat="1">
      <c r="E1823" s="303"/>
      <c r="F1823" s="85"/>
    </row>
    <row r="1824" spans="5:6" s="83" customFormat="1">
      <c r="E1824" s="303"/>
      <c r="F1824" s="85"/>
    </row>
    <row r="1825" spans="5:6" s="83" customFormat="1">
      <c r="E1825" s="303"/>
      <c r="F1825" s="85"/>
    </row>
    <row r="1826" spans="5:6" s="83" customFormat="1">
      <c r="E1826" s="303"/>
      <c r="F1826" s="85"/>
    </row>
    <row r="1827" spans="5:6" s="83" customFormat="1">
      <c r="E1827" s="303"/>
      <c r="F1827" s="85"/>
    </row>
    <row r="1828" spans="5:6" s="83" customFormat="1">
      <c r="E1828" s="303"/>
      <c r="F1828" s="85"/>
    </row>
    <row r="1829" spans="5:6" s="83" customFormat="1">
      <c r="E1829" s="303"/>
      <c r="F1829" s="85"/>
    </row>
    <row r="1830" spans="5:6" s="83" customFormat="1">
      <c r="E1830" s="303"/>
      <c r="F1830" s="85"/>
    </row>
    <row r="1831" spans="5:6" s="83" customFormat="1">
      <c r="E1831" s="303"/>
      <c r="F1831" s="85"/>
    </row>
    <row r="1832" spans="5:6" s="83" customFormat="1">
      <c r="E1832" s="303"/>
      <c r="F1832" s="85"/>
    </row>
    <row r="1833" spans="5:6" s="83" customFormat="1">
      <c r="E1833" s="303"/>
      <c r="F1833" s="85"/>
    </row>
    <row r="1834" spans="5:6" s="83" customFormat="1">
      <c r="E1834" s="303"/>
      <c r="F1834" s="85"/>
    </row>
    <row r="1835" spans="5:6" s="83" customFormat="1">
      <c r="E1835" s="303"/>
      <c r="F1835" s="85"/>
    </row>
    <row r="1836" spans="5:6" s="83" customFormat="1">
      <c r="E1836" s="303"/>
      <c r="F1836" s="85"/>
    </row>
    <row r="1837" spans="5:6" s="83" customFormat="1">
      <c r="E1837" s="303"/>
      <c r="F1837" s="85"/>
    </row>
    <row r="1838" spans="5:6" s="83" customFormat="1">
      <c r="E1838" s="303"/>
      <c r="F1838" s="85"/>
    </row>
    <row r="1839" spans="5:6" s="83" customFormat="1">
      <c r="E1839" s="303"/>
      <c r="F1839" s="85"/>
    </row>
    <row r="1840" spans="5:6" s="83" customFormat="1">
      <c r="E1840" s="303"/>
      <c r="F1840" s="85"/>
    </row>
    <row r="1841" spans="5:6" s="83" customFormat="1">
      <c r="E1841" s="303"/>
      <c r="F1841" s="85"/>
    </row>
    <row r="1842" spans="5:6" s="83" customFormat="1">
      <c r="E1842" s="303"/>
      <c r="F1842" s="85"/>
    </row>
    <row r="1843" spans="5:6" s="83" customFormat="1">
      <c r="E1843" s="303"/>
      <c r="F1843" s="85"/>
    </row>
    <row r="1844" spans="5:6" s="83" customFormat="1">
      <c r="E1844" s="303"/>
      <c r="F1844" s="85"/>
    </row>
    <row r="1845" spans="5:6" s="83" customFormat="1">
      <c r="E1845" s="303"/>
      <c r="F1845" s="85"/>
    </row>
    <row r="1846" spans="5:6" s="83" customFormat="1">
      <c r="E1846" s="303"/>
      <c r="F1846" s="85"/>
    </row>
    <row r="1847" spans="5:6" s="83" customFormat="1">
      <c r="E1847" s="303"/>
      <c r="F1847" s="85"/>
    </row>
    <row r="1848" spans="5:6" s="83" customFormat="1">
      <c r="E1848" s="303"/>
      <c r="F1848" s="85"/>
    </row>
    <row r="1849" spans="5:6" s="83" customFormat="1">
      <c r="E1849" s="303"/>
      <c r="F1849" s="85"/>
    </row>
    <row r="1850" spans="5:6" s="83" customFormat="1">
      <c r="E1850" s="303"/>
      <c r="F1850" s="85"/>
    </row>
    <row r="1851" spans="5:6" s="83" customFormat="1">
      <c r="E1851" s="303"/>
      <c r="F1851" s="85"/>
    </row>
    <row r="1852" spans="5:6" s="83" customFormat="1">
      <c r="E1852" s="303"/>
      <c r="F1852" s="85"/>
    </row>
    <row r="1853" spans="5:6" s="83" customFormat="1">
      <c r="E1853" s="303"/>
      <c r="F1853" s="85"/>
    </row>
    <row r="1854" spans="5:6" s="83" customFormat="1">
      <c r="E1854" s="303"/>
      <c r="F1854" s="85"/>
    </row>
    <row r="1855" spans="5:6" s="83" customFormat="1">
      <c r="E1855" s="303"/>
      <c r="F1855" s="85"/>
    </row>
    <row r="1856" spans="5:6" s="83" customFormat="1">
      <c r="E1856" s="303"/>
      <c r="F1856" s="85"/>
    </row>
    <row r="1857" spans="5:6" s="83" customFormat="1">
      <c r="E1857" s="303"/>
      <c r="F1857" s="85"/>
    </row>
    <row r="1858" spans="5:6" s="83" customFormat="1">
      <c r="E1858" s="303"/>
      <c r="F1858" s="85"/>
    </row>
    <row r="1859" spans="5:6" s="83" customFormat="1">
      <c r="E1859" s="303"/>
      <c r="F1859" s="85"/>
    </row>
    <row r="1860" spans="5:6" s="83" customFormat="1">
      <c r="E1860" s="303"/>
      <c r="F1860" s="85"/>
    </row>
    <row r="1861" spans="5:6" s="83" customFormat="1">
      <c r="E1861" s="303"/>
      <c r="F1861" s="85"/>
    </row>
    <row r="1862" spans="5:6" s="83" customFormat="1">
      <c r="E1862" s="303"/>
      <c r="F1862" s="85"/>
    </row>
    <row r="1863" spans="5:6" s="83" customFormat="1">
      <c r="E1863" s="303"/>
      <c r="F1863" s="85"/>
    </row>
    <row r="1864" spans="5:6" s="83" customFormat="1">
      <c r="E1864" s="303"/>
      <c r="F1864" s="85"/>
    </row>
    <row r="1865" spans="5:6" s="83" customFormat="1">
      <c r="E1865" s="303"/>
      <c r="F1865" s="85"/>
    </row>
    <row r="1866" spans="5:6" s="83" customFormat="1">
      <c r="E1866" s="303"/>
      <c r="F1866" s="85"/>
    </row>
    <row r="1867" spans="5:6" s="83" customFormat="1">
      <c r="E1867" s="303"/>
      <c r="F1867" s="85"/>
    </row>
    <row r="1868" spans="5:6" s="83" customFormat="1">
      <c r="E1868" s="303"/>
      <c r="F1868" s="85"/>
    </row>
    <row r="1869" spans="5:6" s="83" customFormat="1">
      <c r="E1869" s="303"/>
      <c r="F1869" s="85"/>
    </row>
    <row r="1870" spans="5:6" s="83" customFormat="1">
      <c r="E1870" s="303"/>
      <c r="F1870" s="85"/>
    </row>
    <row r="1871" spans="5:6" s="83" customFormat="1">
      <c r="E1871" s="303"/>
      <c r="F1871" s="85"/>
    </row>
    <row r="1872" spans="5:6" s="83" customFormat="1">
      <c r="E1872" s="303"/>
      <c r="F1872" s="85"/>
    </row>
    <row r="1873" spans="5:6" s="83" customFormat="1">
      <c r="E1873" s="303"/>
      <c r="F1873" s="85"/>
    </row>
    <row r="1874" spans="5:6" s="83" customFormat="1">
      <c r="E1874" s="303"/>
      <c r="F1874" s="85"/>
    </row>
    <row r="1875" spans="5:6" s="83" customFormat="1">
      <c r="E1875" s="303"/>
      <c r="F1875" s="85"/>
    </row>
    <row r="1876" spans="5:6" s="83" customFormat="1">
      <c r="E1876" s="303"/>
      <c r="F1876" s="85"/>
    </row>
    <row r="1877" spans="5:6" s="83" customFormat="1">
      <c r="E1877" s="303"/>
      <c r="F1877" s="85"/>
    </row>
    <row r="1878" spans="5:6" s="83" customFormat="1">
      <c r="E1878" s="303"/>
      <c r="F1878" s="85"/>
    </row>
    <row r="1879" spans="5:6" s="83" customFormat="1">
      <c r="E1879" s="303"/>
      <c r="F1879" s="85"/>
    </row>
    <row r="1880" spans="5:6" s="83" customFormat="1">
      <c r="E1880" s="303"/>
      <c r="F1880" s="85"/>
    </row>
    <row r="1881" spans="5:6" s="83" customFormat="1">
      <c r="E1881" s="303"/>
      <c r="F1881" s="85"/>
    </row>
    <row r="1882" spans="5:6" s="83" customFormat="1">
      <c r="E1882" s="303"/>
      <c r="F1882" s="85"/>
    </row>
    <row r="1883" spans="5:6" s="83" customFormat="1">
      <c r="E1883" s="303"/>
      <c r="F1883" s="85"/>
    </row>
    <row r="1884" spans="5:6" s="83" customFormat="1">
      <c r="E1884" s="303"/>
      <c r="F1884" s="85"/>
    </row>
    <row r="1885" spans="5:6" s="83" customFormat="1">
      <c r="E1885" s="303"/>
      <c r="F1885" s="85"/>
    </row>
    <row r="1886" spans="5:6" s="83" customFormat="1">
      <c r="E1886" s="303"/>
      <c r="F1886" s="85"/>
    </row>
    <row r="1887" spans="5:6" s="83" customFormat="1">
      <c r="E1887" s="303"/>
      <c r="F1887" s="85"/>
    </row>
    <row r="1888" spans="5:6" s="83" customFormat="1">
      <c r="E1888" s="303"/>
      <c r="F1888" s="85"/>
    </row>
    <row r="1889" spans="5:6" s="83" customFormat="1">
      <c r="E1889" s="303"/>
      <c r="F1889" s="85"/>
    </row>
    <row r="1890" spans="5:6" s="83" customFormat="1">
      <c r="E1890" s="303"/>
      <c r="F1890" s="85"/>
    </row>
    <row r="1891" spans="5:6" s="83" customFormat="1">
      <c r="E1891" s="303"/>
      <c r="F1891" s="85"/>
    </row>
    <row r="1892" spans="5:6" s="83" customFormat="1">
      <c r="E1892" s="303"/>
      <c r="F1892" s="85"/>
    </row>
    <row r="1893" spans="5:6" s="83" customFormat="1">
      <c r="E1893" s="303"/>
      <c r="F1893" s="85"/>
    </row>
    <row r="1894" spans="5:6" s="83" customFormat="1">
      <c r="E1894" s="303"/>
      <c r="F1894" s="85"/>
    </row>
    <row r="1895" spans="5:6" s="83" customFormat="1">
      <c r="E1895" s="303"/>
      <c r="F1895" s="85"/>
    </row>
    <row r="1896" spans="5:6" s="83" customFormat="1">
      <c r="E1896" s="303"/>
      <c r="F1896" s="85"/>
    </row>
    <row r="1897" spans="5:6" s="83" customFormat="1">
      <c r="E1897" s="303"/>
      <c r="F1897" s="85"/>
    </row>
    <row r="1898" spans="5:6" s="83" customFormat="1">
      <c r="E1898" s="303"/>
      <c r="F1898" s="85"/>
    </row>
    <row r="1899" spans="5:6" s="83" customFormat="1">
      <c r="E1899" s="303"/>
      <c r="F1899" s="85"/>
    </row>
    <row r="1900" spans="5:6" s="83" customFormat="1">
      <c r="E1900" s="303"/>
      <c r="F1900" s="85"/>
    </row>
    <row r="1901" spans="5:6" s="83" customFormat="1">
      <c r="E1901" s="303"/>
      <c r="F1901" s="85"/>
    </row>
    <row r="1902" spans="5:6" s="83" customFormat="1">
      <c r="E1902" s="303"/>
      <c r="F1902" s="85"/>
    </row>
    <row r="1903" spans="5:6" s="83" customFormat="1">
      <c r="E1903" s="303"/>
      <c r="F1903" s="85"/>
    </row>
    <row r="1904" spans="5:6" s="83" customFormat="1">
      <c r="E1904" s="303"/>
      <c r="F1904" s="85"/>
    </row>
    <row r="1905" spans="5:6" s="83" customFormat="1">
      <c r="E1905" s="303"/>
      <c r="F1905" s="85"/>
    </row>
    <row r="1906" spans="5:6" s="83" customFormat="1">
      <c r="E1906" s="303"/>
      <c r="F1906" s="85"/>
    </row>
    <row r="1907" spans="5:6" s="83" customFormat="1">
      <c r="E1907" s="303"/>
      <c r="F1907" s="85"/>
    </row>
    <row r="1908" spans="5:6" s="83" customFormat="1">
      <c r="E1908" s="303"/>
      <c r="F1908" s="85"/>
    </row>
    <row r="1909" spans="5:6" s="83" customFormat="1">
      <c r="E1909" s="303"/>
      <c r="F1909" s="85"/>
    </row>
    <row r="1910" spans="5:6" s="83" customFormat="1">
      <c r="E1910" s="303"/>
      <c r="F1910" s="85"/>
    </row>
    <row r="1911" spans="5:6" s="83" customFormat="1">
      <c r="E1911" s="303"/>
      <c r="F1911" s="85"/>
    </row>
    <row r="1912" spans="5:6" s="83" customFormat="1">
      <c r="E1912" s="303"/>
      <c r="F1912" s="85"/>
    </row>
    <row r="1913" spans="5:6" s="83" customFormat="1">
      <c r="E1913" s="303"/>
      <c r="F1913" s="85"/>
    </row>
    <row r="1914" spans="5:6" s="83" customFormat="1">
      <c r="E1914" s="303"/>
      <c r="F1914" s="85"/>
    </row>
    <row r="1915" spans="5:6" s="83" customFormat="1">
      <c r="E1915" s="303"/>
      <c r="F1915" s="85"/>
    </row>
    <row r="1916" spans="5:6" s="83" customFormat="1">
      <c r="E1916" s="303"/>
      <c r="F1916" s="85"/>
    </row>
    <row r="1917" spans="5:6" s="83" customFormat="1">
      <c r="E1917" s="303"/>
      <c r="F1917" s="85"/>
    </row>
    <row r="1918" spans="5:6" s="83" customFormat="1">
      <c r="E1918" s="303"/>
      <c r="F1918" s="85"/>
    </row>
    <row r="1919" spans="5:6" s="83" customFormat="1">
      <c r="E1919" s="303"/>
      <c r="F1919" s="85"/>
    </row>
    <row r="1920" spans="5:6" s="83" customFormat="1">
      <c r="E1920" s="303"/>
      <c r="F1920" s="85"/>
    </row>
    <row r="1921" spans="5:6" s="83" customFormat="1">
      <c r="E1921" s="303"/>
      <c r="F1921" s="85"/>
    </row>
    <row r="1922" spans="5:6" s="83" customFormat="1">
      <c r="E1922" s="303"/>
      <c r="F1922" s="85"/>
    </row>
    <row r="1923" spans="5:6" s="83" customFormat="1">
      <c r="E1923" s="303"/>
      <c r="F1923" s="85"/>
    </row>
    <row r="1924" spans="5:6" s="83" customFormat="1">
      <c r="E1924" s="303"/>
      <c r="F1924" s="85"/>
    </row>
    <row r="1925" spans="5:6" s="83" customFormat="1">
      <c r="E1925" s="303"/>
      <c r="F1925" s="85"/>
    </row>
    <row r="1926" spans="5:6" s="83" customFormat="1">
      <c r="E1926" s="303"/>
      <c r="F1926" s="85"/>
    </row>
    <row r="1927" spans="5:6" s="83" customFormat="1">
      <c r="E1927" s="303"/>
      <c r="F1927" s="85"/>
    </row>
    <row r="1928" spans="5:6" s="83" customFormat="1">
      <c r="E1928" s="303"/>
      <c r="F1928" s="85"/>
    </row>
    <row r="1929" spans="5:6" s="83" customFormat="1">
      <c r="E1929" s="303"/>
      <c r="F1929" s="85"/>
    </row>
    <row r="1930" spans="5:6" s="83" customFormat="1">
      <c r="E1930" s="303"/>
      <c r="F1930" s="85"/>
    </row>
    <row r="1931" spans="5:6" s="83" customFormat="1">
      <c r="E1931" s="303"/>
      <c r="F1931" s="85"/>
    </row>
    <row r="1932" spans="5:6" s="83" customFormat="1">
      <c r="E1932" s="303"/>
      <c r="F1932" s="85"/>
    </row>
    <row r="1933" spans="5:6" s="83" customFormat="1">
      <c r="E1933" s="303"/>
      <c r="F1933" s="85"/>
    </row>
    <row r="1934" spans="5:6" s="83" customFormat="1">
      <c r="E1934" s="303"/>
      <c r="F1934" s="85"/>
    </row>
    <row r="1935" spans="5:6" s="83" customFormat="1">
      <c r="E1935" s="303"/>
      <c r="F1935" s="85"/>
    </row>
    <row r="1936" spans="5:6" s="83" customFormat="1">
      <c r="E1936" s="303"/>
      <c r="F1936" s="85"/>
    </row>
    <row r="1937" spans="5:6" s="83" customFormat="1">
      <c r="E1937" s="303"/>
      <c r="F1937" s="85"/>
    </row>
    <row r="1938" spans="5:6" s="83" customFormat="1">
      <c r="E1938" s="303"/>
      <c r="F1938" s="85"/>
    </row>
    <row r="1939" spans="5:6" s="83" customFormat="1">
      <c r="E1939" s="303"/>
      <c r="F1939" s="85"/>
    </row>
    <row r="1940" spans="5:6" s="83" customFormat="1">
      <c r="E1940" s="303"/>
      <c r="F1940" s="85"/>
    </row>
    <row r="1941" spans="5:6" s="83" customFormat="1">
      <c r="E1941" s="303"/>
      <c r="F1941" s="85"/>
    </row>
    <row r="1942" spans="5:6" s="83" customFormat="1">
      <c r="E1942" s="303"/>
      <c r="F1942" s="85"/>
    </row>
    <row r="1943" spans="5:6" s="83" customFormat="1">
      <c r="E1943" s="303"/>
      <c r="F1943" s="85"/>
    </row>
    <row r="1944" spans="5:6" s="83" customFormat="1">
      <c r="E1944" s="303"/>
      <c r="F1944" s="85"/>
    </row>
    <row r="1945" spans="5:6" s="83" customFormat="1">
      <c r="E1945" s="303"/>
      <c r="F1945" s="85"/>
    </row>
    <row r="1946" spans="5:6" s="83" customFormat="1">
      <c r="E1946" s="303"/>
      <c r="F1946" s="85"/>
    </row>
    <row r="1947" spans="5:6" s="83" customFormat="1">
      <c r="E1947" s="303"/>
      <c r="F1947" s="85"/>
    </row>
    <row r="1948" spans="5:6" s="83" customFormat="1">
      <c r="E1948" s="303"/>
      <c r="F1948" s="85"/>
    </row>
    <row r="1949" spans="5:6" s="83" customFormat="1">
      <c r="E1949" s="303"/>
      <c r="F1949" s="85"/>
    </row>
    <row r="1950" spans="5:6" s="83" customFormat="1">
      <c r="E1950" s="303"/>
      <c r="F1950" s="85"/>
    </row>
    <row r="1951" spans="5:6" s="83" customFormat="1">
      <c r="E1951" s="303"/>
      <c r="F1951" s="85"/>
    </row>
    <row r="1952" spans="5:6" s="83" customFormat="1">
      <c r="E1952" s="303"/>
      <c r="F1952" s="85"/>
    </row>
    <row r="1953" spans="5:6" s="83" customFormat="1">
      <c r="E1953" s="303"/>
      <c r="F1953" s="85"/>
    </row>
    <row r="1954" spans="5:6" s="83" customFormat="1">
      <c r="E1954" s="303"/>
      <c r="F1954" s="85"/>
    </row>
    <row r="1955" spans="5:6" s="83" customFormat="1">
      <c r="E1955" s="303"/>
      <c r="F1955" s="85"/>
    </row>
    <row r="1956" spans="5:6" s="83" customFormat="1">
      <c r="E1956" s="303"/>
      <c r="F1956" s="85"/>
    </row>
    <row r="1957" spans="5:6" s="83" customFormat="1">
      <c r="E1957" s="303"/>
      <c r="F1957" s="85"/>
    </row>
    <row r="1958" spans="5:6" s="83" customFormat="1">
      <c r="E1958" s="303"/>
      <c r="F1958" s="85"/>
    </row>
    <row r="1959" spans="5:6" s="83" customFormat="1">
      <c r="E1959" s="303"/>
      <c r="F1959" s="85"/>
    </row>
    <row r="1960" spans="5:6" s="83" customFormat="1">
      <c r="E1960" s="303"/>
      <c r="F1960" s="85"/>
    </row>
    <row r="1961" spans="5:6" s="83" customFormat="1">
      <c r="E1961" s="303"/>
      <c r="F1961" s="85"/>
    </row>
    <row r="1962" spans="5:6" s="83" customFormat="1">
      <c r="E1962" s="303"/>
      <c r="F1962" s="85"/>
    </row>
    <row r="1963" spans="5:6" s="83" customFormat="1">
      <c r="E1963" s="303"/>
      <c r="F1963" s="85"/>
    </row>
    <row r="1964" spans="5:6" s="83" customFormat="1">
      <c r="E1964" s="303"/>
      <c r="F1964" s="85"/>
    </row>
    <row r="1965" spans="5:6" s="83" customFormat="1">
      <c r="E1965" s="303"/>
      <c r="F1965" s="85"/>
    </row>
    <row r="1966" spans="5:6" s="83" customFormat="1">
      <c r="E1966" s="303"/>
      <c r="F1966" s="85"/>
    </row>
    <row r="1967" spans="5:6" s="83" customFormat="1">
      <c r="E1967" s="303"/>
      <c r="F1967" s="85"/>
    </row>
    <row r="1968" spans="5:6" s="83" customFormat="1">
      <c r="E1968" s="303"/>
      <c r="F1968" s="85"/>
    </row>
    <row r="1969" spans="5:6" s="83" customFormat="1">
      <c r="E1969" s="303"/>
      <c r="F1969" s="85"/>
    </row>
    <row r="1970" spans="5:6" s="83" customFormat="1">
      <c r="E1970" s="303"/>
      <c r="F1970" s="85"/>
    </row>
    <row r="1971" spans="5:6" s="83" customFormat="1">
      <c r="E1971" s="303"/>
      <c r="F1971" s="85"/>
    </row>
    <row r="1972" spans="5:6" s="83" customFormat="1">
      <c r="E1972" s="303"/>
      <c r="F1972" s="85"/>
    </row>
    <row r="1973" spans="5:6" s="83" customFormat="1">
      <c r="E1973" s="303"/>
      <c r="F1973" s="85"/>
    </row>
    <row r="1974" spans="5:6" s="83" customFormat="1">
      <c r="E1974" s="303"/>
      <c r="F1974" s="85"/>
    </row>
    <row r="1975" spans="5:6" s="83" customFormat="1">
      <c r="E1975" s="303"/>
      <c r="F1975" s="85"/>
    </row>
    <row r="1976" spans="5:6" s="83" customFormat="1">
      <c r="E1976" s="303"/>
      <c r="F1976" s="85"/>
    </row>
    <row r="1977" spans="5:6" s="83" customFormat="1">
      <c r="E1977" s="303"/>
      <c r="F1977" s="85"/>
    </row>
    <row r="1978" spans="5:6" s="83" customFormat="1">
      <c r="E1978" s="303"/>
      <c r="F1978" s="85"/>
    </row>
    <row r="1979" spans="5:6" s="83" customFormat="1">
      <c r="E1979" s="303"/>
      <c r="F1979" s="85"/>
    </row>
    <row r="1980" spans="5:6" s="83" customFormat="1">
      <c r="E1980" s="303"/>
      <c r="F1980" s="85"/>
    </row>
    <row r="1981" spans="5:6" s="83" customFormat="1">
      <c r="E1981" s="303"/>
      <c r="F1981" s="85"/>
    </row>
    <row r="1982" spans="5:6" s="83" customFormat="1">
      <c r="E1982" s="303"/>
      <c r="F1982" s="85"/>
    </row>
    <row r="1983" spans="5:6" s="83" customFormat="1">
      <c r="E1983" s="303"/>
      <c r="F1983" s="85"/>
    </row>
    <row r="1984" spans="5:6" s="83" customFormat="1">
      <c r="E1984" s="303"/>
      <c r="F1984" s="85"/>
    </row>
    <row r="1985" spans="5:6" s="83" customFormat="1">
      <c r="E1985" s="303"/>
      <c r="F1985" s="85"/>
    </row>
    <row r="1986" spans="5:6" s="83" customFormat="1">
      <c r="E1986" s="303"/>
      <c r="F1986" s="85"/>
    </row>
    <row r="1987" spans="5:6" s="83" customFormat="1">
      <c r="E1987" s="303"/>
      <c r="F1987" s="85"/>
    </row>
    <row r="1988" spans="5:6" s="83" customFormat="1">
      <c r="E1988" s="303"/>
      <c r="F1988" s="85"/>
    </row>
    <row r="1989" spans="5:6" s="83" customFormat="1">
      <c r="E1989" s="303"/>
      <c r="F1989" s="85"/>
    </row>
    <row r="1990" spans="5:6" s="83" customFormat="1">
      <c r="E1990" s="303"/>
      <c r="F1990" s="85"/>
    </row>
    <row r="1991" spans="5:6" s="83" customFormat="1">
      <c r="E1991" s="303"/>
      <c r="F1991" s="85"/>
    </row>
    <row r="1992" spans="5:6" s="83" customFormat="1">
      <c r="E1992" s="303"/>
      <c r="F1992" s="85"/>
    </row>
    <row r="1993" spans="5:6" s="83" customFormat="1">
      <c r="E1993" s="303"/>
      <c r="F1993" s="85"/>
    </row>
    <row r="1994" spans="5:6" s="83" customFormat="1">
      <c r="E1994" s="303"/>
      <c r="F1994" s="85"/>
    </row>
    <row r="1995" spans="5:6" s="83" customFormat="1">
      <c r="E1995" s="303"/>
      <c r="F1995" s="85"/>
    </row>
    <row r="1996" spans="5:6" s="83" customFormat="1">
      <c r="E1996" s="303"/>
      <c r="F1996" s="85"/>
    </row>
    <row r="1997" spans="5:6" s="83" customFormat="1">
      <c r="E1997" s="303"/>
      <c r="F1997" s="85"/>
    </row>
    <row r="1998" spans="5:6" s="83" customFormat="1">
      <c r="E1998" s="303"/>
      <c r="F1998" s="85"/>
    </row>
    <row r="1999" spans="5:6" s="83" customFormat="1">
      <c r="E1999" s="303"/>
      <c r="F1999" s="85"/>
    </row>
    <row r="2000" spans="5:6" s="83" customFormat="1">
      <c r="E2000" s="303"/>
      <c r="F2000" s="85"/>
    </row>
    <row r="2001" spans="5:6" s="83" customFormat="1">
      <c r="E2001" s="303"/>
      <c r="F2001" s="85"/>
    </row>
    <row r="2002" spans="5:6" s="83" customFormat="1">
      <c r="E2002" s="303"/>
      <c r="F2002" s="85"/>
    </row>
    <row r="2003" spans="5:6" s="83" customFormat="1">
      <c r="E2003" s="303"/>
      <c r="F2003" s="85"/>
    </row>
    <row r="2004" spans="5:6" s="83" customFormat="1">
      <c r="E2004" s="303"/>
      <c r="F2004" s="85"/>
    </row>
    <row r="2005" spans="5:6" s="83" customFormat="1">
      <c r="E2005" s="303"/>
      <c r="F2005" s="85"/>
    </row>
    <row r="2006" spans="5:6" s="83" customFormat="1">
      <c r="E2006" s="303"/>
      <c r="F2006" s="85"/>
    </row>
    <row r="2007" spans="5:6" s="83" customFormat="1">
      <c r="E2007" s="303"/>
      <c r="F2007" s="85"/>
    </row>
    <row r="2008" spans="5:6" s="83" customFormat="1">
      <c r="E2008" s="303"/>
      <c r="F2008" s="85"/>
    </row>
    <row r="2009" spans="5:6" s="83" customFormat="1">
      <c r="E2009" s="303"/>
      <c r="F2009" s="85"/>
    </row>
    <row r="2010" spans="5:6" s="83" customFormat="1">
      <c r="E2010" s="303"/>
      <c r="F2010" s="85"/>
    </row>
    <row r="2011" spans="5:6" s="83" customFormat="1">
      <c r="E2011" s="303"/>
      <c r="F2011" s="85"/>
    </row>
    <row r="2012" spans="5:6" s="83" customFormat="1">
      <c r="E2012" s="303"/>
      <c r="F2012" s="85"/>
    </row>
    <row r="2013" spans="5:6" s="83" customFormat="1">
      <c r="E2013" s="303"/>
      <c r="F2013" s="85"/>
    </row>
    <row r="2014" spans="5:6" s="83" customFormat="1">
      <c r="E2014" s="303"/>
      <c r="F2014" s="85"/>
    </row>
    <row r="2015" spans="5:6" s="83" customFormat="1">
      <c r="E2015" s="303"/>
      <c r="F2015" s="85"/>
    </row>
    <row r="2016" spans="5:6" s="83" customFormat="1">
      <c r="E2016" s="303"/>
      <c r="F2016" s="85"/>
    </row>
    <row r="2017" spans="5:6" s="83" customFormat="1">
      <c r="E2017" s="303"/>
      <c r="F2017" s="85"/>
    </row>
    <row r="2018" spans="5:6" s="83" customFormat="1">
      <c r="E2018" s="303"/>
      <c r="F2018" s="85"/>
    </row>
    <row r="2019" spans="5:6" s="83" customFormat="1">
      <c r="E2019" s="303"/>
      <c r="F2019" s="85"/>
    </row>
    <row r="2020" spans="5:6" s="83" customFormat="1">
      <c r="E2020" s="303"/>
      <c r="F2020" s="85"/>
    </row>
    <row r="2021" spans="5:6" s="83" customFormat="1">
      <c r="E2021" s="303"/>
      <c r="F2021" s="85"/>
    </row>
    <row r="2022" spans="5:6" s="83" customFormat="1">
      <c r="E2022" s="303"/>
      <c r="F2022" s="85"/>
    </row>
    <row r="2023" spans="5:6" s="83" customFormat="1">
      <c r="E2023" s="303"/>
      <c r="F2023" s="85"/>
    </row>
    <row r="2024" spans="5:6" s="83" customFormat="1">
      <c r="E2024" s="303"/>
      <c r="F2024" s="85"/>
    </row>
    <row r="2025" spans="5:6" s="83" customFormat="1">
      <c r="E2025" s="303"/>
      <c r="F2025" s="85"/>
    </row>
    <row r="2026" spans="5:6" s="83" customFormat="1">
      <c r="E2026" s="303"/>
      <c r="F2026" s="85"/>
    </row>
    <row r="2027" spans="5:6" s="83" customFormat="1">
      <c r="E2027" s="303"/>
      <c r="F2027" s="85"/>
    </row>
    <row r="2028" spans="5:6" s="83" customFormat="1">
      <c r="E2028" s="303"/>
      <c r="F2028" s="85"/>
    </row>
    <row r="2029" spans="5:6" s="83" customFormat="1">
      <c r="E2029" s="303"/>
      <c r="F2029" s="85"/>
    </row>
    <row r="2030" spans="5:6" s="83" customFormat="1">
      <c r="E2030" s="303"/>
      <c r="F2030" s="85"/>
    </row>
    <row r="2031" spans="5:6" s="83" customFormat="1">
      <c r="E2031" s="303"/>
      <c r="F2031" s="85"/>
    </row>
    <row r="2032" spans="5:6" s="83" customFormat="1">
      <c r="E2032" s="303"/>
      <c r="F2032" s="85"/>
    </row>
    <row r="2033" spans="5:6" s="83" customFormat="1">
      <c r="E2033" s="303"/>
      <c r="F2033" s="85"/>
    </row>
    <row r="2034" spans="5:6" s="83" customFormat="1">
      <c r="E2034" s="303"/>
      <c r="F2034" s="85"/>
    </row>
    <row r="2035" spans="5:6" s="83" customFormat="1">
      <c r="E2035" s="303"/>
      <c r="F2035" s="85"/>
    </row>
    <row r="2036" spans="5:6" s="83" customFormat="1">
      <c r="E2036" s="303"/>
      <c r="F2036" s="85"/>
    </row>
    <row r="2037" spans="5:6" s="83" customFormat="1">
      <c r="E2037" s="303"/>
      <c r="F2037" s="85"/>
    </row>
    <row r="2038" spans="5:6" s="83" customFormat="1">
      <c r="E2038" s="303"/>
      <c r="F2038" s="85"/>
    </row>
    <row r="2039" spans="5:6" s="83" customFormat="1">
      <c r="E2039" s="303"/>
      <c r="F2039" s="85"/>
    </row>
    <row r="2040" spans="5:6" s="83" customFormat="1">
      <c r="E2040" s="303"/>
      <c r="F2040" s="85"/>
    </row>
    <row r="2041" spans="5:6" s="83" customFormat="1">
      <c r="E2041" s="303"/>
      <c r="F2041" s="85"/>
    </row>
    <row r="2042" spans="5:6" s="83" customFormat="1">
      <c r="E2042" s="303"/>
      <c r="F2042" s="85"/>
    </row>
    <row r="2043" spans="5:6" s="83" customFormat="1">
      <c r="E2043" s="303"/>
      <c r="F2043" s="85"/>
    </row>
    <row r="2044" spans="5:6" s="83" customFormat="1">
      <c r="E2044" s="303"/>
      <c r="F2044" s="85"/>
    </row>
    <row r="2045" spans="5:6" s="83" customFormat="1">
      <c r="E2045" s="303"/>
      <c r="F2045" s="85"/>
    </row>
    <row r="2046" spans="5:6" s="83" customFormat="1">
      <c r="E2046" s="303"/>
      <c r="F2046" s="85"/>
    </row>
    <row r="2047" spans="5:6" s="83" customFormat="1">
      <c r="E2047" s="303"/>
      <c r="F2047" s="85"/>
    </row>
    <row r="2048" spans="5:6" s="83" customFormat="1">
      <c r="E2048" s="303"/>
      <c r="F2048" s="85"/>
    </row>
    <row r="2049" spans="5:6" s="83" customFormat="1">
      <c r="E2049" s="303"/>
      <c r="F2049" s="85"/>
    </row>
    <row r="2050" spans="5:6" s="83" customFormat="1">
      <c r="E2050" s="303"/>
      <c r="F2050" s="85"/>
    </row>
    <row r="2051" spans="5:6" s="83" customFormat="1">
      <c r="E2051" s="303"/>
      <c r="F2051" s="85"/>
    </row>
    <row r="2052" spans="5:6" s="83" customFormat="1">
      <c r="E2052" s="303"/>
      <c r="F2052" s="85"/>
    </row>
    <row r="2053" spans="5:6" s="83" customFormat="1">
      <c r="E2053" s="303"/>
      <c r="F2053" s="85"/>
    </row>
    <row r="2054" spans="5:6" s="83" customFormat="1">
      <c r="E2054" s="303"/>
      <c r="F2054" s="85"/>
    </row>
    <row r="2055" spans="5:6" s="83" customFormat="1">
      <c r="E2055" s="303"/>
      <c r="F2055" s="85"/>
    </row>
    <row r="2056" spans="5:6" s="83" customFormat="1">
      <c r="E2056" s="303"/>
      <c r="F2056" s="85"/>
    </row>
    <row r="2057" spans="5:6" s="83" customFormat="1">
      <c r="E2057" s="303"/>
      <c r="F2057" s="85"/>
    </row>
    <row r="2058" spans="5:6" s="83" customFormat="1">
      <c r="E2058" s="303"/>
      <c r="F2058" s="85"/>
    </row>
    <row r="2059" spans="5:6" s="83" customFormat="1">
      <c r="E2059" s="303"/>
      <c r="F2059" s="85"/>
    </row>
    <row r="2060" spans="5:6" s="83" customFormat="1">
      <c r="E2060" s="303"/>
      <c r="F2060" s="85"/>
    </row>
    <row r="2061" spans="5:6" s="83" customFormat="1">
      <c r="E2061" s="303"/>
      <c r="F2061" s="85"/>
    </row>
    <row r="2062" spans="5:6" s="83" customFormat="1">
      <c r="E2062" s="303"/>
      <c r="F2062" s="85"/>
    </row>
    <row r="2063" spans="5:6" s="83" customFormat="1">
      <c r="E2063" s="303"/>
      <c r="F2063" s="85"/>
    </row>
    <row r="2064" spans="5:6" s="83" customFormat="1">
      <c r="E2064" s="303"/>
      <c r="F2064" s="85"/>
    </row>
    <row r="2065" spans="5:6" s="83" customFormat="1">
      <c r="E2065" s="303"/>
      <c r="F2065" s="85"/>
    </row>
    <row r="2066" spans="5:6" s="83" customFormat="1">
      <c r="E2066" s="303"/>
      <c r="F2066" s="85"/>
    </row>
    <row r="2067" spans="5:6" s="83" customFormat="1">
      <c r="E2067" s="303"/>
      <c r="F2067" s="85"/>
    </row>
    <row r="2068" spans="5:6" s="83" customFormat="1">
      <c r="E2068" s="303"/>
      <c r="F2068" s="85"/>
    </row>
    <row r="2069" spans="5:6" s="83" customFormat="1">
      <c r="E2069" s="303"/>
      <c r="F2069" s="85"/>
    </row>
    <row r="2070" spans="5:6" s="83" customFormat="1">
      <c r="E2070" s="303"/>
      <c r="F2070" s="85"/>
    </row>
    <row r="2071" spans="5:6" s="83" customFormat="1">
      <c r="E2071" s="303"/>
      <c r="F2071" s="85"/>
    </row>
    <row r="2072" spans="5:6" s="83" customFormat="1">
      <c r="E2072" s="303"/>
      <c r="F2072" s="85"/>
    </row>
    <row r="2073" spans="5:6" s="83" customFormat="1">
      <c r="E2073" s="303"/>
      <c r="F2073" s="85"/>
    </row>
    <row r="2074" spans="5:6" s="83" customFormat="1">
      <c r="E2074" s="303"/>
      <c r="F2074" s="85"/>
    </row>
    <row r="2075" spans="5:6" s="83" customFormat="1">
      <c r="E2075" s="303"/>
      <c r="F2075" s="85"/>
    </row>
    <row r="2076" spans="5:6" s="83" customFormat="1">
      <c r="E2076" s="303"/>
      <c r="F2076" s="85"/>
    </row>
    <row r="2077" spans="5:6" s="83" customFormat="1">
      <c r="E2077" s="303"/>
      <c r="F2077" s="85"/>
    </row>
    <row r="2078" spans="5:6" s="83" customFormat="1">
      <c r="E2078" s="303"/>
      <c r="F2078" s="85"/>
    </row>
    <row r="2079" spans="5:6" s="83" customFormat="1">
      <c r="E2079" s="303"/>
      <c r="F2079" s="85"/>
    </row>
    <row r="2080" spans="5:6" s="83" customFormat="1">
      <c r="E2080" s="303"/>
      <c r="F2080" s="85"/>
    </row>
    <row r="2081" spans="5:6" s="83" customFormat="1">
      <c r="E2081" s="303"/>
      <c r="F2081" s="85"/>
    </row>
    <row r="2082" spans="5:6" s="83" customFormat="1">
      <c r="E2082" s="303"/>
      <c r="F2082" s="85"/>
    </row>
    <row r="2083" spans="5:6" s="83" customFormat="1">
      <c r="E2083" s="303"/>
      <c r="F2083" s="85"/>
    </row>
    <row r="2084" spans="5:6" s="83" customFormat="1">
      <c r="E2084" s="303"/>
      <c r="F2084" s="85"/>
    </row>
    <row r="2085" spans="5:6" s="83" customFormat="1">
      <c r="E2085" s="303"/>
      <c r="F2085" s="85"/>
    </row>
    <row r="2086" spans="5:6" s="83" customFormat="1">
      <c r="E2086" s="303"/>
      <c r="F2086" s="85"/>
    </row>
    <row r="2087" spans="5:6" s="83" customFormat="1">
      <c r="E2087" s="303"/>
      <c r="F2087" s="85"/>
    </row>
    <row r="2088" spans="5:6" s="83" customFormat="1">
      <c r="E2088" s="303"/>
      <c r="F2088" s="85"/>
    </row>
    <row r="2089" spans="5:6" s="83" customFormat="1">
      <c r="E2089" s="303"/>
      <c r="F2089" s="85"/>
    </row>
    <row r="2090" spans="5:6" s="83" customFormat="1">
      <c r="E2090" s="303"/>
      <c r="F2090" s="85"/>
    </row>
    <row r="2091" spans="5:6" s="83" customFormat="1">
      <c r="E2091" s="303"/>
      <c r="F2091" s="85"/>
    </row>
    <row r="2092" spans="5:6" s="83" customFormat="1">
      <c r="E2092" s="303"/>
      <c r="F2092" s="85"/>
    </row>
    <row r="2093" spans="5:6" s="83" customFormat="1">
      <c r="E2093" s="303"/>
      <c r="F2093" s="85"/>
    </row>
    <row r="2094" spans="5:6" s="83" customFormat="1">
      <c r="E2094" s="303"/>
      <c r="F2094" s="85"/>
    </row>
    <row r="2095" spans="5:6" s="83" customFormat="1">
      <c r="E2095" s="303"/>
      <c r="F2095" s="85"/>
    </row>
    <row r="2096" spans="5:6" s="83" customFormat="1">
      <c r="E2096" s="303"/>
      <c r="F2096" s="85"/>
    </row>
    <row r="2097" spans="5:6" s="83" customFormat="1">
      <c r="E2097" s="303"/>
      <c r="F2097" s="85"/>
    </row>
    <row r="2098" spans="5:6" s="83" customFormat="1">
      <c r="E2098" s="303"/>
      <c r="F2098" s="85"/>
    </row>
    <row r="2099" spans="5:6" s="83" customFormat="1">
      <c r="E2099" s="303"/>
      <c r="F2099" s="85"/>
    </row>
    <row r="2100" spans="5:6" s="83" customFormat="1">
      <c r="E2100" s="303"/>
      <c r="F2100" s="85"/>
    </row>
    <row r="2101" spans="5:6" s="83" customFormat="1">
      <c r="E2101" s="303"/>
      <c r="F2101" s="85"/>
    </row>
    <row r="2102" spans="5:6" s="83" customFormat="1">
      <c r="E2102" s="303"/>
      <c r="F2102" s="85"/>
    </row>
    <row r="2103" spans="5:6" s="83" customFormat="1">
      <c r="E2103" s="303"/>
      <c r="F2103" s="85"/>
    </row>
    <row r="2104" spans="5:6" s="83" customFormat="1">
      <c r="E2104" s="303"/>
      <c r="F2104" s="85"/>
    </row>
    <row r="2105" spans="5:6" s="83" customFormat="1">
      <c r="E2105" s="303"/>
      <c r="F2105" s="85"/>
    </row>
    <row r="2106" spans="5:6" s="83" customFormat="1">
      <c r="E2106" s="303"/>
      <c r="F2106" s="85"/>
    </row>
    <row r="2107" spans="5:6" s="83" customFormat="1">
      <c r="E2107" s="303"/>
      <c r="F2107" s="85"/>
    </row>
    <row r="2108" spans="5:6" s="83" customFormat="1">
      <c r="E2108" s="303"/>
      <c r="F2108" s="85"/>
    </row>
    <row r="2109" spans="5:6" s="83" customFormat="1">
      <c r="E2109" s="303"/>
      <c r="F2109" s="85"/>
    </row>
    <row r="2110" spans="5:6" s="83" customFormat="1">
      <c r="E2110" s="303"/>
      <c r="F2110" s="85"/>
    </row>
    <row r="2111" spans="5:6" s="83" customFormat="1">
      <c r="E2111" s="303"/>
      <c r="F2111" s="85"/>
    </row>
    <row r="2112" spans="5:6" s="83" customFormat="1">
      <c r="E2112" s="303"/>
      <c r="F2112" s="85"/>
    </row>
    <row r="2113" spans="5:6" s="83" customFormat="1">
      <c r="E2113" s="303"/>
      <c r="F2113" s="85"/>
    </row>
    <row r="2114" spans="5:6" s="83" customFormat="1">
      <c r="E2114" s="303"/>
      <c r="F2114" s="85"/>
    </row>
    <row r="2115" spans="5:6" s="83" customFormat="1">
      <c r="E2115" s="303"/>
      <c r="F2115" s="85"/>
    </row>
    <row r="2116" spans="5:6" s="83" customFormat="1">
      <c r="E2116" s="303"/>
      <c r="F2116" s="85"/>
    </row>
    <row r="2117" spans="5:6" s="83" customFormat="1">
      <c r="E2117" s="303"/>
      <c r="F2117" s="85"/>
    </row>
    <row r="2118" spans="5:6" s="83" customFormat="1">
      <c r="E2118" s="303"/>
      <c r="F2118" s="85"/>
    </row>
    <row r="2119" spans="5:6" s="83" customFormat="1">
      <c r="E2119" s="303"/>
      <c r="F2119" s="85"/>
    </row>
    <row r="2120" spans="5:6" s="83" customFormat="1">
      <c r="E2120" s="303"/>
      <c r="F2120" s="85"/>
    </row>
    <row r="2121" spans="5:6" s="83" customFormat="1">
      <c r="E2121" s="303"/>
      <c r="F2121" s="85"/>
    </row>
    <row r="2122" spans="5:6" s="83" customFormat="1">
      <c r="E2122" s="303"/>
      <c r="F2122" s="85"/>
    </row>
    <row r="2123" spans="5:6" s="83" customFormat="1">
      <c r="E2123" s="303"/>
      <c r="F2123" s="85"/>
    </row>
    <row r="2124" spans="5:6" s="83" customFormat="1">
      <c r="E2124" s="303"/>
      <c r="F2124" s="85"/>
    </row>
    <row r="2125" spans="5:6" s="83" customFormat="1">
      <c r="E2125" s="303"/>
      <c r="F2125" s="85"/>
    </row>
    <row r="2126" spans="5:6" s="83" customFormat="1">
      <c r="E2126" s="303"/>
      <c r="F2126" s="85"/>
    </row>
    <row r="2127" spans="5:6" s="83" customFormat="1">
      <c r="E2127" s="303"/>
      <c r="F2127" s="85"/>
    </row>
    <row r="2128" spans="5:6" s="83" customFormat="1">
      <c r="E2128" s="303"/>
      <c r="F2128" s="85"/>
    </row>
    <row r="2129" spans="5:6" s="83" customFormat="1">
      <c r="E2129" s="303"/>
      <c r="F2129" s="85"/>
    </row>
    <row r="2130" spans="5:6" s="83" customFormat="1">
      <c r="E2130" s="303"/>
      <c r="F2130" s="85"/>
    </row>
    <row r="2131" spans="5:6" s="83" customFormat="1">
      <c r="E2131" s="303"/>
      <c r="F2131" s="85"/>
    </row>
    <row r="2132" spans="5:6" s="83" customFormat="1">
      <c r="E2132" s="303"/>
      <c r="F2132" s="85"/>
    </row>
    <row r="2133" spans="5:6" s="83" customFormat="1">
      <c r="E2133" s="303"/>
      <c r="F2133" s="85"/>
    </row>
    <row r="2134" spans="5:6" s="83" customFormat="1">
      <c r="E2134" s="303"/>
      <c r="F2134" s="85"/>
    </row>
    <row r="2135" spans="5:6" s="83" customFormat="1">
      <c r="E2135" s="303"/>
      <c r="F2135" s="85"/>
    </row>
    <row r="2136" spans="5:6" s="83" customFormat="1">
      <c r="E2136" s="303"/>
      <c r="F2136" s="85"/>
    </row>
    <row r="2137" spans="5:6" s="83" customFormat="1">
      <c r="E2137" s="303"/>
      <c r="F2137" s="85"/>
    </row>
    <row r="2138" spans="5:6" s="83" customFormat="1">
      <c r="E2138" s="303"/>
      <c r="F2138" s="85"/>
    </row>
    <row r="2139" spans="5:6" s="83" customFormat="1">
      <c r="E2139" s="303"/>
      <c r="F2139" s="85"/>
    </row>
    <row r="2140" spans="5:6" s="83" customFormat="1">
      <c r="E2140" s="303"/>
      <c r="F2140" s="85"/>
    </row>
    <row r="2141" spans="5:6" s="83" customFormat="1">
      <c r="E2141" s="303"/>
      <c r="F2141" s="85"/>
    </row>
    <row r="2142" spans="5:6" s="83" customFormat="1">
      <c r="E2142" s="303"/>
      <c r="F2142" s="85"/>
    </row>
    <row r="2143" spans="5:6" s="83" customFormat="1">
      <c r="E2143" s="303"/>
      <c r="F2143" s="85"/>
    </row>
    <row r="2144" spans="5:6" s="83" customFormat="1">
      <c r="E2144" s="303"/>
      <c r="F2144" s="85"/>
    </row>
    <row r="2145" spans="5:6" s="83" customFormat="1">
      <c r="E2145" s="303"/>
      <c r="F2145" s="85"/>
    </row>
    <row r="2146" spans="5:6" s="83" customFormat="1">
      <c r="E2146" s="303"/>
      <c r="F2146" s="85"/>
    </row>
    <row r="2147" spans="5:6" s="83" customFormat="1">
      <c r="E2147" s="303"/>
      <c r="F2147" s="85"/>
    </row>
    <row r="2148" spans="5:6" s="83" customFormat="1">
      <c r="E2148" s="303"/>
      <c r="F2148" s="85"/>
    </row>
    <row r="2149" spans="5:6" s="83" customFormat="1">
      <c r="E2149" s="303"/>
      <c r="F2149" s="85"/>
    </row>
    <row r="2150" spans="5:6" s="83" customFormat="1">
      <c r="E2150" s="303"/>
      <c r="F2150" s="85"/>
    </row>
    <row r="2151" spans="5:6" s="83" customFormat="1">
      <c r="E2151" s="303"/>
      <c r="F2151" s="85"/>
    </row>
    <row r="2152" spans="5:6" s="83" customFormat="1">
      <c r="E2152" s="303"/>
      <c r="F2152" s="85"/>
    </row>
    <row r="2153" spans="5:6" s="83" customFormat="1">
      <c r="E2153" s="303"/>
      <c r="F2153" s="85"/>
    </row>
    <row r="2154" spans="5:6" s="83" customFormat="1">
      <c r="E2154" s="303"/>
      <c r="F2154" s="85"/>
    </row>
    <row r="2155" spans="5:6" s="83" customFormat="1">
      <c r="E2155" s="303"/>
      <c r="F2155" s="85"/>
    </row>
    <row r="2156" spans="5:6" s="83" customFormat="1">
      <c r="E2156" s="303"/>
      <c r="F2156" s="85"/>
    </row>
    <row r="2157" spans="5:6" s="83" customFormat="1">
      <c r="E2157" s="303"/>
      <c r="F2157" s="85"/>
    </row>
    <row r="2158" spans="5:6" s="83" customFormat="1">
      <c r="E2158" s="303"/>
      <c r="F2158" s="85"/>
    </row>
    <row r="2159" spans="5:6" s="83" customFormat="1">
      <c r="E2159" s="303"/>
      <c r="F2159" s="85"/>
    </row>
    <row r="2160" spans="5:6" s="83" customFormat="1">
      <c r="E2160" s="303"/>
      <c r="F2160" s="85"/>
    </row>
    <row r="2161" spans="5:6" s="83" customFormat="1">
      <c r="E2161" s="303"/>
      <c r="F2161" s="85"/>
    </row>
    <row r="2162" spans="5:6" s="83" customFormat="1">
      <c r="E2162" s="303"/>
      <c r="F2162" s="85"/>
    </row>
    <row r="2163" spans="5:6" s="83" customFormat="1">
      <c r="E2163" s="303"/>
      <c r="F2163" s="85"/>
    </row>
    <row r="2164" spans="5:6" s="83" customFormat="1">
      <c r="E2164" s="303"/>
      <c r="F2164" s="85"/>
    </row>
    <row r="2165" spans="5:6" s="83" customFormat="1">
      <c r="E2165" s="303"/>
      <c r="F2165" s="85"/>
    </row>
    <row r="2166" spans="5:6" s="83" customFormat="1">
      <c r="E2166" s="303"/>
      <c r="F2166" s="85"/>
    </row>
    <row r="2167" spans="5:6" s="83" customFormat="1">
      <c r="E2167" s="303"/>
      <c r="F2167" s="85"/>
    </row>
    <row r="2168" spans="5:6" s="83" customFormat="1">
      <c r="E2168" s="303"/>
      <c r="F2168" s="85"/>
    </row>
    <row r="2169" spans="5:6" s="83" customFormat="1">
      <c r="E2169" s="303"/>
      <c r="F2169" s="85"/>
    </row>
    <row r="2170" spans="5:6" s="83" customFormat="1">
      <c r="E2170" s="303"/>
      <c r="F2170" s="85"/>
    </row>
    <row r="2171" spans="5:6" s="83" customFormat="1">
      <c r="E2171" s="303"/>
      <c r="F2171" s="85"/>
    </row>
    <row r="2172" spans="5:6" s="83" customFormat="1">
      <c r="E2172" s="303"/>
      <c r="F2172" s="85"/>
    </row>
    <row r="2173" spans="5:6" s="83" customFormat="1">
      <c r="E2173" s="303"/>
      <c r="F2173" s="85"/>
    </row>
    <row r="2174" spans="5:6" s="83" customFormat="1">
      <c r="E2174" s="303"/>
      <c r="F2174" s="85"/>
    </row>
    <row r="2175" spans="5:6" s="83" customFormat="1">
      <c r="E2175" s="303"/>
      <c r="F2175" s="85"/>
    </row>
    <row r="2176" spans="5:6" s="83" customFormat="1">
      <c r="E2176" s="303"/>
      <c r="F2176" s="85"/>
    </row>
    <row r="2177" spans="5:6" s="83" customFormat="1">
      <c r="E2177" s="303"/>
      <c r="F2177" s="85"/>
    </row>
    <row r="2178" spans="5:6" s="83" customFormat="1">
      <c r="E2178" s="303"/>
      <c r="F2178" s="85"/>
    </row>
    <row r="2179" spans="5:6" s="83" customFormat="1">
      <c r="E2179" s="303"/>
      <c r="F2179" s="85"/>
    </row>
    <row r="2180" spans="5:6" s="83" customFormat="1">
      <c r="E2180" s="303"/>
      <c r="F2180" s="85"/>
    </row>
    <row r="2181" spans="5:6" s="83" customFormat="1">
      <c r="E2181" s="303"/>
      <c r="F2181" s="85"/>
    </row>
    <row r="2182" spans="5:6" s="83" customFormat="1">
      <c r="E2182" s="303"/>
      <c r="F2182" s="85"/>
    </row>
    <row r="2183" spans="5:6" s="83" customFormat="1">
      <c r="E2183" s="303"/>
      <c r="F2183" s="85"/>
    </row>
    <row r="2184" spans="5:6" s="83" customFormat="1">
      <c r="E2184" s="303"/>
      <c r="F2184" s="85"/>
    </row>
    <row r="2185" spans="5:6" s="83" customFormat="1">
      <c r="E2185" s="303"/>
      <c r="F2185" s="85"/>
    </row>
    <row r="2186" spans="5:6" s="83" customFormat="1">
      <c r="E2186" s="303"/>
      <c r="F2186" s="85"/>
    </row>
    <row r="2187" spans="5:6" s="83" customFormat="1">
      <c r="E2187" s="303"/>
      <c r="F2187" s="85"/>
    </row>
    <row r="2188" spans="5:6" s="83" customFormat="1">
      <c r="E2188" s="303"/>
      <c r="F2188" s="85"/>
    </row>
    <row r="2189" spans="5:6" s="83" customFormat="1">
      <c r="E2189" s="303"/>
      <c r="F2189" s="85"/>
    </row>
    <row r="2190" spans="5:6" s="83" customFormat="1">
      <c r="E2190" s="303"/>
      <c r="F2190" s="85"/>
    </row>
    <row r="2191" spans="5:6" s="83" customFormat="1">
      <c r="E2191" s="303"/>
      <c r="F2191" s="85"/>
    </row>
    <row r="2192" spans="5:6" s="83" customFormat="1">
      <c r="E2192" s="303"/>
      <c r="F2192" s="85"/>
    </row>
    <row r="2193" spans="5:6" s="83" customFormat="1">
      <c r="E2193" s="303"/>
      <c r="F2193" s="85"/>
    </row>
    <row r="2194" spans="5:6" s="83" customFormat="1">
      <c r="E2194" s="303"/>
      <c r="F2194" s="85"/>
    </row>
    <row r="2195" spans="5:6" s="83" customFormat="1">
      <c r="E2195" s="303"/>
      <c r="F2195" s="85"/>
    </row>
    <row r="2196" spans="5:6" s="83" customFormat="1">
      <c r="E2196" s="303"/>
      <c r="F2196" s="85"/>
    </row>
    <row r="2197" spans="5:6" s="83" customFormat="1">
      <c r="E2197" s="303"/>
      <c r="F2197" s="85"/>
    </row>
    <row r="2198" spans="5:6" s="83" customFormat="1">
      <c r="E2198" s="303"/>
      <c r="F2198" s="85"/>
    </row>
    <row r="2199" spans="5:6" s="83" customFormat="1">
      <c r="E2199" s="303"/>
      <c r="F2199" s="85"/>
    </row>
    <row r="2200" spans="5:6" s="83" customFormat="1">
      <c r="E2200" s="303"/>
      <c r="F2200" s="85"/>
    </row>
    <row r="2201" spans="5:6" s="83" customFormat="1">
      <c r="E2201" s="303"/>
      <c r="F2201" s="85"/>
    </row>
    <row r="2202" spans="5:6" s="83" customFormat="1">
      <c r="E2202" s="303"/>
      <c r="F2202" s="85"/>
    </row>
    <row r="2203" spans="5:6" s="83" customFormat="1">
      <c r="E2203" s="303"/>
      <c r="F2203" s="85"/>
    </row>
    <row r="2204" spans="5:6" s="83" customFormat="1">
      <c r="E2204" s="303"/>
      <c r="F2204" s="85"/>
    </row>
    <row r="2205" spans="5:6" s="83" customFormat="1">
      <c r="E2205" s="303"/>
      <c r="F2205" s="85"/>
    </row>
    <row r="2206" spans="5:6" s="83" customFormat="1">
      <c r="E2206" s="303"/>
      <c r="F2206" s="85"/>
    </row>
    <row r="2207" spans="5:6" s="83" customFormat="1">
      <c r="E2207" s="303"/>
      <c r="F2207" s="85"/>
    </row>
    <row r="2208" spans="5:6" s="83" customFormat="1">
      <c r="E2208" s="303"/>
      <c r="F2208" s="85"/>
    </row>
    <row r="2209" spans="5:6" s="83" customFormat="1">
      <c r="E2209" s="303"/>
      <c r="F2209" s="85"/>
    </row>
    <row r="2210" spans="5:6" s="83" customFormat="1">
      <c r="E2210" s="303"/>
      <c r="F2210" s="85"/>
    </row>
    <row r="2211" spans="5:6" s="83" customFormat="1">
      <c r="E2211" s="303"/>
      <c r="F2211" s="85"/>
    </row>
    <row r="2212" spans="5:6" s="83" customFormat="1">
      <c r="E2212" s="303"/>
      <c r="F2212" s="85"/>
    </row>
    <row r="2213" spans="5:6" s="83" customFormat="1">
      <c r="E2213" s="303"/>
      <c r="F2213" s="85"/>
    </row>
    <row r="2214" spans="5:6" s="83" customFormat="1">
      <c r="E2214" s="303"/>
      <c r="F2214" s="85"/>
    </row>
    <row r="2215" spans="5:6" s="83" customFormat="1">
      <c r="E2215" s="303"/>
      <c r="F2215" s="85"/>
    </row>
    <row r="2216" spans="5:6" s="83" customFormat="1">
      <c r="E2216" s="303"/>
      <c r="F2216" s="85"/>
    </row>
    <row r="2217" spans="5:6" s="83" customFormat="1">
      <c r="E2217" s="303"/>
      <c r="F2217" s="85"/>
    </row>
    <row r="2218" spans="5:6" s="83" customFormat="1">
      <c r="E2218" s="303"/>
      <c r="F2218" s="85"/>
    </row>
    <row r="2219" spans="5:6" s="83" customFormat="1">
      <c r="E2219" s="303"/>
      <c r="F2219" s="85"/>
    </row>
    <row r="2220" spans="5:6" s="83" customFormat="1">
      <c r="E2220" s="303"/>
      <c r="F2220" s="85"/>
    </row>
    <row r="2221" spans="5:6" s="83" customFormat="1">
      <c r="E2221" s="303"/>
      <c r="F2221" s="85"/>
    </row>
    <row r="2222" spans="5:6" s="83" customFormat="1">
      <c r="E2222" s="303"/>
      <c r="F2222" s="85"/>
    </row>
    <row r="2223" spans="5:6" s="83" customFormat="1">
      <c r="E2223" s="303"/>
      <c r="F2223" s="85"/>
    </row>
    <row r="2224" spans="5:6" s="83" customFormat="1">
      <c r="E2224" s="303"/>
      <c r="F2224" s="85"/>
    </row>
    <row r="2225" spans="5:6" s="83" customFormat="1">
      <c r="E2225" s="303"/>
      <c r="F2225" s="85"/>
    </row>
    <row r="2226" spans="5:6" s="83" customFormat="1">
      <c r="E2226" s="303"/>
      <c r="F2226" s="85"/>
    </row>
    <row r="2227" spans="5:6" s="83" customFormat="1">
      <c r="E2227" s="303"/>
      <c r="F2227" s="85"/>
    </row>
    <row r="2228" spans="5:6" s="83" customFormat="1">
      <c r="E2228" s="303"/>
      <c r="F2228" s="85"/>
    </row>
    <row r="2229" spans="5:6" s="83" customFormat="1">
      <c r="E2229" s="303"/>
      <c r="F2229" s="85"/>
    </row>
    <row r="2230" spans="5:6" s="83" customFormat="1">
      <c r="E2230" s="303"/>
      <c r="F2230" s="85"/>
    </row>
    <row r="2231" spans="5:6" s="83" customFormat="1">
      <c r="E2231" s="303"/>
      <c r="F2231" s="85"/>
    </row>
    <row r="2232" spans="5:6" s="83" customFormat="1">
      <c r="E2232" s="303"/>
      <c r="F2232" s="85"/>
    </row>
    <row r="2233" spans="5:6" s="83" customFormat="1">
      <c r="E2233" s="303"/>
      <c r="F2233" s="85"/>
    </row>
    <row r="2234" spans="5:6" s="83" customFormat="1">
      <c r="E2234" s="303"/>
      <c r="F2234" s="85"/>
    </row>
    <row r="2235" spans="5:6" s="83" customFormat="1">
      <c r="E2235" s="303"/>
      <c r="F2235" s="85"/>
    </row>
    <row r="2236" spans="5:6" s="83" customFormat="1">
      <c r="E2236" s="303"/>
      <c r="F2236" s="85"/>
    </row>
    <row r="2237" spans="5:6" s="83" customFormat="1">
      <c r="E2237" s="303"/>
      <c r="F2237" s="85"/>
    </row>
    <row r="2238" spans="5:6" s="83" customFormat="1">
      <c r="E2238" s="303"/>
      <c r="F2238" s="85"/>
    </row>
    <row r="2239" spans="5:6" s="83" customFormat="1">
      <c r="E2239" s="303"/>
      <c r="F2239" s="85"/>
    </row>
    <row r="2240" spans="5:6" s="83" customFormat="1">
      <c r="E2240" s="303"/>
      <c r="F2240" s="85"/>
    </row>
    <row r="2241" spans="5:6" s="83" customFormat="1">
      <c r="E2241" s="303"/>
      <c r="F2241" s="85"/>
    </row>
    <row r="2242" spans="5:6" s="83" customFormat="1">
      <c r="E2242" s="303"/>
      <c r="F2242" s="85"/>
    </row>
    <row r="2243" spans="5:6" s="83" customFormat="1">
      <c r="E2243" s="303"/>
      <c r="F2243" s="85"/>
    </row>
    <row r="2244" spans="5:6" s="83" customFormat="1">
      <c r="E2244" s="303"/>
      <c r="F2244" s="85"/>
    </row>
    <row r="2245" spans="5:6" s="83" customFormat="1">
      <c r="E2245" s="303"/>
      <c r="F2245" s="85"/>
    </row>
    <row r="2246" spans="5:6" s="83" customFormat="1">
      <c r="E2246" s="303"/>
      <c r="F2246" s="85"/>
    </row>
    <row r="2247" spans="5:6" s="83" customFormat="1">
      <c r="E2247" s="303"/>
      <c r="F2247" s="85"/>
    </row>
    <row r="2248" spans="5:6" s="83" customFormat="1">
      <c r="E2248" s="303"/>
      <c r="F2248" s="85"/>
    </row>
    <row r="2249" spans="5:6" s="83" customFormat="1">
      <c r="E2249" s="303"/>
      <c r="F2249" s="85"/>
    </row>
    <row r="2250" spans="5:6" s="83" customFormat="1">
      <c r="E2250" s="303"/>
      <c r="F2250" s="85"/>
    </row>
    <row r="2251" spans="5:6" s="83" customFormat="1">
      <c r="E2251" s="303"/>
      <c r="F2251" s="85"/>
    </row>
    <row r="2252" spans="5:6" s="83" customFormat="1">
      <c r="E2252" s="303"/>
      <c r="F2252" s="85"/>
    </row>
    <row r="2253" spans="5:6" s="83" customFormat="1">
      <c r="E2253" s="303"/>
      <c r="F2253" s="85"/>
    </row>
    <row r="2254" spans="5:6" s="83" customFormat="1">
      <c r="E2254" s="303"/>
      <c r="F2254" s="85"/>
    </row>
    <row r="2255" spans="5:6" s="83" customFormat="1">
      <c r="E2255" s="303"/>
      <c r="F2255" s="85"/>
    </row>
    <row r="2256" spans="5:6" s="83" customFormat="1">
      <c r="E2256" s="303"/>
      <c r="F2256" s="85"/>
    </row>
    <row r="2257" spans="5:6" s="83" customFormat="1">
      <c r="E2257" s="303"/>
      <c r="F2257" s="85"/>
    </row>
    <row r="2258" spans="5:6" s="83" customFormat="1">
      <c r="E2258" s="303"/>
      <c r="F2258" s="85"/>
    </row>
    <row r="2259" spans="5:6" s="83" customFormat="1">
      <c r="E2259" s="303"/>
      <c r="F2259" s="85"/>
    </row>
    <row r="2260" spans="5:6" s="83" customFormat="1">
      <c r="E2260" s="303"/>
      <c r="F2260" s="85"/>
    </row>
    <row r="2261" spans="5:6" s="83" customFormat="1">
      <c r="E2261" s="303"/>
      <c r="F2261" s="85"/>
    </row>
    <row r="2262" spans="5:6" s="83" customFormat="1">
      <c r="E2262" s="303"/>
      <c r="F2262" s="85"/>
    </row>
    <row r="2263" spans="5:6" s="83" customFormat="1">
      <c r="E2263" s="303"/>
      <c r="F2263" s="85"/>
    </row>
    <row r="2264" spans="5:6" s="83" customFormat="1">
      <c r="E2264" s="303"/>
      <c r="F2264" s="85"/>
    </row>
    <row r="2265" spans="5:6" s="83" customFormat="1">
      <c r="E2265" s="303"/>
      <c r="F2265" s="85"/>
    </row>
    <row r="2266" spans="5:6" s="83" customFormat="1">
      <c r="E2266" s="303"/>
      <c r="F2266" s="85"/>
    </row>
    <row r="2267" spans="5:6" s="83" customFormat="1">
      <c r="E2267" s="303"/>
      <c r="F2267" s="85"/>
    </row>
    <row r="2268" spans="5:6" s="83" customFormat="1">
      <c r="E2268" s="303"/>
      <c r="F2268" s="85"/>
    </row>
    <row r="2269" spans="5:6" s="83" customFormat="1">
      <c r="E2269" s="303"/>
      <c r="F2269" s="85"/>
    </row>
    <row r="2270" spans="5:6" s="83" customFormat="1">
      <c r="E2270" s="303"/>
      <c r="F2270" s="85"/>
    </row>
    <row r="2271" spans="5:6" s="83" customFormat="1">
      <c r="E2271" s="303"/>
      <c r="F2271" s="85"/>
    </row>
    <row r="2272" spans="5:6" s="83" customFormat="1">
      <c r="E2272" s="303"/>
      <c r="F2272" s="85"/>
    </row>
    <row r="2273" spans="5:6" s="83" customFormat="1">
      <c r="E2273" s="303"/>
      <c r="F2273" s="85"/>
    </row>
    <row r="2274" spans="5:6" s="83" customFormat="1">
      <c r="E2274" s="303"/>
      <c r="F2274" s="85"/>
    </row>
    <row r="2275" spans="5:6" s="83" customFormat="1">
      <c r="E2275" s="303"/>
      <c r="F2275" s="85"/>
    </row>
    <row r="2276" spans="5:6" s="83" customFormat="1">
      <c r="E2276" s="303"/>
      <c r="F2276" s="85"/>
    </row>
    <row r="2277" spans="5:6" s="83" customFormat="1">
      <c r="E2277" s="303"/>
      <c r="F2277" s="85"/>
    </row>
    <row r="2278" spans="5:6" s="83" customFormat="1">
      <c r="E2278" s="303"/>
      <c r="F2278" s="85"/>
    </row>
    <row r="2279" spans="5:6" s="83" customFormat="1">
      <c r="E2279" s="303"/>
      <c r="F2279" s="85"/>
    </row>
    <row r="2280" spans="5:6" s="83" customFormat="1">
      <c r="E2280" s="303"/>
      <c r="F2280" s="85"/>
    </row>
    <row r="2281" spans="5:6" s="83" customFormat="1">
      <c r="E2281" s="303"/>
      <c r="F2281" s="85"/>
    </row>
    <row r="2282" spans="5:6" s="83" customFormat="1">
      <c r="E2282" s="303"/>
      <c r="F2282" s="85"/>
    </row>
    <row r="2283" spans="5:6" s="83" customFormat="1">
      <c r="E2283" s="303"/>
      <c r="F2283" s="85"/>
    </row>
    <row r="2284" spans="5:6" s="83" customFormat="1">
      <c r="E2284" s="303"/>
      <c r="F2284" s="85"/>
    </row>
    <row r="2285" spans="5:6" s="83" customFormat="1">
      <c r="E2285" s="303"/>
      <c r="F2285" s="85"/>
    </row>
    <row r="2286" spans="5:6" s="83" customFormat="1">
      <c r="E2286" s="303"/>
      <c r="F2286" s="85"/>
    </row>
    <row r="2287" spans="5:6" s="83" customFormat="1">
      <c r="E2287" s="303"/>
      <c r="F2287" s="85"/>
    </row>
    <row r="2288" spans="5:6" s="83" customFormat="1">
      <c r="E2288" s="303"/>
      <c r="F2288" s="85"/>
    </row>
    <row r="2289" spans="5:6" s="83" customFormat="1">
      <c r="E2289" s="303"/>
      <c r="F2289" s="85"/>
    </row>
    <row r="2290" spans="5:6" s="83" customFormat="1">
      <c r="E2290" s="303"/>
      <c r="F2290" s="85"/>
    </row>
    <row r="2291" spans="5:6" s="83" customFormat="1">
      <c r="E2291" s="303"/>
      <c r="F2291" s="85"/>
    </row>
    <row r="2292" spans="5:6" s="83" customFormat="1">
      <c r="E2292" s="303"/>
      <c r="F2292" s="85"/>
    </row>
    <row r="2293" spans="5:6" s="83" customFormat="1">
      <c r="E2293" s="303"/>
      <c r="F2293" s="85"/>
    </row>
    <row r="2294" spans="5:6" s="83" customFormat="1">
      <c r="E2294" s="303"/>
      <c r="F2294" s="85"/>
    </row>
    <row r="2295" spans="5:6" s="83" customFormat="1">
      <c r="E2295" s="303"/>
      <c r="F2295" s="85"/>
    </row>
    <row r="2296" spans="5:6" s="83" customFormat="1">
      <c r="E2296" s="303"/>
      <c r="F2296" s="85"/>
    </row>
    <row r="2297" spans="5:6" s="83" customFormat="1">
      <c r="E2297" s="303"/>
      <c r="F2297" s="85"/>
    </row>
    <row r="2298" spans="5:6" s="83" customFormat="1">
      <c r="E2298" s="303"/>
      <c r="F2298" s="85"/>
    </row>
    <row r="2299" spans="5:6" s="83" customFormat="1">
      <c r="E2299" s="303"/>
      <c r="F2299" s="85"/>
    </row>
    <row r="2300" spans="5:6" s="83" customFormat="1">
      <c r="E2300" s="303"/>
      <c r="F2300" s="85"/>
    </row>
    <row r="2301" spans="5:6" s="83" customFormat="1">
      <c r="E2301" s="303"/>
      <c r="F2301" s="85"/>
    </row>
    <row r="2302" spans="5:6" s="83" customFormat="1">
      <c r="E2302" s="303"/>
      <c r="F2302" s="85"/>
    </row>
    <row r="2303" spans="5:6" s="83" customFormat="1">
      <c r="E2303" s="303"/>
      <c r="F2303" s="85"/>
    </row>
    <row r="2304" spans="5:6" s="83" customFormat="1">
      <c r="E2304" s="303"/>
      <c r="F2304" s="85"/>
    </row>
    <row r="2305" spans="5:6" s="83" customFormat="1">
      <c r="E2305" s="303"/>
      <c r="F2305" s="85"/>
    </row>
    <row r="2306" spans="5:6" s="83" customFormat="1">
      <c r="E2306" s="303"/>
      <c r="F2306" s="85"/>
    </row>
    <row r="2307" spans="5:6" s="83" customFormat="1">
      <c r="E2307" s="303"/>
      <c r="F2307" s="85"/>
    </row>
    <row r="2308" spans="5:6" s="83" customFormat="1">
      <c r="E2308" s="303"/>
      <c r="F2308" s="85"/>
    </row>
    <row r="2309" spans="5:6" s="83" customFormat="1">
      <c r="E2309" s="303"/>
      <c r="F2309" s="85"/>
    </row>
    <row r="2310" spans="5:6" s="83" customFormat="1">
      <c r="E2310" s="303"/>
      <c r="F2310" s="85"/>
    </row>
    <row r="2311" spans="5:6" s="83" customFormat="1">
      <c r="E2311" s="303"/>
      <c r="F2311" s="85"/>
    </row>
    <row r="2312" spans="5:6" s="83" customFormat="1">
      <c r="E2312" s="303"/>
      <c r="F2312" s="85"/>
    </row>
    <row r="2313" spans="5:6" s="83" customFormat="1">
      <c r="E2313" s="303"/>
      <c r="F2313" s="85"/>
    </row>
    <row r="2314" spans="5:6" s="83" customFormat="1">
      <c r="E2314" s="303"/>
      <c r="F2314" s="85"/>
    </row>
    <row r="2315" spans="5:6" s="83" customFormat="1">
      <c r="E2315" s="303"/>
      <c r="F2315" s="85"/>
    </row>
    <row r="2316" spans="5:6" s="83" customFormat="1">
      <c r="E2316" s="303"/>
      <c r="F2316" s="85"/>
    </row>
    <row r="2317" spans="5:6" s="83" customFormat="1">
      <c r="E2317" s="303"/>
      <c r="F2317" s="85"/>
    </row>
    <row r="2318" spans="5:6" s="83" customFormat="1">
      <c r="E2318" s="303"/>
      <c r="F2318" s="85"/>
    </row>
    <row r="2319" spans="5:6" s="83" customFormat="1">
      <c r="E2319" s="303"/>
      <c r="F2319" s="85"/>
    </row>
    <row r="2320" spans="5:6" s="83" customFormat="1">
      <c r="E2320" s="303"/>
      <c r="F2320" s="85"/>
    </row>
    <row r="2321" spans="5:6" s="83" customFormat="1">
      <c r="E2321" s="303"/>
      <c r="F2321" s="85"/>
    </row>
    <row r="2322" spans="5:6" s="83" customFormat="1">
      <c r="E2322" s="303"/>
      <c r="F2322" s="85"/>
    </row>
    <row r="2323" spans="5:6" s="83" customFormat="1">
      <c r="E2323" s="303"/>
      <c r="F2323" s="85"/>
    </row>
    <row r="2324" spans="5:6" s="83" customFormat="1">
      <c r="E2324" s="303"/>
      <c r="F2324" s="85"/>
    </row>
    <row r="2325" spans="5:6" s="83" customFormat="1">
      <c r="E2325" s="303"/>
      <c r="F2325" s="85"/>
    </row>
    <row r="2326" spans="5:6" s="83" customFormat="1">
      <c r="E2326" s="303"/>
      <c r="F2326" s="85"/>
    </row>
    <row r="2327" spans="5:6" s="83" customFormat="1">
      <c r="E2327" s="303"/>
      <c r="F2327" s="85"/>
    </row>
    <row r="2328" spans="5:6" s="83" customFormat="1">
      <c r="E2328" s="303"/>
      <c r="F2328" s="85"/>
    </row>
    <row r="2329" spans="5:6" s="83" customFormat="1">
      <c r="E2329" s="303"/>
      <c r="F2329" s="85"/>
    </row>
    <row r="2330" spans="5:6" s="83" customFormat="1">
      <c r="E2330" s="303"/>
      <c r="F2330" s="85"/>
    </row>
    <row r="2331" spans="5:6" s="83" customFormat="1">
      <c r="E2331" s="303"/>
      <c r="F2331" s="85"/>
    </row>
    <row r="2332" spans="5:6" s="83" customFormat="1">
      <c r="E2332" s="303"/>
      <c r="F2332" s="85"/>
    </row>
    <row r="2333" spans="5:6" s="83" customFormat="1">
      <c r="E2333" s="303"/>
      <c r="F2333" s="85"/>
    </row>
    <row r="2334" spans="5:6" s="83" customFormat="1">
      <c r="E2334" s="303"/>
      <c r="F2334" s="85"/>
    </row>
    <row r="2335" spans="5:6" s="83" customFormat="1">
      <c r="E2335" s="303"/>
      <c r="F2335" s="85"/>
    </row>
    <row r="2336" spans="5:6" s="83" customFormat="1">
      <c r="E2336" s="303"/>
      <c r="F2336" s="85"/>
    </row>
    <row r="2337" spans="5:6" s="83" customFormat="1">
      <c r="E2337" s="303"/>
      <c r="F2337" s="85"/>
    </row>
    <row r="2338" spans="5:6" s="83" customFormat="1">
      <c r="E2338" s="303"/>
      <c r="F2338" s="85"/>
    </row>
    <row r="2339" spans="5:6" s="83" customFormat="1">
      <c r="E2339" s="303"/>
      <c r="F2339" s="85"/>
    </row>
    <row r="2340" spans="5:6" s="83" customFormat="1">
      <c r="E2340" s="303"/>
      <c r="F2340" s="85"/>
    </row>
    <row r="2341" spans="5:6" s="83" customFormat="1">
      <c r="E2341" s="303"/>
      <c r="F2341" s="85"/>
    </row>
    <row r="2342" spans="5:6" s="83" customFormat="1">
      <c r="E2342" s="303"/>
      <c r="F2342" s="85"/>
    </row>
    <row r="2343" spans="5:6" s="83" customFormat="1">
      <c r="E2343" s="303"/>
      <c r="F2343" s="85"/>
    </row>
    <row r="2344" spans="5:6" s="83" customFormat="1">
      <c r="E2344" s="303"/>
      <c r="F2344" s="85"/>
    </row>
    <row r="2345" spans="5:6" s="83" customFormat="1">
      <c r="E2345" s="303"/>
      <c r="F2345" s="85"/>
    </row>
    <row r="2346" spans="5:6" s="83" customFormat="1">
      <c r="E2346" s="303"/>
      <c r="F2346" s="85"/>
    </row>
    <row r="2347" spans="5:6" s="83" customFormat="1">
      <c r="E2347" s="303"/>
      <c r="F2347" s="85"/>
    </row>
    <row r="2348" spans="5:6" s="83" customFormat="1">
      <c r="E2348" s="303"/>
      <c r="F2348" s="85"/>
    </row>
    <row r="2349" spans="5:6" s="83" customFormat="1">
      <c r="E2349" s="303"/>
      <c r="F2349" s="85"/>
    </row>
    <row r="2350" spans="5:6" s="83" customFormat="1">
      <c r="E2350" s="303"/>
      <c r="F2350" s="85"/>
    </row>
    <row r="2351" spans="5:6" s="83" customFormat="1">
      <c r="E2351" s="303"/>
      <c r="F2351" s="85"/>
    </row>
    <row r="2352" spans="5:6" s="83" customFormat="1">
      <c r="E2352" s="303"/>
      <c r="F2352" s="85"/>
    </row>
    <row r="2353" spans="5:6" s="83" customFormat="1">
      <c r="E2353" s="303"/>
      <c r="F2353" s="85"/>
    </row>
    <row r="2354" spans="5:6" s="83" customFormat="1">
      <c r="E2354" s="303"/>
      <c r="F2354" s="85"/>
    </row>
    <row r="2355" spans="5:6" s="83" customFormat="1">
      <c r="E2355" s="303"/>
      <c r="F2355" s="85"/>
    </row>
    <row r="2356" spans="5:6" s="83" customFormat="1">
      <c r="E2356" s="303"/>
      <c r="F2356" s="85"/>
    </row>
    <row r="2357" spans="5:6" s="83" customFormat="1">
      <c r="E2357" s="303"/>
      <c r="F2357" s="85"/>
    </row>
    <row r="2358" spans="5:6" s="83" customFormat="1">
      <c r="E2358" s="303"/>
      <c r="F2358" s="85"/>
    </row>
    <row r="2359" spans="5:6" s="83" customFormat="1">
      <c r="E2359" s="303"/>
      <c r="F2359" s="85"/>
    </row>
    <row r="2360" spans="5:6" s="83" customFormat="1">
      <c r="E2360" s="303"/>
      <c r="F2360" s="85"/>
    </row>
    <row r="2361" spans="5:6" s="83" customFormat="1">
      <c r="E2361" s="303"/>
      <c r="F2361" s="85"/>
    </row>
    <row r="2362" spans="5:6" s="83" customFormat="1">
      <c r="E2362" s="303"/>
      <c r="F2362" s="85"/>
    </row>
    <row r="2363" spans="5:6" s="83" customFormat="1">
      <c r="E2363" s="303"/>
      <c r="F2363" s="85"/>
    </row>
    <row r="2364" spans="5:6" s="83" customFormat="1">
      <c r="E2364" s="303"/>
      <c r="F2364" s="85"/>
    </row>
    <row r="2365" spans="5:6" s="83" customFormat="1">
      <c r="E2365" s="303"/>
      <c r="F2365" s="85"/>
    </row>
    <row r="2366" spans="5:6" s="83" customFormat="1">
      <c r="E2366" s="303"/>
      <c r="F2366" s="85"/>
    </row>
    <row r="2367" spans="5:6" s="83" customFormat="1">
      <c r="E2367" s="303"/>
      <c r="F2367" s="85"/>
    </row>
    <row r="2368" spans="5:6" s="83" customFormat="1">
      <c r="E2368" s="303"/>
      <c r="F2368" s="85"/>
    </row>
    <row r="2369" spans="5:6" s="83" customFormat="1">
      <c r="E2369" s="303"/>
      <c r="F2369" s="85"/>
    </row>
    <row r="2370" spans="5:6" s="83" customFormat="1">
      <c r="E2370" s="303"/>
      <c r="F2370" s="85"/>
    </row>
    <row r="2371" spans="5:6" s="83" customFormat="1">
      <c r="E2371" s="303"/>
      <c r="F2371" s="85"/>
    </row>
    <row r="2372" spans="5:6" s="83" customFormat="1">
      <c r="E2372" s="303"/>
      <c r="F2372" s="85"/>
    </row>
    <row r="2373" spans="5:6" s="83" customFormat="1">
      <c r="E2373" s="303"/>
      <c r="F2373" s="85"/>
    </row>
    <row r="2374" spans="5:6" s="83" customFormat="1">
      <c r="E2374" s="303"/>
      <c r="F2374" s="85"/>
    </row>
    <row r="2375" spans="5:6" s="83" customFormat="1">
      <c r="E2375" s="303"/>
      <c r="F2375" s="85"/>
    </row>
    <row r="2376" spans="5:6" s="83" customFormat="1">
      <c r="E2376" s="303"/>
      <c r="F2376" s="85"/>
    </row>
    <row r="2377" spans="5:6" s="83" customFormat="1">
      <c r="E2377" s="303"/>
      <c r="F2377" s="85"/>
    </row>
    <row r="2378" spans="5:6" s="83" customFormat="1">
      <c r="E2378" s="303"/>
      <c r="F2378" s="85"/>
    </row>
    <row r="2379" spans="5:6" s="83" customFormat="1">
      <c r="E2379" s="303"/>
      <c r="F2379" s="85"/>
    </row>
    <row r="2380" spans="5:6" s="83" customFormat="1">
      <c r="E2380" s="303"/>
      <c r="F2380" s="85"/>
    </row>
    <row r="2381" spans="5:6" s="83" customFormat="1">
      <c r="E2381" s="303"/>
      <c r="F2381" s="85"/>
    </row>
    <row r="2382" spans="5:6" s="83" customFormat="1">
      <c r="E2382" s="303"/>
      <c r="F2382" s="85"/>
    </row>
    <row r="2383" spans="5:6" s="83" customFormat="1">
      <c r="E2383" s="303"/>
      <c r="F2383" s="85"/>
    </row>
    <row r="2384" spans="5:6" s="83" customFormat="1">
      <c r="E2384" s="303"/>
      <c r="F2384" s="85"/>
    </row>
    <row r="2385" spans="5:6" s="83" customFormat="1">
      <c r="E2385" s="303"/>
      <c r="F2385" s="85"/>
    </row>
    <row r="2386" spans="5:6" s="83" customFormat="1">
      <c r="E2386" s="303"/>
      <c r="F2386" s="85"/>
    </row>
    <row r="2387" spans="5:6" s="83" customFormat="1">
      <c r="E2387" s="303"/>
      <c r="F2387" s="85"/>
    </row>
    <row r="2388" spans="5:6" s="83" customFormat="1">
      <c r="E2388" s="303"/>
      <c r="F2388" s="85"/>
    </row>
    <row r="2389" spans="5:6" s="83" customFormat="1">
      <c r="E2389" s="303"/>
      <c r="F2389" s="85"/>
    </row>
    <row r="2390" spans="5:6" s="83" customFormat="1">
      <c r="E2390" s="303"/>
      <c r="F2390" s="85"/>
    </row>
    <row r="2391" spans="5:6" s="83" customFormat="1">
      <c r="E2391" s="303"/>
      <c r="F2391" s="85"/>
    </row>
    <row r="2392" spans="5:6" s="83" customFormat="1">
      <c r="E2392" s="303"/>
      <c r="F2392" s="85"/>
    </row>
    <row r="2393" spans="5:6" s="83" customFormat="1">
      <c r="E2393" s="303"/>
      <c r="F2393" s="85"/>
    </row>
    <row r="2394" spans="5:6" s="83" customFormat="1">
      <c r="E2394" s="303"/>
      <c r="F2394" s="85"/>
    </row>
    <row r="2395" spans="5:6" s="83" customFormat="1">
      <c r="E2395" s="303"/>
      <c r="F2395" s="85"/>
    </row>
    <row r="2396" spans="5:6" s="83" customFormat="1">
      <c r="E2396" s="303"/>
      <c r="F2396" s="85"/>
    </row>
    <row r="2397" spans="5:6" s="83" customFormat="1">
      <c r="E2397" s="303"/>
      <c r="F2397" s="85"/>
    </row>
    <row r="2398" spans="5:6" s="83" customFormat="1">
      <c r="E2398" s="303"/>
      <c r="F2398" s="85"/>
    </row>
    <row r="2399" spans="5:6" s="83" customFormat="1">
      <c r="E2399" s="303"/>
      <c r="F2399" s="85"/>
    </row>
    <row r="2400" spans="5:6" s="83" customFormat="1">
      <c r="E2400" s="303"/>
      <c r="F2400" s="85"/>
    </row>
    <row r="2401" spans="5:6" s="83" customFormat="1">
      <c r="E2401" s="303"/>
      <c r="F2401" s="85"/>
    </row>
    <row r="2402" spans="5:6" s="83" customFormat="1">
      <c r="E2402" s="303"/>
      <c r="F2402" s="85"/>
    </row>
    <row r="2403" spans="5:6" s="83" customFormat="1">
      <c r="E2403" s="303"/>
      <c r="F2403" s="85"/>
    </row>
    <row r="2404" spans="5:6" s="83" customFormat="1">
      <c r="E2404" s="303"/>
      <c r="F2404" s="85"/>
    </row>
    <row r="2405" spans="5:6" s="83" customFormat="1">
      <c r="E2405" s="303"/>
      <c r="F2405" s="85"/>
    </row>
    <row r="2406" spans="5:6" s="83" customFormat="1">
      <c r="E2406" s="303"/>
      <c r="F2406" s="85"/>
    </row>
    <row r="2407" spans="5:6" s="83" customFormat="1">
      <c r="E2407" s="303"/>
      <c r="F2407" s="85"/>
    </row>
    <row r="2408" spans="5:6" s="83" customFormat="1">
      <c r="E2408" s="303"/>
      <c r="F2408" s="85"/>
    </row>
    <row r="2409" spans="5:6" s="83" customFormat="1">
      <c r="E2409" s="303"/>
      <c r="F2409" s="85"/>
    </row>
    <row r="2410" spans="5:6" s="83" customFormat="1">
      <c r="E2410" s="303"/>
      <c r="F2410" s="85"/>
    </row>
    <row r="2411" spans="5:6" s="83" customFormat="1">
      <c r="E2411" s="303"/>
      <c r="F2411" s="85"/>
    </row>
    <row r="2412" spans="5:6" s="83" customFormat="1">
      <c r="E2412" s="303"/>
      <c r="F2412" s="85"/>
    </row>
    <row r="2413" spans="5:6" s="83" customFormat="1">
      <c r="E2413" s="303"/>
      <c r="F2413" s="85"/>
    </row>
    <row r="2414" spans="5:6" s="83" customFormat="1">
      <c r="E2414" s="303"/>
      <c r="F2414" s="85"/>
    </row>
    <row r="2415" spans="5:6" s="83" customFormat="1">
      <c r="E2415" s="303"/>
      <c r="F2415" s="85"/>
    </row>
    <row r="2416" spans="5:6" s="83" customFormat="1">
      <c r="E2416" s="303"/>
      <c r="F2416" s="85"/>
    </row>
    <row r="2417" spans="5:6" s="83" customFormat="1">
      <c r="E2417" s="303"/>
      <c r="F2417" s="85"/>
    </row>
    <row r="2418" spans="5:6" s="83" customFormat="1">
      <c r="E2418" s="303"/>
      <c r="F2418" s="85"/>
    </row>
    <row r="2419" spans="5:6" s="83" customFormat="1">
      <c r="E2419" s="303"/>
      <c r="F2419" s="85"/>
    </row>
    <row r="2420" spans="5:6" s="83" customFormat="1">
      <c r="E2420" s="303"/>
      <c r="F2420" s="85"/>
    </row>
    <row r="2421" spans="5:6" s="83" customFormat="1">
      <c r="E2421" s="303"/>
      <c r="F2421" s="85"/>
    </row>
    <row r="2422" spans="5:6" s="83" customFormat="1">
      <c r="E2422" s="303"/>
      <c r="F2422" s="85"/>
    </row>
    <row r="2423" spans="5:6" s="83" customFormat="1">
      <c r="E2423" s="303"/>
      <c r="F2423" s="85"/>
    </row>
    <row r="2424" spans="5:6" s="83" customFormat="1">
      <c r="E2424" s="303"/>
      <c r="F2424" s="85"/>
    </row>
    <row r="2425" spans="5:6" s="83" customFormat="1">
      <c r="E2425" s="303"/>
      <c r="F2425" s="85"/>
    </row>
    <row r="2426" spans="5:6" s="83" customFormat="1">
      <c r="E2426" s="303"/>
      <c r="F2426" s="85"/>
    </row>
    <row r="2427" spans="5:6" s="83" customFormat="1">
      <c r="E2427" s="303"/>
      <c r="F2427" s="85"/>
    </row>
    <row r="2428" spans="5:6" s="83" customFormat="1">
      <c r="E2428" s="303"/>
      <c r="F2428" s="85"/>
    </row>
    <row r="2429" spans="5:6" s="83" customFormat="1">
      <c r="E2429" s="303"/>
      <c r="F2429" s="85"/>
    </row>
    <row r="2430" spans="5:6" s="83" customFormat="1">
      <c r="E2430" s="303"/>
      <c r="F2430" s="85"/>
    </row>
    <row r="2431" spans="5:6" s="83" customFormat="1">
      <c r="E2431" s="303"/>
      <c r="F2431" s="85"/>
    </row>
    <row r="2432" spans="5:6" s="83" customFormat="1">
      <c r="E2432" s="303"/>
      <c r="F2432" s="85"/>
    </row>
    <row r="2433" spans="5:6" s="83" customFormat="1">
      <c r="E2433" s="303"/>
      <c r="F2433" s="85"/>
    </row>
    <row r="2434" spans="5:6" s="83" customFormat="1">
      <c r="E2434" s="303"/>
      <c r="F2434" s="85"/>
    </row>
    <row r="2435" spans="5:6" s="83" customFormat="1">
      <c r="E2435" s="303"/>
      <c r="F2435" s="85"/>
    </row>
    <row r="2436" spans="5:6" s="83" customFormat="1">
      <c r="E2436" s="303"/>
      <c r="F2436" s="85"/>
    </row>
    <row r="2437" spans="5:6" s="83" customFormat="1">
      <c r="E2437" s="303"/>
      <c r="F2437" s="85"/>
    </row>
    <row r="2438" spans="5:6" s="83" customFormat="1">
      <c r="E2438" s="303"/>
      <c r="F2438" s="85"/>
    </row>
    <row r="2439" spans="5:6" s="83" customFormat="1">
      <c r="E2439" s="303"/>
      <c r="F2439" s="85"/>
    </row>
    <row r="2440" spans="5:6" s="83" customFormat="1">
      <c r="E2440" s="303"/>
      <c r="F2440" s="85"/>
    </row>
    <row r="2441" spans="5:6" s="83" customFormat="1">
      <c r="E2441" s="303"/>
      <c r="F2441" s="85"/>
    </row>
    <row r="2442" spans="5:6" s="83" customFormat="1">
      <c r="E2442" s="303"/>
      <c r="F2442" s="85"/>
    </row>
    <row r="2443" spans="5:6" s="83" customFormat="1">
      <c r="E2443" s="303"/>
      <c r="F2443" s="85"/>
    </row>
    <row r="2444" spans="5:6" s="83" customFormat="1">
      <c r="E2444" s="303"/>
      <c r="F2444" s="85"/>
    </row>
    <row r="2445" spans="5:6" s="83" customFormat="1">
      <c r="E2445" s="303"/>
      <c r="F2445" s="85"/>
    </row>
    <row r="2446" spans="5:6" s="83" customFormat="1">
      <c r="E2446" s="303"/>
      <c r="F2446" s="85"/>
    </row>
    <row r="2447" spans="5:6" s="83" customFormat="1">
      <c r="E2447" s="303"/>
      <c r="F2447" s="85"/>
    </row>
    <row r="2448" spans="5:6" s="83" customFormat="1">
      <c r="E2448" s="303"/>
      <c r="F2448" s="85"/>
    </row>
    <row r="2449" spans="5:6" s="83" customFormat="1">
      <c r="E2449" s="303"/>
      <c r="F2449" s="85"/>
    </row>
    <row r="2450" spans="5:6" s="83" customFormat="1">
      <c r="E2450" s="303"/>
      <c r="F2450" s="85"/>
    </row>
    <row r="2451" spans="5:6" s="83" customFormat="1">
      <c r="E2451" s="303"/>
      <c r="F2451" s="85"/>
    </row>
    <row r="2452" spans="5:6" s="83" customFormat="1">
      <c r="E2452" s="303"/>
      <c r="F2452" s="85"/>
    </row>
    <row r="2453" spans="5:6" s="83" customFormat="1">
      <c r="E2453" s="303"/>
      <c r="F2453" s="85"/>
    </row>
    <row r="2454" spans="5:6" s="83" customFormat="1">
      <c r="E2454" s="303"/>
      <c r="F2454" s="85"/>
    </row>
    <row r="2455" spans="5:6" s="83" customFormat="1">
      <c r="E2455" s="303"/>
      <c r="F2455" s="85"/>
    </row>
    <row r="2456" spans="5:6" s="83" customFormat="1">
      <c r="E2456" s="303"/>
      <c r="F2456" s="85"/>
    </row>
    <row r="2457" spans="5:6" s="83" customFormat="1">
      <c r="E2457" s="303"/>
      <c r="F2457" s="85"/>
    </row>
    <row r="2458" spans="5:6" s="83" customFormat="1">
      <c r="E2458" s="303"/>
      <c r="F2458" s="85"/>
    </row>
    <row r="2459" spans="5:6" s="83" customFormat="1">
      <c r="E2459" s="303"/>
      <c r="F2459" s="85"/>
    </row>
    <row r="2460" spans="5:6" s="83" customFormat="1">
      <c r="E2460" s="303"/>
      <c r="F2460" s="85"/>
    </row>
    <row r="2461" spans="5:6" s="83" customFormat="1">
      <c r="E2461" s="303"/>
      <c r="F2461" s="85"/>
    </row>
    <row r="2462" spans="5:6" s="83" customFormat="1">
      <c r="E2462" s="303"/>
      <c r="F2462" s="85"/>
    </row>
    <row r="2463" spans="5:6" s="83" customFormat="1">
      <c r="E2463" s="303"/>
      <c r="F2463" s="85"/>
    </row>
    <row r="2464" spans="5:6" s="83" customFormat="1">
      <c r="E2464" s="303"/>
      <c r="F2464" s="85"/>
    </row>
    <row r="2465" spans="5:6" s="83" customFormat="1">
      <c r="E2465" s="303"/>
      <c r="F2465" s="85"/>
    </row>
    <row r="2466" spans="5:6" s="83" customFormat="1">
      <c r="E2466" s="303"/>
      <c r="F2466" s="85"/>
    </row>
    <row r="2467" spans="5:6" s="83" customFormat="1">
      <c r="E2467" s="303"/>
      <c r="F2467" s="85"/>
    </row>
    <row r="2468" spans="5:6" s="83" customFormat="1">
      <c r="E2468" s="303"/>
      <c r="F2468" s="85"/>
    </row>
    <row r="2469" spans="5:6" s="83" customFormat="1">
      <c r="E2469" s="303"/>
      <c r="F2469" s="85"/>
    </row>
    <row r="2470" spans="5:6" s="83" customFormat="1">
      <c r="E2470" s="303"/>
      <c r="F2470" s="85"/>
    </row>
    <row r="2471" spans="5:6" s="83" customFormat="1">
      <c r="E2471" s="303"/>
      <c r="F2471" s="85"/>
    </row>
    <row r="2472" spans="5:6" s="83" customFormat="1">
      <c r="E2472" s="303"/>
      <c r="F2472" s="85"/>
    </row>
    <row r="2473" spans="5:6" s="83" customFormat="1">
      <c r="E2473" s="303"/>
      <c r="F2473" s="85"/>
    </row>
    <row r="2474" spans="5:6" s="83" customFormat="1">
      <c r="E2474" s="303"/>
      <c r="F2474" s="85"/>
    </row>
    <row r="2475" spans="5:6" s="83" customFormat="1">
      <c r="E2475" s="303"/>
      <c r="F2475" s="85"/>
    </row>
    <row r="2476" spans="5:6" s="83" customFormat="1">
      <c r="E2476" s="303"/>
      <c r="F2476" s="85"/>
    </row>
    <row r="2477" spans="5:6" s="83" customFormat="1">
      <c r="E2477" s="303"/>
      <c r="F2477" s="85"/>
    </row>
    <row r="2478" spans="5:6" s="83" customFormat="1">
      <c r="E2478" s="303"/>
      <c r="F2478" s="85"/>
    </row>
    <row r="2479" spans="5:6" s="83" customFormat="1">
      <c r="E2479" s="303"/>
      <c r="F2479" s="85"/>
    </row>
    <row r="2480" spans="5:6" s="83" customFormat="1">
      <c r="E2480" s="303"/>
      <c r="F2480" s="85"/>
    </row>
    <row r="2481" spans="5:6" s="83" customFormat="1">
      <c r="E2481" s="303"/>
      <c r="F2481" s="85"/>
    </row>
    <row r="2482" spans="5:6" s="83" customFormat="1">
      <c r="E2482" s="303"/>
      <c r="F2482" s="85"/>
    </row>
    <row r="2483" spans="5:6" s="83" customFormat="1">
      <c r="E2483" s="303"/>
      <c r="F2483" s="85"/>
    </row>
    <row r="2484" spans="5:6" s="83" customFormat="1">
      <c r="E2484" s="303"/>
      <c r="F2484" s="85"/>
    </row>
    <row r="2485" spans="5:6" s="83" customFormat="1">
      <c r="E2485" s="303"/>
      <c r="F2485" s="85"/>
    </row>
    <row r="2486" spans="5:6" s="83" customFormat="1">
      <c r="E2486" s="303"/>
      <c r="F2486" s="85"/>
    </row>
    <row r="2487" spans="5:6" s="83" customFormat="1">
      <c r="E2487" s="303"/>
      <c r="F2487" s="85"/>
    </row>
    <row r="2488" spans="5:6" s="83" customFormat="1">
      <c r="E2488" s="303"/>
      <c r="F2488" s="85"/>
    </row>
    <row r="2489" spans="5:6" s="83" customFormat="1">
      <c r="E2489" s="303"/>
      <c r="F2489" s="85"/>
    </row>
    <row r="2490" spans="5:6" s="83" customFormat="1">
      <c r="E2490" s="303"/>
      <c r="F2490" s="85"/>
    </row>
    <row r="2491" spans="5:6" s="83" customFormat="1">
      <c r="E2491" s="303"/>
      <c r="F2491" s="85"/>
    </row>
    <row r="2492" spans="5:6" s="83" customFormat="1">
      <c r="E2492" s="303"/>
      <c r="F2492" s="85"/>
    </row>
    <row r="2493" spans="5:6" s="83" customFormat="1">
      <c r="E2493" s="303"/>
      <c r="F2493" s="85"/>
    </row>
    <row r="2494" spans="5:6" s="83" customFormat="1">
      <c r="E2494" s="303"/>
      <c r="F2494" s="85"/>
    </row>
    <row r="2495" spans="5:6" s="83" customFormat="1">
      <c r="E2495" s="303"/>
      <c r="F2495" s="85"/>
    </row>
    <row r="2496" spans="5:6" s="83" customFormat="1">
      <c r="E2496" s="303"/>
      <c r="F2496" s="85"/>
    </row>
    <row r="2497" spans="5:6" s="83" customFormat="1">
      <c r="E2497" s="303"/>
      <c r="F2497" s="85"/>
    </row>
    <row r="2498" spans="5:6" s="83" customFormat="1">
      <c r="E2498" s="303"/>
      <c r="F2498" s="85"/>
    </row>
    <row r="2499" spans="5:6" s="83" customFormat="1">
      <c r="E2499" s="303"/>
      <c r="F2499" s="85"/>
    </row>
    <row r="2500" spans="5:6" s="83" customFormat="1">
      <c r="E2500" s="303"/>
      <c r="F2500" s="85"/>
    </row>
    <row r="2501" spans="5:6" s="83" customFormat="1">
      <c r="E2501" s="303"/>
      <c r="F2501" s="85"/>
    </row>
    <row r="2502" spans="5:6" s="83" customFormat="1">
      <c r="E2502" s="303"/>
      <c r="F2502" s="85"/>
    </row>
    <row r="2503" spans="5:6" s="83" customFormat="1">
      <c r="E2503" s="303"/>
      <c r="F2503" s="85"/>
    </row>
    <row r="2504" spans="5:6" s="83" customFormat="1">
      <c r="E2504" s="303"/>
      <c r="F2504" s="85"/>
    </row>
    <row r="2505" spans="5:6" s="83" customFormat="1">
      <c r="E2505" s="303"/>
      <c r="F2505" s="85"/>
    </row>
    <row r="2506" spans="5:6" s="83" customFormat="1">
      <c r="E2506" s="303"/>
      <c r="F2506" s="85"/>
    </row>
    <row r="2507" spans="5:6" s="83" customFormat="1">
      <c r="E2507" s="303"/>
      <c r="F2507" s="85"/>
    </row>
    <row r="2508" spans="5:6" s="83" customFormat="1">
      <c r="E2508" s="303"/>
      <c r="F2508" s="85"/>
    </row>
    <row r="2509" spans="5:6" s="83" customFormat="1">
      <c r="E2509" s="303"/>
      <c r="F2509" s="85"/>
    </row>
    <row r="2510" spans="5:6" s="83" customFormat="1">
      <c r="E2510" s="303"/>
      <c r="F2510" s="85"/>
    </row>
    <row r="2511" spans="5:6" s="83" customFormat="1">
      <c r="E2511" s="303"/>
      <c r="F2511" s="85"/>
    </row>
    <row r="2512" spans="5:6" s="83" customFormat="1">
      <c r="E2512" s="303"/>
      <c r="F2512" s="85"/>
    </row>
    <row r="2513" spans="5:6" s="83" customFormat="1">
      <c r="E2513" s="303"/>
      <c r="F2513" s="85"/>
    </row>
    <row r="2514" spans="5:6" s="83" customFormat="1">
      <c r="E2514" s="303"/>
      <c r="F2514" s="85"/>
    </row>
    <row r="2515" spans="5:6" s="83" customFormat="1">
      <c r="E2515" s="303"/>
      <c r="F2515" s="85"/>
    </row>
    <row r="2516" spans="5:6" s="83" customFormat="1">
      <c r="E2516" s="303"/>
      <c r="F2516" s="85"/>
    </row>
    <row r="2517" spans="5:6" s="83" customFormat="1">
      <c r="E2517" s="303"/>
      <c r="F2517" s="85"/>
    </row>
    <row r="2518" spans="5:6" s="83" customFormat="1">
      <c r="E2518" s="303"/>
      <c r="F2518" s="85"/>
    </row>
    <row r="2519" spans="5:6" s="83" customFormat="1">
      <c r="E2519" s="303"/>
      <c r="F2519" s="85"/>
    </row>
    <row r="2520" spans="5:6" s="83" customFormat="1">
      <c r="E2520" s="303"/>
      <c r="F2520" s="85"/>
    </row>
    <row r="2521" spans="5:6" s="83" customFormat="1">
      <c r="E2521" s="303"/>
      <c r="F2521" s="85"/>
    </row>
    <row r="2522" spans="5:6" s="83" customFormat="1">
      <c r="E2522" s="303"/>
      <c r="F2522" s="85"/>
    </row>
    <row r="2523" spans="5:6" s="83" customFormat="1">
      <c r="E2523" s="303"/>
      <c r="F2523" s="85"/>
    </row>
    <row r="2524" spans="5:6" s="83" customFormat="1">
      <c r="E2524" s="303"/>
      <c r="F2524" s="85"/>
    </row>
    <row r="2525" spans="5:6" s="83" customFormat="1">
      <c r="E2525" s="303"/>
      <c r="F2525" s="85"/>
    </row>
    <row r="2526" spans="5:6" s="83" customFormat="1">
      <c r="E2526" s="303"/>
      <c r="F2526" s="85"/>
    </row>
    <row r="2527" spans="5:6" s="83" customFormat="1">
      <c r="E2527" s="303"/>
      <c r="F2527" s="85"/>
    </row>
    <row r="2528" spans="5:6" s="83" customFormat="1">
      <c r="E2528" s="303"/>
      <c r="F2528" s="85"/>
    </row>
    <row r="2529" spans="5:6" s="83" customFormat="1">
      <c r="E2529" s="303"/>
      <c r="F2529" s="85"/>
    </row>
    <row r="2530" spans="5:6" s="83" customFormat="1">
      <c r="E2530" s="303"/>
      <c r="F2530" s="85"/>
    </row>
    <row r="2531" spans="5:6" s="83" customFormat="1">
      <c r="E2531" s="303"/>
      <c r="F2531" s="85"/>
    </row>
    <row r="2532" spans="5:6" s="83" customFormat="1">
      <c r="E2532" s="303"/>
      <c r="F2532" s="85"/>
    </row>
    <row r="2533" spans="5:6" s="83" customFormat="1">
      <c r="E2533" s="303"/>
      <c r="F2533" s="85"/>
    </row>
    <row r="2534" spans="5:6" s="83" customFormat="1">
      <c r="E2534" s="303"/>
      <c r="F2534" s="85"/>
    </row>
    <row r="2535" spans="5:6" s="83" customFormat="1">
      <c r="E2535" s="303"/>
      <c r="F2535" s="85"/>
    </row>
    <row r="2536" spans="5:6" s="83" customFormat="1">
      <c r="E2536" s="303"/>
      <c r="F2536" s="85"/>
    </row>
    <row r="2537" spans="5:6" s="83" customFormat="1">
      <c r="E2537" s="303"/>
      <c r="F2537" s="85"/>
    </row>
    <row r="2538" spans="5:6" s="83" customFormat="1">
      <c r="E2538" s="303"/>
      <c r="F2538" s="85"/>
    </row>
    <row r="2539" spans="5:6" s="83" customFormat="1">
      <c r="E2539" s="303"/>
      <c r="F2539" s="85"/>
    </row>
    <row r="2540" spans="5:6" s="83" customFormat="1">
      <c r="E2540" s="303"/>
      <c r="F2540" s="85"/>
    </row>
    <row r="2541" spans="5:6" s="83" customFormat="1">
      <c r="E2541" s="303"/>
      <c r="F2541" s="85"/>
    </row>
    <row r="2542" spans="5:6" s="83" customFormat="1">
      <c r="E2542" s="303"/>
      <c r="F2542" s="85"/>
    </row>
    <row r="2543" spans="5:6" s="83" customFormat="1">
      <c r="E2543" s="303"/>
      <c r="F2543" s="85"/>
    </row>
    <row r="2544" spans="5:6" s="83" customFormat="1">
      <c r="E2544" s="303"/>
      <c r="F2544" s="85"/>
    </row>
    <row r="2545" spans="5:6" s="83" customFormat="1">
      <c r="E2545" s="303"/>
      <c r="F2545" s="85"/>
    </row>
    <row r="2546" spans="5:6" s="83" customFormat="1">
      <c r="E2546" s="303"/>
      <c r="F2546" s="85"/>
    </row>
    <row r="2547" spans="5:6" s="83" customFormat="1">
      <c r="E2547" s="303"/>
      <c r="F2547" s="85"/>
    </row>
    <row r="2548" spans="5:6" s="83" customFormat="1">
      <c r="E2548" s="303"/>
      <c r="F2548" s="85"/>
    </row>
    <row r="2549" spans="5:6" s="83" customFormat="1">
      <c r="E2549" s="303"/>
      <c r="F2549" s="85"/>
    </row>
    <row r="2550" spans="5:6" s="83" customFormat="1">
      <c r="E2550" s="303"/>
      <c r="F2550" s="85"/>
    </row>
    <row r="2551" spans="5:6" s="83" customFormat="1">
      <c r="E2551" s="303"/>
      <c r="F2551" s="85"/>
    </row>
    <row r="2552" spans="5:6" s="83" customFormat="1">
      <c r="E2552" s="303"/>
      <c r="F2552" s="85"/>
    </row>
    <row r="2553" spans="5:6" s="83" customFormat="1">
      <c r="E2553" s="303"/>
      <c r="F2553" s="85"/>
    </row>
    <row r="2554" spans="5:6" s="83" customFormat="1">
      <c r="E2554" s="303"/>
      <c r="F2554" s="85"/>
    </row>
    <row r="2555" spans="5:6" s="83" customFormat="1">
      <c r="E2555" s="303"/>
      <c r="F2555" s="85"/>
    </row>
    <row r="2556" spans="5:6" s="83" customFormat="1">
      <c r="E2556" s="303"/>
      <c r="F2556" s="85"/>
    </row>
    <row r="2557" spans="5:6" s="83" customFormat="1">
      <c r="E2557" s="303"/>
      <c r="F2557" s="85"/>
    </row>
    <row r="2558" spans="5:6" s="83" customFormat="1">
      <c r="E2558" s="303"/>
      <c r="F2558" s="85"/>
    </row>
    <row r="2559" spans="5:6" s="83" customFormat="1">
      <c r="E2559" s="303"/>
      <c r="F2559" s="85"/>
    </row>
    <row r="2560" spans="5:6" s="83" customFormat="1">
      <c r="E2560" s="303"/>
      <c r="F2560" s="85"/>
    </row>
    <row r="2561" spans="5:6" s="83" customFormat="1">
      <c r="E2561" s="303"/>
      <c r="F2561" s="85"/>
    </row>
    <row r="2562" spans="5:6" s="83" customFormat="1">
      <c r="E2562" s="303"/>
      <c r="F2562" s="85"/>
    </row>
    <row r="2563" spans="5:6" s="83" customFormat="1">
      <c r="E2563" s="303"/>
      <c r="F2563" s="85"/>
    </row>
    <row r="2564" spans="5:6" s="83" customFormat="1">
      <c r="E2564" s="303"/>
      <c r="F2564" s="85"/>
    </row>
    <row r="2565" spans="5:6" s="83" customFormat="1">
      <c r="E2565" s="303"/>
      <c r="F2565" s="85"/>
    </row>
    <row r="2566" spans="5:6" s="83" customFormat="1">
      <c r="E2566" s="303"/>
      <c r="F2566" s="85"/>
    </row>
    <row r="2567" spans="5:6" s="83" customFormat="1">
      <c r="E2567" s="303"/>
      <c r="F2567" s="85"/>
    </row>
    <row r="2568" spans="5:6" s="83" customFormat="1">
      <c r="E2568" s="303"/>
      <c r="F2568" s="85"/>
    </row>
    <row r="2569" spans="5:6" s="83" customFormat="1">
      <c r="E2569" s="303"/>
      <c r="F2569" s="85"/>
    </row>
    <row r="2570" spans="5:6" s="83" customFormat="1">
      <c r="E2570" s="303"/>
      <c r="F2570" s="85"/>
    </row>
    <row r="2571" spans="5:6" s="83" customFormat="1">
      <c r="E2571" s="303"/>
      <c r="F2571" s="85"/>
    </row>
    <row r="2572" spans="5:6" s="83" customFormat="1">
      <c r="E2572" s="303"/>
      <c r="F2572" s="85"/>
    </row>
    <row r="2573" spans="5:6" s="83" customFormat="1">
      <c r="E2573" s="303"/>
      <c r="F2573" s="85"/>
    </row>
    <row r="2574" spans="5:6" s="83" customFormat="1">
      <c r="E2574" s="303"/>
      <c r="F2574" s="85"/>
    </row>
    <row r="2575" spans="5:6" s="83" customFormat="1">
      <c r="E2575" s="303"/>
      <c r="F2575" s="85"/>
    </row>
    <row r="2576" spans="5:6" s="83" customFormat="1">
      <c r="E2576" s="303"/>
      <c r="F2576" s="85"/>
    </row>
    <row r="2577" spans="5:6" s="83" customFormat="1">
      <c r="E2577" s="303"/>
      <c r="F2577" s="85"/>
    </row>
    <row r="2578" spans="5:6" s="83" customFormat="1">
      <c r="E2578" s="303"/>
      <c r="F2578" s="85"/>
    </row>
    <row r="2579" spans="5:6" s="83" customFormat="1">
      <c r="E2579" s="303"/>
      <c r="F2579" s="85"/>
    </row>
    <row r="2580" spans="5:6" s="83" customFormat="1">
      <c r="E2580" s="303"/>
      <c r="F2580" s="85"/>
    </row>
    <row r="2581" spans="5:6" s="83" customFormat="1">
      <c r="E2581" s="303"/>
      <c r="F2581" s="85"/>
    </row>
    <row r="2582" spans="5:6" s="83" customFormat="1">
      <c r="E2582" s="303"/>
      <c r="F2582" s="85"/>
    </row>
    <row r="2583" spans="5:6" s="83" customFormat="1">
      <c r="E2583" s="303"/>
      <c r="F2583" s="85"/>
    </row>
    <row r="2584" spans="5:6" s="83" customFormat="1">
      <c r="E2584" s="303"/>
      <c r="F2584" s="85"/>
    </row>
    <row r="2585" spans="5:6" s="83" customFormat="1">
      <c r="E2585" s="303"/>
      <c r="F2585" s="85"/>
    </row>
    <row r="2586" spans="5:6" s="83" customFormat="1">
      <c r="E2586" s="303"/>
      <c r="F2586" s="85"/>
    </row>
    <row r="2587" spans="5:6" s="83" customFormat="1">
      <c r="E2587" s="303"/>
      <c r="F2587" s="85"/>
    </row>
    <row r="2588" spans="5:6" s="83" customFormat="1">
      <c r="E2588" s="303"/>
      <c r="F2588" s="85"/>
    </row>
    <row r="2589" spans="5:6" s="83" customFormat="1">
      <c r="E2589" s="303"/>
      <c r="F2589" s="85"/>
    </row>
    <row r="2590" spans="5:6" s="83" customFormat="1">
      <c r="E2590" s="303"/>
      <c r="F2590" s="85"/>
    </row>
    <row r="2591" spans="5:6" s="83" customFormat="1">
      <c r="E2591" s="303"/>
      <c r="F2591" s="85"/>
    </row>
    <row r="2592" spans="5:6" s="83" customFormat="1">
      <c r="E2592" s="303"/>
      <c r="F2592" s="85"/>
    </row>
    <row r="2593" spans="5:6" s="83" customFormat="1">
      <c r="E2593" s="303"/>
      <c r="F2593" s="85"/>
    </row>
    <row r="2594" spans="5:6" s="83" customFormat="1">
      <c r="E2594" s="303"/>
      <c r="F2594" s="85"/>
    </row>
    <row r="2595" spans="5:6" s="83" customFormat="1">
      <c r="E2595" s="303"/>
      <c r="F2595" s="85"/>
    </row>
    <row r="2596" spans="5:6" s="83" customFormat="1">
      <c r="E2596" s="303"/>
      <c r="F2596" s="85"/>
    </row>
    <row r="2597" spans="5:6" s="83" customFormat="1">
      <c r="E2597" s="303"/>
      <c r="F2597" s="85"/>
    </row>
    <row r="2598" spans="5:6" s="83" customFormat="1">
      <c r="E2598" s="303"/>
      <c r="F2598" s="85"/>
    </row>
    <row r="2599" spans="5:6" s="83" customFormat="1">
      <c r="E2599" s="303"/>
      <c r="F2599" s="85"/>
    </row>
    <row r="2600" spans="5:6" s="83" customFormat="1">
      <c r="E2600" s="303"/>
      <c r="F2600" s="85"/>
    </row>
    <row r="2601" spans="5:6" s="83" customFormat="1">
      <c r="E2601" s="303"/>
      <c r="F2601" s="85"/>
    </row>
    <row r="2602" spans="5:6" s="83" customFormat="1">
      <c r="E2602" s="303"/>
      <c r="F2602" s="85"/>
    </row>
    <row r="2603" spans="5:6" s="83" customFormat="1">
      <c r="E2603" s="303"/>
      <c r="F2603" s="85"/>
    </row>
    <row r="2604" spans="5:6" s="83" customFormat="1">
      <c r="E2604" s="303"/>
      <c r="F2604" s="85"/>
    </row>
    <row r="2605" spans="5:6" s="83" customFormat="1">
      <c r="E2605" s="303"/>
      <c r="F2605" s="85"/>
    </row>
    <row r="2606" spans="5:6" s="83" customFormat="1">
      <c r="E2606" s="303"/>
      <c r="F2606" s="85"/>
    </row>
    <row r="2607" spans="5:6" s="83" customFormat="1">
      <c r="E2607" s="303"/>
      <c r="F2607" s="85"/>
    </row>
    <row r="2608" spans="5:6" s="83" customFormat="1">
      <c r="E2608" s="303"/>
      <c r="F2608" s="85"/>
    </row>
    <row r="2609" spans="5:6" s="83" customFormat="1">
      <c r="E2609" s="303"/>
      <c r="F2609" s="85"/>
    </row>
    <row r="2610" spans="5:6" s="83" customFormat="1">
      <c r="E2610" s="303"/>
      <c r="F2610" s="85"/>
    </row>
    <row r="2611" spans="5:6" s="83" customFormat="1">
      <c r="E2611" s="303"/>
      <c r="F2611" s="85"/>
    </row>
    <row r="2612" spans="5:6" s="83" customFormat="1">
      <c r="E2612" s="303"/>
      <c r="F2612" s="85"/>
    </row>
    <row r="2613" spans="5:6" s="83" customFormat="1">
      <c r="E2613" s="303"/>
      <c r="F2613" s="85"/>
    </row>
    <row r="2614" spans="5:6" s="83" customFormat="1">
      <c r="E2614" s="303"/>
      <c r="F2614" s="85"/>
    </row>
    <row r="2615" spans="5:6" s="83" customFormat="1">
      <c r="E2615" s="303"/>
      <c r="F2615" s="85"/>
    </row>
    <row r="2616" spans="5:6" s="83" customFormat="1">
      <c r="E2616" s="303"/>
      <c r="F2616" s="85"/>
    </row>
    <row r="2617" spans="5:6" s="83" customFormat="1">
      <c r="E2617" s="303"/>
      <c r="F2617" s="85"/>
    </row>
    <row r="2618" spans="5:6" s="83" customFormat="1">
      <c r="E2618" s="303"/>
      <c r="F2618" s="85"/>
    </row>
    <row r="2619" spans="5:6" s="83" customFormat="1">
      <c r="E2619" s="303"/>
      <c r="F2619" s="85"/>
    </row>
    <row r="2620" spans="5:6" s="83" customFormat="1">
      <c r="E2620" s="303"/>
      <c r="F2620" s="85"/>
    </row>
    <row r="2621" spans="5:6" s="83" customFormat="1">
      <c r="E2621" s="303"/>
      <c r="F2621" s="85"/>
    </row>
    <row r="2622" spans="5:6" s="83" customFormat="1">
      <c r="E2622" s="303"/>
      <c r="F2622" s="85"/>
    </row>
    <row r="2623" spans="5:6" s="83" customFormat="1">
      <c r="E2623" s="303"/>
      <c r="F2623" s="85"/>
    </row>
    <row r="2624" spans="5:6" s="83" customFormat="1">
      <c r="E2624" s="303"/>
      <c r="F2624" s="85"/>
    </row>
    <row r="2625" spans="5:6" s="83" customFormat="1">
      <c r="E2625" s="303"/>
      <c r="F2625" s="85"/>
    </row>
    <row r="2626" spans="5:6" s="83" customFormat="1">
      <c r="E2626" s="303"/>
      <c r="F2626" s="85"/>
    </row>
    <row r="2627" spans="5:6" s="83" customFormat="1">
      <c r="E2627" s="303"/>
      <c r="F2627" s="85"/>
    </row>
    <row r="2628" spans="5:6" s="83" customFormat="1">
      <c r="E2628" s="303"/>
      <c r="F2628" s="85"/>
    </row>
    <row r="2629" spans="5:6" s="83" customFormat="1">
      <c r="E2629" s="303"/>
      <c r="F2629" s="85"/>
    </row>
    <row r="2630" spans="5:6" s="83" customFormat="1">
      <c r="E2630" s="303"/>
      <c r="F2630" s="85"/>
    </row>
    <row r="2631" spans="5:6" s="83" customFormat="1">
      <c r="E2631" s="303"/>
      <c r="F2631" s="85"/>
    </row>
    <row r="2632" spans="5:6" s="83" customFormat="1">
      <c r="E2632" s="303"/>
      <c r="F2632" s="85"/>
    </row>
    <row r="2633" spans="5:6" s="83" customFormat="1">
      <c r="E2633" s="303"/>
      <c r="F2633" s="85"/>
    </row>
    <row r="2634" spans="5:6" s="83" customFormat="1">
      <c r="E2634" s="303"/>
      <c r="F2634" s="85"/>
    </row>
    <row r="2635" spans="5:6" s="83" customFormat="1">
      <c r="E2635" s="303"/>
      <c r="F2635" s="85"/>
    </row>
    <row r="2636" spans="5:6" s="83" customFormat="1">
      <c r="E2636" s="303"/>
      <c r="F2636" s="85"/>
    </row>
    <row r="2637" spans="5:6" s="83" customFormat="1">
      <c r="E2637" s="303"/>
      <c r="F2637" s="85"/>
    </row>
    <row r="2638" spans="5:6" s="83" customFormat="1">
      <c r="E2638" s="303"/>
      <c r="F2638" s="85"/>
    </row>
    <row r="2639" spans="5:6" s="83" customFormat="1">
      <c r="E2639" s="303"/>
      <c r="F2639" s="85"/>
    </row>
    <row r="2640" spans="5:6" s="83" customFormat="1">
      <c r="E2640" s="303"/>
      <c r="F2640" s="85"/>
    </row>
    <row r="2641" spans="5:6" s="83" customFormat="1">
      <c r="E2641" s="303"/>
      <c r="F2641" s="85"/>
    </row>
    <row r="2642" spans="5:6" s="83" customFormat="1">
      <c r="E2642" s="303"/>
      <c r="F2642" s="85"/>
    </row>
    <row r="2643" spans="5:6" s="83" customFormat="1">
      <c r="E2643" s="303"/>
      <c r="F2643" s="85"/>
    </row>
    <row r="2644" spans="5:6" s="83" customFormat="1">
      <c r="E2644" s="303"/>
      <c r="F2644" s="85"/>
    </row>
    <row r="2645" spans="5:6" s="83" customFormat="1">
      <c r="E2645" s="303"/>
      <c r="F2645" s="85"/>
    </row>
    <row r="2646" spans="5:6" s="83" customFormat="1">
      <c r="E2646" s="303"/>
      <c r="F2646" s="85"/>
    </row>
    <row r="2647" spans="5:6" s="83" customFormat="1">
      <c r="E2647" s="303"/>
      <c r="F2647" s="85"/>
    </row>
    <row r="2648" spans="5:6" s="83" customFormat="1">
      <c r="E2648" s="303"/>
      <c r="F2648" s="85"/>
    </row>
    <row r="2649" spans="5:6" s="83" customFormat="1">
      <c r="E2649" s="303"/>
      <c r="F2649" s="85"/>
    </row>
    <row r="2650" spans="5:6" s="83" customFormat="1">
      <c r="E2650" s="303"/>
      <c r="F2650" s="85"/>
    </row>
    <row r="2651" spans="5:6" s="83" customFormat="1">
      <c r="E2651" s="303"/>
      <c r="F2651" s="85"/>
    </row>
    <row r="2652" spans="5:6" s="83" customFormat="1">
      <c r="E2652" s="303"/>
      <c r="F2652" s="85"/>
    </row>
    <row r="2653" spans="5:6" s="83" customFormat="1">
      <c r="E2653" s="303"/>
      <c r="F2653" s="85"/>
    </row>
    <row r="2654" spans="5:6" s="83" customFormat="1">
      <c r="E2654" s="303"/>
      <c r="F2654" s="85"/>
    </row>
    <row r="2655" spans="5:6" s="83" customFormat="1">
      <c r="E2655" s="303"/>
      <c r="F2655" s="85"/>
    </row>
    <row r="2656" spans="5:6" s="83" customFormat="1">
      <c r="E2656" s="303"/>
      <c r="F2656" s="85"/>
    </row>
    <row r="2657" spans="5:6" s="83" customFormat="1">
      <c r="E2657" s="303"/>
      <c r="F2657" s="85"/>
    </row>
    <row r="2658" spans="5:6" s="83" customFormat="1">
      <c r="E2658" s="303"/>
      <c r="F2658" s="85"/>
    </row>
    <row r="2659" spans="5:6" s="83" customFormat="1">
      <c r="E2659" s="303"/>
      <c r="F2659" s="85"/>
    </row>
    <row r="2660" spans="5:6" s="83" customFormat="1">
      <c r="E2660" s="303"/>
      <c r="F2660" s="85"/>
    </row>
    <row r="2661" spans="5:6" s="83" customFormat="1">
      <c r="E2661" s="303"/>
      <c r="F2661" s="85"/>
    </row>
    <row r="2662" spans="5:6" s="83" customFormat="1">
      <c r="E2662" s="303"/>
      <c r="F2662" s="85"/>
    </row>
    <row r="2663" spans="5:6" s="83" customFormat="1">
      <c r="E2663" s="303"/>
      <c r="F2663" s="85"/>
    </row>
    <row r="2664" spans="5:6" s="83" customFormat="1">
      <c r="E2664" s="303"/>
      <c r="F2664" s="85"/>
    </row>
    <row r="2665" spans="5:6" s="83" customFormat="1">
      <c r="E2665" s="303"/>
      <c r="F2665" s="85"/>
    </row>
    <row r="2666" spans="5:6" s="83" customFormat="1">
      <c r="E2666" s="303"/>
      <c r="F2666" s="85"/>
    </row>
    <row r="2667" spans="5:6" s="83" customFormat="1">
      <c r="E2667" s="303"/>
      <c r="F2667" s="85"/>
    </row>
    <row r="2668" spans="5:6" s="83" customFormat="1">
      <c r="E2668" s="303"/>
      <c r="F2668" s="85"/>
    </row>
    <row r="2669" spans="5:6" s="83" customFormat="1">
      <c r="E2669" s="303"/>
      <c r="F2669" s="85"/>
    </row>
    <row r="2670" spans="5:6" s="83" customFormat="1">
      <c r="E2670" s="303"/>
      <c r="F2670" s="85"/>
    </row>
    <row r="2671" spans="5:6" s="83" customFormat="1">
      <c r="E2671" s="303"/>
      <c r="F2671" s="85"/>
    </row>
    <row r="2672" spans="5:6" s="83" customFormat="1">
      <c r="E2672" s="303"/>
      <c r="F2672" s="85"/>
    </row>
    <row r="2673" spans="5:6" s="83" customFormat="1">
      <c r="E2673" s="303"/>
      <c r="F2673" s="85"/>
    </row>
    <row r="2674" spans="5:6" s="83" customFormat="1">
      <c r="E2674" s="303"/>
      <c r="F2674" s="85"/>
    </row>
    <row r="2675" spans="5:6" s="83" customFormat="1">
      <c r="E2675" s="303"/>
      <c r="F2675" s="85"/>
    </row>
    <row r="2676" spans="5:6" s="83" customFormat="1">
      <c r="E2676" s="303"/>
      <c r="F2676" s="85"/>
    </row>
    <row r="2677" spans="5:6" s="83" customFormat="1">
      <c r="E2677" s="303"/>
      <c r="F2677" s="85"/>
    </row>
    <row r="2678" spans="5:6" s="83" customFormat="1">
      <c r="E2678" s="303"/>
      <c r="F2678" s="85"/>
    </row>
    <row r="2679" spans="5:6" s="83" customFormat="1">
      <c r="E2679" s="303"/>
      <c r="F2679" s="85"/>
    </row>
    <row r="2680" spans="5:6" s="83" customFormat="1">
      <c r="E2680" s="303"/>
      <c r="F2680" s="85"/>
    </row>
    <row r="2681" spans="5:6" s="83" customFormat="1">
      <c r="E2681" s="303"/>
      <c r="F2681" s="85"/>
    </row>
    <row r="2682" spans="5:6" s="83" customFormat="1">
      <c r="E2682" s="303"/>
      <c r="F2682" s="85"/>
    </row>
    <row r="2683" spans="5:6" s="83" customFormat="1">
      <c r="E2683" s="303"/>
      <c r="F2683" s="85"/>
    </row>
    <row r="2684" spans="5:6" s="83" customFormat="1">
      <c r="E2684" s="303"/>
      <c r="F2684" s="85"/>
    </row>
    <row r="2685" spans="5:6" s="83" customFormat="1">
      <c r="E2685" s="303"/>
      <c r="F2685" s="85"/>
    </row>
    <row r="2686" spans="5:6" s="83" customFormat="1">
      <c r="E2686" s="303"/>
      <c r="F2686" s="85"/>
    </row>
    <row r="2687" spans="5:6" s="83" customFormat="1">
      <c r="E2687" s="303"/>
      <c r="F2687" s="85"/>
    </row>
    <row r="2688" spans="5:6" s="83" customFormat="1">
      <c r="E2688" s="303"/>
      <c r="F2688" s="85"/>
    </row>
    <row r="2689" spans="5:6" s="83" customFormat="1">
      <c r="E2689" s="303"/>
      <c r="F2689" s="85"/>
    </row>
    <row r="2690" spans="5:6" s="83" customFormat="1">
      <c r="E2690" s="303"/>
      <c r="F2690" s="85"/>
    </row>
    <row r="2691" spans="5:6" s="83" customFormat="1">
      <c r="E2691" s="303"/>
      <c r="F2691" s="85"/>
    </row>
    <row r="2692" spans="5:6" s="83" customFormat="1">
      <c r="E2692" s="303"/>
      <c r="F2692" s="85"/>
    </row>
    <row r="2693" spans="5:6" s="83" customFormat="1">
      <c r="E2693" s="303"/>
      <c r="F2693" s="85"/>
    </row>
    <row r="2694" spans="5:6" s="83" customFormat="1">
      <c r="E2694" s="303"/>
      <c r="F2694" s="85"/>
    </row>
    <row r="2695" spans="5:6" s="83" customFormat="1">
      <c r="E2695" s="303"/>
      <c r="F2695" s="85"/>
    </row>
    <row r="2696" spans="5:6" s="83" customFormat="1">
      <c r="E2696" s="303"/>
      <c r="F2696" s="85"/>
    </row>
    <row r="2697" spans="5:6" s="83" customFormat="1">
      <c r="E2697" s="303"/>
      <c r="F2697" s="85"/>
    </row>
    <row r="2698" spans="5:6" s="83" customFormat="1">
      <c r="E2698" s="303"/>
      <c r="F2698" s="85"/>
    </row>
    <row r="2699" spans="5:6" s="83" customFormat="1">
      <c r="E2699" s="303"/>
      <c r="F2699" s="85"/>
    </row>
    <row r="2700" spans="5:6" s="83" customFormat="1">
      <c r="E2700" s="303"/>
      <c r="F2700" s="85"/>
    </row>
    <row r="2701" spans="5:6" s="83" customFormat="1">
      <c r="E2701" s="303"/>
      <c r="F2701" s="85"/>
    </row>
    <row r="2702" spans="5:6" s="83" customFormat="1">
      <c r="E2702" s="303"/>
      <c r="F2702" s="85"/>
    </row>
    <row r="2703" spans="5:6" s="83" customFormat="1">
      <c r="E2703" s="303"/>
      <c r="F2703" s="85"/>
    </row>
    <row r="2704" spans="5:6" s="83" customFormat="1">
      <c r="E2704" s="303"/>
      <c r="F2704" s="85"/>
    </row>
    <row r="2705" spans="5:6" s="83" customFormat="1">
      <c r="E2705" s="303"/>
      <c r="F2705" s="85"/>
    </row>
    <row r="2706" spans="5:6" s="83" customFormat="1">
      <c r="E2706" s="303"/>
      <c r="F2706" s="85"/>
    </row>
    <row r="2707" spans="5:6" s="83" customFormat="1">
      <c r="E2707" s="303"/>
      <c r="F2707" s="85"/>
    </row>
    <row r="2708" spans="5:6" s="83" customFormat="1">
      <c r="E2708" s="303"/>
      <c r="F2708" s="85"/>
    </row>
    <row r="2709" spans="5:6" s="83" customFormat="1">
      <c r="E2709" s="303"/>
      <c r="F2709" s="85"/>
    </row>
    <row r="2710" spans="5:6" s="83" customFormat="1">
      <c r="E2710" s="303"/>
      <c r="F2710" s="85"/>
    </row>
    <row r="2711" spans="5:6" s="83" customFormat="1">
      <c r="E2711" s="303"/>
      <c r="F2711" s="85"/>
    </row>
    <row r="2712" spans="5:6" s="83" customFormat="1">
      <c r="E2712" s="303"/>
      <c r="F2712" s="85"/>
    </row>
    <row r="2713" spans="5:6" s="83" customFormat="1">
      <c r="E2713" s="303"/>
      <c r="F2713" s="85"/>
    </row>
    <row r="2714" spans="5:6" s="83" customFormat="1">
      <c r="E2714" s="303"/>
      <c r="F2714" s="85"/>
    </row>
    <row r="2715" spans="5:6" s="83" customFormat="1">
      <c r="E2715" s="303"/>
      <c r="F2715" s="85"/>
    </row>
    <row r="2716" spans="5:6" s="83" customFormat="1">
      <c r="E2716" s="303"/>
      <c r="F2716" s="85"/>
    </row>
    <row r="2717" spans="5:6" s="83" customFormat="1">
      <c r="E2717" s="303"/>
      <c r="F2717" s="85"/>
    </row>
    <row r="2718" spans="5:6" s="83" customFormat="1">
      <c r="E2718" s="303"/>
      <c r="F2718" s="85"/>
    </row>
    <row r="2719" spans="5:6" s="83" customFormat="1">
      <c r="E2719" s="303"/>
      <c r="F2719" s="85"/>
    </row>
    <row r="2720" spans="5:6" s="83" customFormat="1">
      <c r="E2720" s="303"/>
      <c r="F2720" s="85"/>
    </row>
    <row r="2721" spans="5:6" s="83" customFormat="1">
      <c r="E2721" s="303"/>
      <c r="F2721" s="85"/>
    </row>
    <row r="2722" spans="5:6" s="83" customFormat="1">
      <c r="E2722" s="303"/>
      <c r="F2722" s="85"/>
    </row>
    <row r="2723" spans="5:6" s="83" customFormat="1">
      <c r="E2723" s="303"/>
      <c r="F2723" s="85"/>
    </row>
    <row r="2724" spans="5:6" s="83" customFormat="1">
      <c r="E2724" s="303"/>
      <c r="F2724" s="85"/>
    </row>
    <row r="2725" spans="5:6" s="83" customFormat="1">
      <c r="E2725" s="303"/>
      <c r="F2725" s="85"/>
    </row>
    <row r="2726" spans="5:6" s="83" customFormat="1">
      <c r="E2726" s="303"/>
      <c r="F2726" s="85"/>
    </row>
    <row r="2727" spans="5:6" s="83" customFormat="1">
      <c r="E2727" s="303"/>
      <c r="F2727" s="85"/>
    </row>
    <row r="2728" spans="5:6" s="83" customFormat="1">
      <c r="E2728" s="303"/>
      <c r="F2728" s="85"/>
    </row>
    <row r="2729" spans="5:6" s="83" customFormat="1">
      <c r="E2729" s="303"/>
      <c r="F2729" s="85"/>
    </row>
    <row r="2730" spans="5:6" s="83" customFormat="1">
      <c r="E2730" s="303"/>
      <c r="F2730" s="85"/>
    </row>
    <row r="2731" spans="5:6" s="83" customFormat="1">
      <c r="E2731" s="303"/>
      <c r="F2731" s="85"/>
    </row>
    <row r="2732" spans="5:6" s="83" customFormat="1">
      <c r="E2732" s="303"/>
      <c r="F2732" s="85"/>
    </row>
    <row r="2733" spans="5:6" s="83" customFormat="1">
      <c r="E2733" s="303"/>
      <c r="F2733" s="85"/>
    </row>
    <row r="2734" spans="5:6" s="83" customFormat="1">
      <c r="E2734" s="303"/>
      <c r="F2734" s="85"/>
    </row>
    <row r="2735" spans="5:6" s="83" customFormat="1">
      <c r="E2735" s="303"/>
      <c r="F2735" s="85"/>
    </row>
    <row r="2736" spans="5:6" s="83" customFormat="1">
      <c r="E2736" s="303"/>
      <c r="F2736" s="85"/>
    </row>
    <row r="2737" spans="5:6" s="83" customFormat="1">
      <c r="E2737" s="303"/>
      <c r="F2737" s="85"/>
    </row>
    <row r="2738" spans="5:6" s="83" customFormat="1">
      <c r="E2738" s="303"/>
      <c r="F2738" s="85"/>
    </row>
    <row r="2739" spans="5:6" s="83" customFormat="1">
      <c r="E2739" s="303"/>
      <c r="F2739" s="85"/>
    </row>
    <row r="2740" spans="5:6" s="83" customFormat="1">
      <c r="E2740" s="303"/>
      <c r="F2740" s="85"/>
    </row>
    <row r="2741" spans="5:6" s="83" customFormat="1">
      <c r="E2741" s="303"/>
      <c r="F2741" s="85"/>
    </row>
    <row r="2742" spans="5:6" s="83" customFormat="1">
      <c r="E2742" s="303"/>
      <c r="F2742" s="85"/>
    </row>
    <row r="2743" spans="5:6" s="83" customFormat="1">
      <c r="E2743" s="303"/>
      <c r="F2743" s="85"/>
    </row>
    <row r="2744" spans="5:6" s="83" customFormat="1">
      <c r="E2744" s="303"/>
      <c r="F2744" s="85"/>
    </row>
    <row r="2745" spans="5:6" s="83" customFormat="1">
      <c r="E2745" s="303"/>
      <c r="F2745" s="85"/>
    </row>
    <row r="2746" spans="5:6" s="83" customFormat="1">
      <c r="E2746" s="303"/>
      <c r="F2746" s="85"/>
    </row>
    <row r="2747" spans="5:6" s="83" customFormat="1">
      <c r="E2747" s="303"/>
      <c r="F2747" s="85"/>
    </row>
    <row r="2748" spans="5:6" s="83" customFormat="1">
      <c r="E2748" s="303"/>
      <c r="F2748" s="85"/>
    </row>
    <row r="2749" spans="5:6" s="83" customFormat="1">
      <c r="E2749" s="303"/>
      <c r="F2749" s="85"/>
    </row>
    <row r="2750" spans="5:6" s="83" customFormat="1">
      <c r="E2750" s="303"/>
      <c r="F2750" s="85"/>
    </row>
    <row r="2751" spans="5:6" s="83" customFormat="1">
      <c r="E2751" s="303"/>
      <c r="F2751" s="85"/>
    </row>
    <row r="2752" spans="5:6" s="83" customFormat="1">
      <c r="E2752" s="303"/>
      <c r="F2752" s="85"/>
    </row>
    <row r="2753" spans="5:6" s="83" customFormat="1">
      <c r="E2753" s="303"/>
      <c r="F2753" s="85"/>
    </row>
    <row r="2754" spans="5:6" s="83" customFormat="1">
      <c r="E2754" s="303"/>
      <c r="F2754" s="85"/>
    </row>
    <row r="2755" spans="5:6" s="83" customFormat="1">
      <c r="E2755" s="303"/>
      <c r="F2755" s="85"/>
    </row>
    <row r="2756" spans="5:6" s="83" customFormat="1">
      <c r="E2756" s="303"/>
      <c r="F2756" s="85"/>
    </row>
    <row r="2757" spans="5:6" s="83" customFormat="1">
      <c r="E2757" s="303"/>
      <c r="F2757" s="85"/>
    </row>
    <row r="2758" spans="5:6" s="83" customFormat="1">
      <c r="E2758" s="303"/>
      <c r="F2758" s="85"/>
    </row>
    <row r="2759" spans="5:6" s="83" customFormat="1">
      <c r="E2759" s="303"/>
      <c r="F2759" s="85"/>
    </row>
    <row r="2760" spans="5:6" s="83" customFormat="1">
      <c r="E2760" s="303"/>
      <c r="F2760" s="85"/>
    </row>
    <row r="2761" spans="5:6" s="83" customFormat="1">
      <c r="E2761" s="303"/>
      <c r="F2761" s="85"/>
    </row>
    <row r="2762" spans="5:6" s="83" customFormat="1">
      <c r="E2762" s="303"/>
      <c r="F2762" s="85"/>
    </row>
    <row r="2763" spans="5:6" s="83" customFormat="1">
      <c r="E2763" s="303"/>
      <c r="F2763" s="85"/>
    </row>
    <row r="2764" spans="5:6" s="83" customFormat="1">
      <c r="E2764" s="303"/>
      <c r="F2764" s="85"/>
    </row>
    <row r="2765" spans="5:6" s="83" customFormat="1">
      <c r="E2765" s="303"/>
      <c r="F2765" s="85"/>
    </row>
    <row r="2766" spans="5:6" s="83" customFormat="1">
      <c r="E2766" s="303"/>
      <c r="F2766" s="85"/>
    </row>
    <row r="2767" spans="5:6" s="83" customFormat="1">
      <c r="E2767" s="303"/>
      <c r="F2767" s="85"/>
    </row>
    <row r="2768" spans="5:6" s="83" customFormat="1">
      <c r="E2768" s="303"/>
      <c r="F2768" s="85"/>
    </row>
    <row r="2769" spans="5:6" s="83" customFormat="1">
      <c r="E2769" s="303"/>
      <c r="F2769" s="85"/>
    </row>
    <row r="2770" spans="5:6" s="83" customFormat="1">
      <c r="E2770" s="303"/>
      <c r="F2770" s="85"/>
    </row>
    <row r="2771" spans="5:6" s="83" customFormat="1">
      <c r="E2771" s="303"/>
      <c r="F2771" s="85"/>
    </row>
    <row r="2772" spans="5:6" s="83" customFormat="1">
      <c r="E2772" s="303"/>
      <c r="F2772" s="85"/>
    </row>
    <row r="2773" spans="5:6" s="83" customFormat="1">
      <c r="E2773" s="303"/>
      <c r="F2773" s="85"/>
    </row>
    <row r="2774" spans="5:6" s="83" customFormat="1">
      <c r="E2774" s="303"/>
      <c r="F2774" s="85"/>
    </row>
    <row r="2775" spans="5:6" s="83" customFormat="1">
      <c r="E2775" s="303"/>
      <c r="F2775" s="85"/>
    </row>
    <row r="2776" spans="5:6" s="83" customFormat="1">
      <c r="E2776" s="303"/>
      <c r="F2776" s="85"/>
    </row>
    <row r="2777" spans="5:6" s="83" customFormat="1">
      <c r="E2777" s="303"/>
      <c r="F2777" s="85"/>
    </row>
    <row r="2778" spans="5:6" s="83" customFormat="1">
      <c r="E2778" s="303"/>
      <c r="F2778" s="85"/>
    </row>
    <row r="2779" spans="5:6" s="83" customFormat="1">
      <c r="E2779" s="303"/>
      <c r="F2779" s="85"/>
    </row>
    <row r="2780" spans="5:6" s="83" customFormat="1">
      <c r="E2780" s="303"/>
      <c r="F2780" s="85"/>
    </row>
    <row r="2781" spans="5:6" s="83" customFormat="1">
      <c r="E2781" s="303"/>
      <c r="F2781" s="85"/>
    </row>
    <row r="2782" spans="5:6" s="83" customFormat="1">
      <c r="E2782" s="303"/>
      <c r="F2782" s="85"/>
    </row>
    <row r="2783" spans="5:6" s="83" customFormat="1">
      <c r="E2783" s="303"/>
      <c r="F2783" s="85"/>
    </row>
    <row r="2784" spans="5:6" s="83" customFormat="1">
      <c r="E2784" s="303"/>
      <c r="F2784" s="85"/>
    </row>
    <row r="2785" spans="5:6" s="83" customFormat="1">
      <c r="E2785" s="303"/>
      <c r="F2785" s="85"/>
    </row>
    <row r="2786" spans="5:6" s="83" customFormat="1">
      <c r="E2786" s="303"/>
      <c r="F2786" s="85"/>
    </row>
    <row r="2787" spans="5:6" s="83" customFormat="1">
      <c r="E2787" s="303"/>
      <c r="F2787" s="85"/>
    </row>
    <row r="2788" spans="5:6" s="83" customFormat="1">
      <c r="E2788" s="303"/>
      <c r="F2788" s="85"/>
    </row>
    <row r="2789" spans="5:6" s="83" customFormat="1">
      <c r="E2789" s="303"/>
      <c r="F2789" s="85"/>
    </row>
    <row r="2790" spans="5:6" s="83" customFormat="1">
      <c r="E2790" s="303"/>
      <c r="F2790" s="85"/>
    </row>
    <row r="2791" spans="5:6" s="83" customFormat="1">
      <c r="E2791" s="303"/>
      <c r="F2791" s="85"/>
    </row>
    <row r="2792" spans="5:6" s="83" customFormat="1">
      <c r="E2792" s="303"/>
      <c r="F2792" s="85"/>
    </row>
    <row r="2793" spans="5:6" s="83" customFormat="1">
      <c r="E2793" s="303"/>
      <c r="F2793" s="85"/>
    </row>
    <row r="2794" spans="5:6" s="83" customFormat="1">
      <c r="E2794" s="303"/>
      <c r="F2794" s="85"/>
    </row>
    <row r="2795" spans="5:6" s="83" customFormat="1">
      <c r="E2795" s="303"/>
      <c r="F2795" s="85"/>
    </row>
    <row r="2796" spans="5:6" s="83" customFormat="1">
      <c r="E2796" s="303"/>
      <c r="F2796" s="85"/>
    </row>
    <row r="2797" spans="5:6" s="83" customFormat="1">
      <c r="E2797" s="303"/>
      <c r="F2797" s="85"/>
    </row>
    <row r="2798" spans="5:6" s="83" customFormat="1">
      <c r="E2798" s="303"/>
      <c r="F2798" s="85"/>
    </row>
    <row r="2799" spans="5:6" s="83" customFormat="1">
      <c r="E2799" s="303"/>
      <c r="F2799" s="85"/>
    </row>
    <row r="2800" spans="5:6" s="83" customFormat="1">
      <c r="E2800" s="303"/>
      <c r="F2800" s="85"/>
    </row>
    <row r="2801" spans="5:6" s="83" customFormat="1">
      <c r="E2801" s="303"/>
      <c r="F2801" s="85"/>
    </row>
    <row r="2802" spans="5:6" s="83" customFormat="1">
      <c r="E2802" s="303"/>
      <c r="F2802" s="85"/>
    </row>
    <row r="2803" spans="5:6" s="83" customFormat="1">
      <c r="E2803" s="303"/>
      <c r="F2803" s="85"/>
    </row>
    <row r="2804" spans="5:6" s="83" customFormat="1">
      <c r="E2804" s="303"/>
      <c r="F2804" s="85"/>
    </row>
    <row r="2805" spans="5:6" s="83" customFormat="1">
      <c r="E2805" s="303"/>
      <c r="F2805" s="85"/>
    </row>
    <row r="2806" spans="5:6" s="83" customFormat="1">
      <c r="E2806" s="303"/>
      <c r="F2806" s="85"/>
    </row>
    <row r="2807" spans="5:6" s="83" customFormat="1">
      <c r="E2807" s="303"/>
      <c r="F2807" s="85"/>
    </row>
    <row r="2808" spans="5:6" s="83" customFormat="1">
      <c r="E2808" s="303"/>
      <c r="F2808" s="85"/>
    </row>
    <row r="2809" spans="5:6" s="83" customFormat="1">
      <c r="E2809" s="303"/>
      <c r="F2809" s="85"/>
    </row>
    <row r="2810" spans="5:6" s="83" customFormat="1">
      <c r="E2810" s="303"/>
      <c r="F2810" s="85"/>
    </row>
    <row r="2811" spans="5:6" s="83" customFormat="1">
      <c r="E2811" s="303"/>
      <c r="F2811" s="85"/>
    </row>
    <row r="2812" spans="5:6" s="83" customFormat="1">
      <c r="E2812" s="303"/>
      <c r="F2812" s="85"/>
    </row>
    <row r="2813" spans="5:6" s="83" customFormat="1">
      <c r="E2813" s="303"/>
      <c r="F2813" s="85"/>
    </row>
    <row r="2814" spans="5:6" s="83" customFormat="1">
      <c r="E2814" s="303"/>
      <c r="F2814" s="85"/>
    </row>
    <row r="2815" spans="5:6" s="83" customFormat="1">
      <c r="E2815" s="303"/>
      <c r="F2815" s="85"/>
    </row>
    <row r="2816" spans="5:6" s="83" customFormat="1">
      <c r="E2816" s="303"/>
      <c r="F2816" s="85"/>
    </row>
    <row r="2817" spans="5:6" s="83" customFormat="1">
      <c r="E2817" s="303"/>
      <c r="F2817" s="85"/>
    </row>
    <row r="2818" spans="5:6" s="83" customFormat="1">
      <c r="E2818" s="303"/>
      <c r="F2818" s="85"/>
    </row>
    <row r="2819" spans="5:6" s="83" customFormat="1">
      <c r="E2819" s="303"/>
      <c r="F2819" s="85"/>
    </row>
    <row r="2820" spans="5:6" s="83" customFormat="1">
      <c r="E2820" s="303"/>
      <c r="F2820" s="85"/>
    </row>
    <row r="2821" spans="5:6" s="83" customFormat="1">
      <c r="E2821" s="303"/>
      <c r="F2821" s="85"/>
    </row>
    <row r="2822" spans="5:6" s="83" customFormat="1">
      <c r="E2822" s="303"/>
      <c r="F2822" s="85"/>
    </row>
    <row r="2823" spans="5:6" s="83" customFormat="1">
      <c r="E2823" s="303"/>
      <c r="F2823" s="85"/>
    </row>
    <row r="2824" spans="5:6" s="83" customFormat="1">
      <c r="E2824" s="303"/>
      <c r="F2824" s="85"/>
    </row>
    <row r="2825" spans="5:6" s="83" customFormat="1">
      <c r="E2825" s="303"/>
      <c r="F2825" s="85"/>
    </row>
    <row r="2826" spans="5:6" s="83" customFormat="1">
      <c r="E2826" s="303"/>
      <c r="F2826" s="85"/>
    </row>
    <row r="2827" spans="5:6" s="83" customFormat="1">
      <c r="E2827" s="303"/>
      <c r="F2827" s="85"/>
    </row>
    <row r="2828" spans="5:6" s="83" customFormat="1">
      <c r="E2828" s="303"/>
      <c r="F2828" s="85"/>
    </row>
    <row r="2829" spans="5:6" s="83" customFormat="1">
      <c r="E2829" s="303"/>
      <c r="F2829" s="85"/>
    </row>
    <row r="2830" spans="5:6" s="83" customFormat="1">
      <c r="E2830" s="303"/>
      <c r="F2830" s="85"/>
    </row>
    <row r="2831" spans="5:6" s="83" customFormat="1">
      <c r="E2831" s="303"/>
      <c r="F2831" s="85"/>
    </row>
    <row r="2832" spans="5:6" s="83" customFormat="1">
      <c r="E2832" s="303"/>
      <c r="F2832" s="85"/>
    </row>
    <row r="2833" spans="5:6" s="83" customFormat="1">
      <c r="E2833" s="303"/>
      <c r="F2833" s="85"/>
    </row>
    <row r="2834" spans="5:6" s="83" customFormat="1">
      <c r="E2834" s="303"/>
      <c r="F2834" s="85"/>
    </row>
    <row r="2835" spans="5:6" s="83" customFormat="1">
      <c r="E2835" s="303"/>
      <c r="F2835" s="85"/>
    </row>
    <row r="2836" spans="5:6" s="83" customFormat="1">
      <c r="E2836" s="303"/>
      <c r="F2836" s="85"/>
    </row>
    <row r="2837" spans="5:6" s="83" customFormat="1">
      <c r="E2837" s="303"/>
      <c r="F2837" s="85"/>
    </row>
    <row r="2838" spans="5:6" s="83" customFormat="1">
      <c r="E2838" s="303"/>
      <c r="F2838" s="85"/>
    </row>
    <row r="2839" spans="5:6" s="83" customFormat="1">
      <c r="E2839" s="303"/>
      <c r="F2839" s="85"/>
    </row>
    <row r="2840" spans="5:6" s="83" customFormat="1">
      <c r="E2840" s="303"/>
      <c r="F2840" s="85"/>
    </row>
    <row r="2841" spans="5:6" s="83" customFormat="1">
      <c r="E2841" s="303"/>
      <c r="F2841" s="85"/>
    </row>
    <row r="2842" spans="5:6" s="83" customFormat="1">
      <c r="E2842" s="303"/>
      <c r="F2842" s="85"/>
    </row>
    <row r="2843" spans="5:6" s="83" customFormat="1">
      <c r="E2843" s="303"/>
      <c r="F2843" s="85"/>
    </row>
    <row r="2844" spans="5:6" s="83" customFormat="1">
      <c r="E2844" s="303"/>
      <c r="F2844" s="85"/>
    </row>
    <row r="2845" spans="5:6" s="83" customFormat="1">
      <c r="E2845" s="303"/>
      <c r="F2845" s="85"/>
    </row>
    <row r="2846" spans="5:6" s="83" customFormat="1">
      <c r="E2846" s="303"/>
      <c r="F2846" s="85"/>
    </row>
    <row r="2847" spans="5:6" s="83" customFormat="1">
      <c r="E2847" s="303"/>
      <c r="F2847" s="85"/>
    </row>
    <row r="2848" spans="5:6" s="83" customFormat="1">
      <c r="E2848" s="303"/>
      <c r="F2848" s="85"/>
    </row>
    <row r="2849" spans="5:6" s="83" customFormat="1">
      <c r="E2849" s="303"/>
      <c r="F2849" s="85"/>
    </row>
    <row r="2850" spans="5:6" s="83" customFormat="1">
      <c r="E2850" s="303"/>
      <c r="F2850" s="85"/>
    </row>
    <row r="2851" spans="5:6" s="83" customFormat="1">
      <c r="E2851" s="303"/>
      <c r="F2851" s="85"/>
    </row>
    <row r="2852" spans="5:6" s="83" customFormat="1">
      <c r="E2852" s="303"/>
      <c r="F2852" s="85"/>
    </row>
    <row r="2853" spans="5:6" s="83" customFormat="1">
      <c r="E2853" s="303"/>
      <c r="F2853" s="85"/>
    </row>
    <row r="2854" spans="5:6" s="83" customFormat="1">
      <c r="E2854" s="303"/>
      <c r="F2854" s="85"/>
    </row>
    <row r="2855" spans="5:6" s="83" customFormat="1">
      <c r="E2855" s="303"/>
      <c r="F2855" s="85"/>
    </row>
    <row r="2856" spans="5:6" s="83" customFormat="1">
      <c r="E2856" s="303"/>
      <c r="F2856" s="85"/>
    </row>
    <row r="2857" spans="5:6" s="83" customFormat="1">
      <c r="E2857" s="303"/>
      <c r="F2857" s="85"/>
    </row>
    <row r="2858" spans="5:6" s="83" customFormat="1">
      <c r="E2858" s="303"/>
      <c r="F2858" s="85"/>
    </row>
    <row r="2859" spans="5:6" s="83" customFormat="1">
      <c r="E2859" s="303"/>
      <c r="F2859" s="85"/>
    </row>
    <row r="2860" spans="5:6" s="83" customFormat="1">
      <c r="E2860" s="303"/>
      <c r="F2860" s="85"/>
    </row>
    <row r="2861" spans="5:6" s="83" customFormat="1">
      <c r="E2861" s="303"/>
      <c r="F2861" s="85"/>
    </row>
    <row r="2862" spans="5:6" s="83" customFormat="1">
      <c r="E2862" s="303"/>
      <c r="F2862" s="85"/>
    </row>
    <row r="2863" spans="5:6" s="83" customFormat="1">
      <c r="E2863" s="303"/>
      <c r="F2863" s="85"/>
    </row>
    <row r="2864" spans="5:6" s="83" customFormat="1">
      <c r="E2864" s="303"/>
      <c r="F2864" s="85"/>
    </row>
    <row r="2865" spans="5:6" s="83" customFormat="1">
      <c r="E2865" s="303"/>
      <c r="F2865" s="85"/>
    </row>
    <row r="2866" spans="5:6" s="83" customFormat="1">
      <c r="E2866" s="303"/>
      <c r="F2866" s="85"/>
    </row>
    <row r="2867" spans="5:6" s="83" customFormat="1">
      <c r="E2867" s="303"/>
      <c r="F2867" s="85"/>
    </row>
    <row r="2868" spans="5:6" s="83" customFormat="1">
      <c r="E2868" s="303"/>
      <c r="F2868" s="85"/>
    </row>
    <row r="2869" spans="5:6" s="83" customFormat="1">
      <c r="E2869" s="303"/>
      <c r="F2869" s="85"/>
    </row>
    <row r="2870" spans="5:6" s="83" customFormat="1">
      <c r="E2870" s="303"/>
      <c r="F2870" s="85"/>
    </row>
    <row r="2871" spans="5:6" s="83" customFormat="1">
      <c r="E2871" s="303"/>
      <c r="F2871" s="85"/>
    </row>
    <row r="2872" spans="5:6" s="83" customFormat="1">
      <c r="E2872" s="303"/>
      <c r="F2872" s="85"/>
    </row>
    <row r="2873" spans="5:6" s="83" customFormat="1">
      <c r="E2873" s="303"/>
      <c r="F2873" s="85"/>
    </row>
    <row r="2874" spans="5:6" s="83" customFormat="1">
      <c r="E2874" s="303"/>
      <c r="F2874" s="85"/>
    </row>
    <row r="2875" spans="5:6" s="83" customFormat="1">
      <c r="E2875" s="303"/>
      <c r="F2875" s="85"/>
    </row>
    <row r="2876" spans="5:6" s="83" customFormat="1">
      <c r="E2876" s="303"/>
      <c r="F2876" s="85"/>
    </row>
    <row r="2877" spans="5:6" s="83" customFormat="1">
      <c r="E2877" s="303"/>
      <c r="F2877" s="85"/>
    </row>
    <row r="2878" spans="5:6" s="83" customFormat="1">
      <c r="E2878" s="303"/>
      <c r="F2878" s="85"/>
    </row>
    <row r="2879" spans="5:6" s="83" customFormat="1">
      <c r="E2879" s="303"/>
      <c r="F2879" s="85"/>
    </row>
    <row r="2880" spans="5:6" s="83" customFormat="1">
      <c r="E2880" s="303"/>
      <c r="F2880" s="85"/>
    </row>
    <row r="2881" spans="5:6" s="83" customFormat="1">
      <c r="E2881" s="303"/>
      <c r="F2881" s="85"/>
    </row>
    <row r="2882" spans="5:6" s="83" customFormat="1">
      <c r="E2882" s="303"/>
      <c r="F2882" s="85"/>
    </row>
    <row r="2883" spans="5:6" s="83" customFormat="1">
      <c r="E2883" s="303"/>
      <c r="F2883" s="85"/>
    </row>
    <row r="2884" spans="5:6" s="83" customFormat="1">
      <c r="E2884" s="303"/>
      <c r="F2884" s="85"/>
    </row>
    <row r="2885" spans="5:6" s="83" customFormat="1">
      <c r="E2885" s="303"/>
      <c r="F2885" s="85"/>
    </row>
    <row r="2886" spans="5:6" s="83" customFormat="1">
      <c r="E2886" s="303"/>
      <c r="F2886" s="85"/>
    </row>
    <row r="2887" spans="5:6" s="83" customFormat="1">
      <c r="E2887" s="303"/>
      <c r="F2887" s="85"/>
    </row>
    <row r="2888" spans="5:6" s="83" customFormat="1">
      <c r="E2888" s="303"/>
      <c r="F2888" s="85"/>
    </row>
    <row r="2889" spans="5:6" s="83" customFormat="1">
      <c r="E2889" s="303"/>
      <c r="F2889" s="85"/>
    </row>
    <row r="2890" spans="5:6" s="83" customFormat="1">
      <c r="E2890" s="303"/>
      <c r="F2890" s="85"/>
    </row>
    <row r="2891" spans="5:6" s="83" customFormat="1">
      <c r="E2891" s="303"/>
      <c r="F2891" s="85"/>
    </row>
    <row r="2892" spans="5:6" s="83" customFormat="1">
      <c r="E2892" s="303"/>
      <c r="F2892" s="85"/>
    </row>
    <row r="2893" spans="5:6" s="83" customFormat="1">
      <c r="E2893" s="303"/>
      <c r="F2893" s="85"/>
    </row>
    <row r="2894" spans="5:6" s="83" customFormat="1">
      <c r="E2894" s="303"/>
      <c r="F2894" s="85"/>
    </row>
    <row r="2895" spans="5:6" s="83" customFormat="1">
      <c r="E2895" s="303"/>
      <c r="F2895" s="85"/>
    </row>
    <row r="2896" spans="5:6" s="83" customFormat="1">
      <c r="E2896" s="303"/>
      <c r="F2896" s="85"/>
    </row>
    <row r="2897" spans="5:6" s="83" customFormat="1">
      <c r="E2897" s="303"/>
      <c r="F2897" s="85"/>
    </row>
    <row r="2898" spans="5:6" s="83" customFormat="1">
      <c r="E2898" s="303"/>
      <c r="F2898" s="85"/>
    </row>
    <row r="2899" spans="5:6" s="83" customFormat="1">
      <c r="E2899" s="303"/>
      <c r="F2899" s="85"/>
    </row>
    <row r="2900" spans="5:6" s="83" customFormat="1">
      <c r="E2900" s="303"/>
      <c r="F2900" s="85"/>
    </row>
    <row r="2901" spans="5:6" s="83" customFormat="1">
      <c r="E2901" s="303"/>
      <c r="F2901" s="85"/>
    </row>
    <row r="2902" spans="5:6" s="83" customFormat="1">
      <c r="E2902" s="303"/>
      <c r="F2902" s="85"/>
    </row>
    <row r="2903" spans="5:6" s="83" customFormat="1">
      <c r="E2903" s="303"/>
      <c r="F2903" s="85"/>
    </row>
    <row r="2904" spans="5:6" s="83" customFormat="1">
      <c r="E2904" s="303"/>
      <c r="F2904" s="85"/>
    </row>
    <row r="2905" spans="5:6" s="83" customFormat="1">
      <c r="E2905" s="303"/>
      <c r="F2905" s="85"/>
    </row>
    <row r="2906" spans="5:6" s="83" customFormat="1">
      <c r="E2906" s="303"/>
      <c r="F2906" s="85"/>
    </row>
    <row r="2907" spans="5:6" s="83" customFormat="1">
      <c r="E2907" s="303"/>
      <c r="F2907" s="85"/>
    </row>
    <row r="2908" spans="5:6" s="83" customFormat="1">
      <c r="E2908" s="303"/>
      <c r="F2908" s="85"/>
    </row>
    <row r="2909" spans="5:6" s="83" customFormat="1">
      <c r="E2909" s="303"/>
      <c r="F2909" s="85"/>
    </row>
    <row r="2910" spans="5:6" s="83" customFormat="1">
      <c r="E2910" s="303"/>
      <c r="F2910" s="85"/>
    </row>
    <row r="2911" spans="5:6" s="83" customFormat="1">
      <c r="E2911" s="303"/>
      <c r="F2911" s="85"/>
    </row>
    <row r="2912" spans="5:6" s="83" customFormat="1">
      <c r="E2912" s="303"/>
      <c r="F2912" s="85"/>
    </row>
    <row r="2913" spans="5:6" s="83" customFormat="1">
      <c r="E2913" s="303"/>
      <c r="F2913" s="85"/>
    </row>
    <row r="2914" spans="5:6" s="83" customFormat="1">
      <c r="E2914" s="303"/>
      <c r="F2914" s="85"/>
    </row>
    <row r="2915" spans="5:6" s="83" customFormat="1">
      <c r="E2915" s="303"/>
      <c r="F2915" s="85"/>
    </row>
    <row r="2916" spans="5:6" s="83" customFormat="1">
      <c r="E2916" s="303"/>
      <c r="F2916" s="85"/>
    </row>
    <row r="2917" spans="5:6" s="83" customFormat="1">
      <c r="E2917" s="303"/>
      <c r="F2917" s="85"/>
    </row>
    <row r="2918" spans="5:6" s="83" customFormat="1">
      <c r="E2918" s="303"/>
      <c r="F2918" s="85"/>
    </row>
    <row r="2919" spans="5:6" s="83" customFormat="1">
      <c r="E2919" s="303"/>
      <c r="F2919" s="85"/>
    </row>
    <row r="2920" spans="5:6" s="83" customFormat="1">
      <c r="E2920" s="303"/>
      <c r="F2920" s="85"/>
    </row>
    <row r="2921" spans="5:6" s="83" customFormat="1">
      <c r="E2921" s="303"/>
      <c r="F2921" s="85"/>
    </row>
    <row r="2922" spans="5:6" s="83" customFormat="1">
      <c r="E2922" s="303"/>
      <c r="F2922" s="85"/>
    </row>
    <row r="2923" spans="5:6" s="83" customFormat="1">
      <c r="E2923" s="303"/>
      <c r="F2923" s="85"/>
    </row>
    <row r="2924" spans="5:6" s="83" customFormat="1">
      <c r="E2924" s="303"/>
      <c r="F2924" s="85"/>
    </row>
    <row r="2925" spans="5:6" s="83" customFormat="1">
      <c r="E2925" s="303"/>
      <c r="F2925" s="85"/>
    </row>
    <row r="2926" spans="5:6" s="83" customFormat="1">
      <c r="E2926" s="303"/>
      <c r="F2926" s="85"/>
    </row>
    <row r="2927" spans="5:6" s="83" customFormat="1">
      <c r="E2927" s="303"/>
      <c r="F2927" s="85"/>
    </row>
    <row r="2928" spans="5:6" s="83" customFormat="1">
      <c r="E2928" s="303"/>
      <c r="F2928" s="85"/>
    </row>
    <row r="2929" spans="5:6" s="83" customFormat="1">
      <c r="E2929" s="303"/>
      <c r="F2929" s="85"/>
    </row>
    <row r="2930" spans="5:6" s="83" customFormat="1">
      <c r="E2930" s="303"/>
      <c r="F2930" s="85"/>
    </row>
    <row r="2931" spans="5:6" s="83" customFormat="1">
      <c r="E2931" s="303"/>
      <c r="F2931" s="85"/>
    </row>
    <row r="2932" spans="5:6" s="83" customFormat="1">
      <c r="E2932" s="303"/>
      <c r="F2932" s="85"/>
    </row>
    <row r="2933" spans="5:6" s="83" customFormat="1">
      <c r="E2933" s="303"/>
      <c r="F2933" s="85"/>
    </row>
    <row r="2934" spans="5:6" s="83" customFormat="1">
      <c r="E2934" s="303"/>
      <c r="F2934" s="85"/>
    </row>
    <row r="2935" spans="5:6" s="83" customFormat="1">
      <c r="E2935" s="303"/>
      <c r="F2935" s="85"/>
    </row>
    <row r="2936" spans="5:6" s="83" customFormat="1">
      <c r="E2936" s="303"/>
      <c r="F2936" s="85"/>
    </row>
    <row r="2937" spans="5:6" s="83" customFormat="1">
      <c r="E2937" s="303"/>
      <c r="F2937" s="85"/>
    </row>
    <row r="2938" spans="5:6" s="83" customFormat="1">
      <c r="E2938" s="303"/>
      <c r="F2938" s="85"/>
    </row>
    <row r="2939" spans="5:6" s="83" customFormat="1">
      <c r="E2939" s="303"/>
      <c r="F2939" s="85"/>
    </row>
    <row r="2940" spans="5:6" s="83" customFormat="1">
      <c r="E2940" s="303"/>
      <c r="F2940" s="85"/>
    </row>
    <row r="2941" spans="5:6" s="83" customFormat="1">
      <c r="E2941" s="303"/>
      <c r="F2941" s="85"/>
    </row>
    <row r="2942" spans="5:6" s="83" customFormat="1">
      <c r="E2942" s="303"/>
      <c r="F2942" s="85"/>
    </row>
    <row r="2943" spans="5:6" s="83" customFormat="1">
      <c r="E2943" s="303"/>
      <c r="F2943" s="85"/>
    </row>
    <row r="2944" spans="5:6" s="83" customFormat="1">
      <c r="E2944" s="303"/>
      <c r="F2944" s="85"/>
    </row>
    <row r="2945" spans="5:6" s="83" customFormat="1">
      <c r="E2945" s="303"/>
      <c r="F2945" s="85"/>
    </row>
    <row r="2946" spans="5:6" s="83" customFormat="1">
      <c r="E2946" s="303"/>
      <c r="F2946" s="85"/>
    </row>
    <row r="2947" spans="5:6" s="83" customFormat="1">
      <c r="E2947" s="303"/>
      <c r="F2947" s="85"/>
    </row>
    <row r="2948" spans="5:6" s="83" customFormat="1">
      <c r="E2948" s="303"/>
      <c r="F2948" s="85"/>
    </row>
    <row r="2949" spans="5:6" s="83" customFormat="1">
      <c r="E2949" s="303"/>
      <c r="F2949" s="85"/>
    </row>
    <row r="2950" spans="5:6" s="83" customFormat="1">
      <c r="E2950" s="303"/>
      <c r="F2950" s="85"/>
    </row>
    <row r="2951" spans="5:6" s="83" customFormat="1">
      <c r="E2951" s="303"/>
      <c r="F2951" s="85"/>
    </row>
    <row r="2952" spans="5:6" s="83" customFormat="1">
      <c r="E2952" s="303"/>
      <c r="F2952" s="85"/>
    </row>
    <row r="2953" spans="5:6" s="83" customFormat="1">
      <c r="E2953" s="303"/>
      <c r="F2953" s="85"/>
    </row>
    <row r="2954" spans="5:6" s="83" customFormat="1">
      <c r="E2954" s="303"/>
      <c r="F2954" s="85"/>
    </row>
    <row r="2955" spans="5:6" s="83" customFormat="1">
      <c r="E2955" s="303"/>
      <c r="F2955" s="85"/>
    </row>
    <row r="2956" spans="5:6" s="83" customFormat="1">
      <c r="E2956" s="303"/>
      <c r="F2956" s="85"/>
    </row>
    <row r="2957" spans="5:6" s="83" customFormat="1">
      <c r="E2957" s="303"/>
      <c r="F2957" s="85"/>
    </row>
    <row r="2958" spans="5:6" s="83" customFormat="1">
      <c r="E2958" s="303"/>
      <c r="F2958" s="85"/>
    </row>
    <row r="2959" spans="5:6" s="83" customFormat="1">
      <c r="E2959" s="303"/>
      <c r="F2959" s="85"/>
    </row>
    <row r="2960" spans="5:6" s="83" customFormat="1">
      <c r="E2960" s="303"/>
      <c r="F2960" s="85"/>
    </row>
    <row r="2961" spans="5:6" s="83" customFormat="1">
      <c r="E2961" s="303"/>
      <c r="F2961" s="85"/>
    </row>
    <row r="2962" spans="5:6" s="83" customFormat="1">
      <c r="E2962" s="303"/>
      <c r="F2962" s="85"/>
    </row>
    <row r="2963" spans="5:6" s="83" customFormat="1">
      <c r="E2963" s="303"/>
      <c r="F2963" s="85"/>
    </row>
    <row r="2964" spans="5:6" s="83" customFormat="1">
      <c r="E2964" s="303"/>
      <c r="F2964" s="85"/>
    </row>
    <row r="2965" spans="5:6" s="83" customFormat="1">
      <c r="E2965" s="303"/>
      <c r="F2965" s="85"/>
    </row>
    <row r="2966" spans="5:6" s="83" customFormat="1">
      <c r="E2966" s="303"/>
      <c r="F2966" s="85"/>
    </row>
    <row r="2967" spans="5:6" s="83" customFormat="1">
      <c r="E2967" s="303"/>
      <c r="F2967" s="85"/>
    </row>
    <row r="2968" spans="5:6" s="83" customFormat="1">
      <c r="E2968" s="303"/>
      <c r="F2968" s="85"/>
    </row>
    <row r="2969" spans="5:6" s="83" customFormat="1">
      <c r="E2969" s="303"/>
      <c r="F2969" s="85"/>
    </row>
    <row r="2970" spans="5:6" s="83" customFormat="1">
      <c r="E2970" s="303"/>
      <c r="F2970" s="85"/>
    </row>
    <row r="2971" spans="5:6" s="83" customFormat="1">
      <c r="E2971" s="303"/>
      <c r="F2971" s="85"/>
    </row>
    <row r="2972" spans="5:6" s="83" customFormat="1">
      <c r="E2972" s="303"/>
      <c r="F2972" s="85"/>
    </row>
    <row r="2973" spans="5:6" s="83" customFormat="1">
      <c r="E2973" s="303"/>
      <c r="F2973" s="85"/>
    </row>
    <row r="2974" spans="5:6" s="83" customFormat="1">
      <c r="E2974" s="303"/>
      <c r="F2974" s="85"/>
    </row>
    <row r="2975" spans="5:6" s="83" customFormat="1">
      <c r="E2975" s="303"/>
      <c r="F2975" s="85"/>
    </row>
    <row r="2976" spans="5:6" s="83" customFormat="1">
      <c r="E2976" s="303"/>
      <c r="F2976" s="85"/>
    </row>
    <row r="2977" spans="5:6" s="83" customFormat="1">
      <c r="E2977" s="303"/>
      <c r="F2977" s="85"/>
    </row>
    <row r="2978" spans="5:6" s="83" customFormat="1">
      <c r="E2978" s="303"/>
      <c r="F2978" s="85"/>
    </row>
    <row r="2979" spans="5:6" s="83" customFormat="1">
      <c r="E2979" s="303"/>
      <c r="F2979" s="85"/>
    </row>
    <row r="2980" spans="5:6" s="83" customFormat="1">
      <c r="E2980" s="303"/>
      <c r="F2980" s="85"/>
    </row>
    <row r="2981" spans="5:6" s="83" customFormat="1">
      <c r="E2981" s="303"/>
      <c r="F2981" s="85"/>
    </row>
    <row r="2982" spans="5:6" s="83" customFormat="1">
      <c r="E2982" s="303"/>
      <c r="F2982" s="85"/>
    </row>
    <row r="2983" spans="5:6" s="83" customFormat="1">
      <c r="E2983" s="303"/>
      <c r="F2983" s="85"/>
    </row>
    <row r="2984" spans="5:6" s="83" customFormat="1">
      <c r="E2984" s="303"/>
      <c r="F2984" s="85"/>
    </row>
    <row r="2985" spans="5:6" s="83" customFormat="1">
      <c r="E2985" s="303"/>
      <c r="F2985" s="85"/>
    </row>
    <row r="2986" spans="5:6" s="83" customFormat="1">
      <c r="E2986" s="303"/>
      <c r="F2986" s="85"/>
    </row>
    <row r="2987" spans="5:6" s="83" customFormat="1">
      <c r="E2987" s="303"/>
      <c r="F2987" s="85"/>
    </row>
    <row r="2988" spans="5:6" s="83" customFormat="1">
      <c r="E2988" s="303"/>
      <c r="F2988" s="85"/>
    </row>
    <row r="2989" spans="5:6" s="83" customFormat="1">
      <c r="E2989" s="303"/>
      <c r="F2989" s="85"/>
    </row>
    <row r="2990" spans="5:6" s="83" customFormat="1">
      <c r="E2990" s="303"/>
      <c r="F2990" s="85"/>
    </row>
    <row r="2991" spans="5:6" s="83" customFormat="1">
      <c r="E2991" s="303"/>
      <c r="F2991" s="85"/>
    </row>
    <row r="2992" spans="5:6" s="83" customFormat="1">
      <c r="E2992" s="303"/>
      <c r="F2992" s="85"/>
    </row>
    <row r="2993" spans="5:6" s="83" customFormat="1">
      <c r="E2993" s="303"/>
      <c r="F2993" s="85"/>
    </row>
    <row r="2994" spans="5:6" s="83" customFormat="1">
      <c r="E2994" s="303"/>
      <c r="F2994" s="85"/>
    </row>
    <row r="2995" spans="5:6" s="83" customFormat="1">
      <c r="E2995" s="303"/>
      <c r="F2995" s="85"/>
    </row>
    <row r="2996" spans="5:6" s="83" customFormat="1">
      <c r="E2996" s="303"/>
      <c r="F2996" s="85"/>
    </row>
    <row r="2997" spans="5:6" s="83" customFormat="1">
      <c r="E2997" s="303"/>
      <c r="F2997" s="85"/>
    </row>
    <row r="2998" spans="5:6" s="83" customFormat="1">
      <c r="E2998" s="303"/>
      <c r="F2998" s="85"/>
    </row>
    <row r="2999" spans="5:6" s="83" customFormat="1">
      <c r="E2999" s="303"/>
      <c r="F2999" s="85"/>
    </row>
    <row r="3000" spans="5:6" s="83" customFormat="1">
      <c r="E3000" s="303"/>
      <c r="F3000" s="85"/>
    </row>
    <row r="3001" spans="5:6" s="83" customFormat="1">
      <c r="E3001" s="303"/>
      <c r="F3001" s="85"/>
    </row>
    <row r="3002" spans="5:6" s="83" customFormat="1">
      <c r="E3002" s="303"/>
      <c r="F3002" s="85"/>
    </row>
    <row r="3003" spans="5:6" s="83" customFormat="1">
      <c r="E3003" s="303"/>
      <c r="F3003" s="85"/>
    </row>
    <row r="3004" spans="5:6" s="83" customFormat="1">
      <c r="E3004" s="303"/>
      <c r="F3004" s="85"/>
    </row>
    <row r="3005" spans="5:6" s="83" customFormat="1">
      <c r="E3005" s="303"/>
      <c r="F3005" s="85"/>
    </row>
    <row r="3006" spans="5:6" s="83" customFormat="1">
      <c r="E3006" s="303"/>
      <c r="F3006" s="85"/>
    </row>
    <row r="3007" spans="5:6" s="83" customFormat="1">
      <c r="E3007" s="303"/>
      <c r="F3007" s="85"/>
    </row>
    <row r="3008" spans="5:6" s="83" customFormat="1">
      <c r="E3008" s="303"/>
      <c r="F3008" s="85"/>
    </row>
    <row r="3009" spans="5:6" s="83" customFormat="1">
      <c r="E3009" s="303"/>
      <c r="F3009" s="85"/>
    </row>
    <row r="3010" spans="5:6" s="83" customFormat="1">
      <c r="E3010" s="303"/>
      <c r="F3010" s="85"/>
    </row>
    <row r="3011" spans="5:6" s="83" customFormat="1">
      <c r="E3011" s="303"/>
      <c r="F3011" s="85"/>
    </row>
    <row r="3012" spans="5:6" s="83" customFormat="1">
      <c r="E3012" s="303"/>
      <c r="F3012" s="85"/>
    </row>
    <row r="3013" spans="5:6" s="83" customFormat="1">
      <c r="E3013" s="303"/>
      <c r="F3013" s="85"/>
    </row>
    <row r="3014" spans="5:6" s="83" customFormat="1">
      <c r="E3014" s="303"/>
      <c r="F3014" s="85"/>
    </row>
    <row r="3015" spans="5:6" s="83" customFormat="1">
      <c r="E3015" s="303"/>
      <c r="F3015" s="85"/>
    </row>
    <row r="3016" spans="5:6" s="83" customFormat="1">
      <c r="E3016" s="303"/>
      <c r="F3016" s="85"/>
    </row>
    <row r="3017" spans="5:6" s="83" customFormat="1">
      <c r="E3017" s="303"/>
      <c r="F3017" s="85"/>
    </row>
    <row r="3018" spans="5:6" s="83" customFormat="1">
      <c r="E3018" s="303"/>
      <c r="F3018" s="85"/>
    </row>
    <row r="3019" spans="5:6" s="83" customFormat="1">
      <c r="E3019" s="303"/>
      <c r="F3019" s="85"/>
    </row>
    <row r="3020" spans="5:6" s="83" customFormat="1">
      <c r="E3020" s="303"/>
      <c r="F3020" s="85"/>
    </row>
    <row r="3021" spans="5:6" s="83" customFormat="1">
      <c r="E3021" s="303"/>
      <c r="F3021" s="85"/>
    </row>
    <row r="3022" spans="5:6" s="83" customFormat="1">
      <c r="E3022" s="303"/>
      <c r="F3022" s="85"/>
    </row>
    <row r="3023" spans="5:6" s="83" customFormat="1">
      <c r="E3023" s="303"/>
      <c r="F3023" s="85"/>
    </row>
    <row r="3024" spans="5:6" s="83" customFormat="1">
      <c r="E3024" s="303"/>
      <c r="F3024" s="85"/>
    </row>
    <row r="3025" spans="5:6" s="83" customFormat="1">
      <c r="E3025" s="303"/>
      <c r="F3025" s="85"/>
    </row>
    <row r="3026" spans="5:6" s="83" customFormat="1">
      <c r="E3026" s="303"/>
      <c r="F3026" s="85"/>
    </row>
    <row r="3027" spans="5:6" s="83" customFormat="1">
      <c r="E3027" s="303"/>
      <c r="F3027" s="85"/>
    </row>
    <row r="3028" spans="5:6" s="83" customFormat="1">
      <c r="E3028" s="303"/>
      <c r="F3028" s="85"/>
    </row>
    <row r="3029" spans="5:6" s="83" customFormat="1">
      <c r="E3029" s="303"/>
      <c r="F3029" s="85"/>
    </row>
    <row r="3030" spans="5:6" s="83" customFormat="1">
      <c r="E3030" s="303"/>
      <c r="F3030" s="85"/>
    </row>
    <row r="3031" spans="5:6" s="83" customFormat="1">
      <c r="E3031" s="303"/>
      <c r="F3031" s="85"/>
    </row>
    <row r="3032" spans="5:6" s="83" customFormat="1">
      <c r="E3032" s="303"/>
      <c r="F3032" s="85"/>
    </row>
    <row r="3033" spans="5:6" s="83" customFormat="1">
      <c r="E3033" s="303"/>
      <c r="F3033" s="85"/>
    </row>
    <row r="3034" spans="5:6" s="83" customFormat="1">
      <c r="E3034" s="303"/>
      <c r="F3034" s="85"/>
    </row>
    <row r="3035" spans="5:6" s="83" customFormat="1">
      <c r="E3035" s="303"/>
      <c r="F3035" s="85"/>
    </row>
    <row r="3036" spans="5:6" s="83" customFormat="1">
      <c r="E3036" s="303"/>
      <c r="F3036" s="85"/>
    </row>
    <row r="3037" spans="5:6" s="83" customFormat="1">
      <c r="E3037" s="303"/>
      <c r="F3037" s="85"/>
    </row>
    <row r="3038" spans="5:6" s="83" customFormat="1">
      <c r="E3038" s="303"/>
      <c r="F3038" s="85"/>
    </row>
    <row r="3039" spans="5:6" s="83" customFormat="1">
      <c r="E3039" s="303"/>
      <c r="F3039" s="85"/>
    </row>
    <row r="3040" spans="5:6" s="83" customFormat="1">
      <c r="E3040" s="303"/>
      <c r="F3040" s="85"/>
    </row>
    <row r="3041" spans="5:6" s="83" customFormat="1">
      <c r="E3041" s="303"/>
      <c r="F3041" s="85"/>
    </row>
    <row r="3042" spans="5:6" s="83" customFormat="1">
      <c r="E3042" s="303"/>
      <c r="F3042" s="85"/>
    </row>
    <row r="3043" spans="5:6" s="83" customFormat="1">
      <c r="E3043" s="303"/>
      <c r="F3043" s="85"/>
    </row>
    <row r="3044" spans="5:6" s="83" customFormat="1">
      <c r="E3044" s="303"/>
      <c r="F3044" s="85"/>
    </row>
    <row r="3045" spans="5:6" s="83" customFormat="1">
      <c r="E3045" s="303"/>
      <c r="F3045" s="85"/>
    </row>
    <row r="3046" spans="5:6" s="83" customFormat="1">
      <c r="E3046" s="303"/>
      <c r="F3046" s="85"/>
    </row>
    <row r="3047" spans="5:6" s="83" customFormat="1">
      <c r="E3047" s="303"/>
      <c r="F3047" s="85"/>
    </row>
    <row r="3048" spans="5:6" s="83" customFormat="1">
      <c r="E3048" s="303"/>
      <c r="F3048" s="85"/>
    </row>
    <row r="3049" spans="5:6" s="83" customFormat="1">
      <c r="E3049" s="303"/>
      <c r="F3049" s="85"/>
    </row>
    <row r="3050" spans="5:6" s="83" customFormat="1">
      <c r="E3050" s="303"/>
      <c r="F3050" s="85"/>
    </row>
    <row r="3051" spans="5:6" s="83" customFormat="1">
      <c r="E3051" s="303"/>
      <c r="F3051" s="85"/>
    </row>
    <row r="3052" spans="5:6" s="83" customFormat="1">
      <c r="E3052" s="303"/>
      <c r="F3052" s="85"/>
    </row>
    <row r="3053" spans="5:6" s="83" customFormat="1">
      <c r="E3053" s="303"/>
      <c r="F3053" s="85"/>
    </row>
    <row r="3054" spans="5:6" s="83" customFormat="1">
      <c r="E3054" s="303"/>
      <c r="F3054" s="85"/>
    </row>
    <row r="3055" spans="5:6" s="83" customFormat="1">
      <c r="E3055" s="303"/>
      <c r="F3055" s="85"/>
    </row>
    <row r="3056" spans="5:6" s="83" customFormat="1">
      <c r="E3056" s="303"/>
      <c r="F3056" s="85"/>
    </row>
    <row r="3057" spans="5:6" s="83" customFormat="1">
      <c r="E3057" s="303"/>
      <c r="F3057" s="85"/>
    </row>
    <row r="3058" spans="5:6" s="83" customFormat="1">
      <c r="E3058" s="303"/>
      <c r="F3058" s="85"/>
    </row>
    <row r="3059" spans="5:6" s="83" customFormat="1">
      <c r="E3059" s="303"/>
      <c r="F3059" s="85"/>
    </row>
    <row r="3060" spans="5:6" s="83" customFormat="1">
      <c r="E3060" s="303"/>
      <c r="F3060" s="85"/>
    </row>
    <row r="3061" spans="5:6" s="83" customFormat="1">
      <c r="E3061" s="303"/>
      <c r="F3061" s="85"/>
    </row>
    <row r="3062" spans="5:6" s="83" customFormat="1">
      <c r="E3062" s="303"/>
      <c r="F3062" s="85"/>
    </row>
    <row r="3063" spans="5:6" s="83" customFormat="1">
      <c r="E3063" s="303"/>
      <c r="F3063" s="85"/>
    </row>
    <row r="3064" spans="5:6" s="83" customFormat="1">
      <c r="E3064" s="303"/>
      <c r="F3064" s="85"/>
    </row>
    <row r="3065" spans="5:6" s="83" customFormat="1">
      <c r="E3065" s="303"/>
      <c r="F3065" s="85"/>
    </row>
    <row r="3066" spans="5:6" s="83" customFormat="1">
      <c r="E3066" s="303"/>
      <c r="F3066" s="85"/>
    </row>
    <row r="3067" spans="5:6" s="83" customFormat="1">
      <c r="E3067" s="303"/>
      <c r="F3067" s="85"/>
    </row>
    <row r="3068" spans="5:6" s="83" customFormat="1">
      <c r="E3068" s="303"/>
      <c r="F3068" s="85"/>
    </row>
    <row r="3069" spans="5:6" s="83" customFormat="1">
      <c r="E3069" s="303"/>
      <c r="F3069" s="85"/>
    </row>
    <row r="3070" spans="5:6" s="83" customFormat="1">
      <c r="E3070" s="303"/>
      <c r="F3070" s="85"/>
    </row>
    <row r="3071" spans="5:6" s="83" customFormat="1">
      <c r="E3071" s="303"/>
      <c r="F3071" s="85"/>
    </row>
    <row r="3072" spans="5:6" s="83" customFormat="1">
      <c r="E3072" s="303"/>
      <c r="F3072" s="85"/>
    </row>
    <row r="3073" spans="5:6" s="83" customFormat="1">
      <c r="E3073" s="303"/>
      <c r="F3073" s="85"/>
    </row>
    <row r="3074" spans="5:6" s="83" customFormat="1">
      <c r="E3074" s="303"/>
      <c r="F3074" s="85"/>
    </row>
    <row r="3075" spans="5:6" s="83" customFormat="1">
      <c r="E3075" s="303"/>
      <c r="F3075" s="85"/>
    </row>
    <row r="3076" spans="5:6" s="83" customFormat="1">
      <c r="E3076" s="303"/>
      <c r="F3076" s="85"/>
    </row>
    <row r="3077" spans="5:6" s="83" customFormat="1">
      <c r="E3077" s="303"/>
      <c r="F3077" s="85"/>
    </row>
    <row r="3078" spans="5:6" s="83" customFormat="1">
      <c r="E3078" s="303"/>
      <c r="F3078" s="85"/>
    </row>
    <row r="3079" spans="5:6" s="83" customFormat="1">
      <c r="E3079" s="303"/>
      <c r="F3079" s="85"/>
    </row>
    <row r="3080" spans="5:6" s="83" customFormat="1">
      <c r="E3080" s="303"/>
      <c r="F3080" s="85"/>
    </row>
    <row r="3081" spans="5:6" s="83" customFormat="1">
      <c r="E3081" s="303"/>
      <c r="F3081" s="85"/>
    </row>
    <row r="3082" spans="5:6" s="83" customFormat="1">
      <c r="E3082" s="303"/>
      <c r="F3082" s="85"/>
    </row>
    <row r="3083" spans="5:6" s="83" customFormat="1">
      <c r="E3083" s="303"/>
      <c r="F3083" s="85"/>
    </row>
    <row r="3084" spans="5:6" s="83" customFormat="1">
      <c r="E3084" s="303"/>
      <c r="F3084" s="85"/>
    </row>
    <row r="3085" spans="5:6" s="83" customFormat="1">
      <c r="E3085" s="303"/>
      <c r="F3085" s="85"/>
    </row>
    <row r="3086" spans="5:6" s="83" customFormat="1">
      <c r="E3086" s="303"/>
      <c r="F3086" s="85"/>
    </row>
    <row r="3087" spans="5:6" s="83" customFormat="1">
      <c r="E3087" s="303"/>
      <c r="F3087" s="85"/>
    </row>
    <row r="3088" spans="5:6" s="83" customFormat="1">
      <c r="E3088" s="303"/>
      <c r="F3088" s="85"/>
    </row>
    <row r="3089" spans="5:6" s="83" customFormat="1">
      <c r="E3089" s="303"/>
      <c r="F3089" s="85"/>
    </row>
    <row r="3090" spans="5:6" s="83" customFormat="1">
      <c r="E3090" s="303"/>
      <c r="F3090" s="85"/>
    </row>
    <row r="3091" spans="5:6" s="83" customFormat="1">
      <c r="E3091" s="303"/>
      <c r="F3091" s="85"/>
    </row>
    <row r="3092" spans="5:6" s="83" customFormat="1">
      <c r="E3092" s="303"/>
      <c r="F3092" s="85"/>
    </row>
    <row r="3093" spans="5:6" s="83" customFormat="1">
      <c r="E3093" s="303"/>
      <c r="F3093" s="85"/>
    </row>
    <row r="3094" spans="5:6" s="83" customFormat="1">
      <c r="E3094" s="303"/>
      <c r="F3094" s="85"/>
    </row>
    <row r="3095" spans="5:6" s="83" customFormat="1">
      <c r="E3095" s="303"/>
      <c r="F3095" s="85"/>
    </row>
    <row r="3096" spans="5:6" s="83" customFormat="1">
      <c r="E3096" s="303"/>
      <c r="F3096" s="85"/>
    </row>
    <row r="3097" spans="5:6" s="83" customFormat="1">
      <c r="E3097" s="303"/>
      <c r="F3097" s="85"/>
    </row>
    <row r="3098" spans="5:6" s="83" customFormat="1">
      <c r="E3098" s="303"/>
      <c r="F3098" s="85"/>
    </row>
    <row r="3099" spans="5:6" s="83" customFormat="1">
      <c r="E3099" s="303"/>
      <c r="F3099" s="85"/>
    </row>
    <row r="3100" spans="5:6" s="83" customFormat="1">
      <c r="E3100" s="303"/>
      <c r="F3100" s="85"/>
    </row>
    <row r="3101" spans="5:6" s="83" customFormat="1">
      <c r="E3101" s="303"/>
      <c r="F3101" s="85"/>
    </row>
    <row r="3102" spans="5:6" s="83" customFormat="1">
      <c r="E3102" s="303"/>
      <c r="F3102" s="85"/>
    </row>
    <row r="3103" spans="5:6" s="83" customFormat="1">
      <c r="E3103" s="303"/>
      <c r="F3103" s="85"/>
    </row>
    <row r="3104" spans="5:6" s="83" customFormat="1">
      <c r="E3104" s="303"/>
      <c r="F3104" s="85"/>
    </row>
    <row r="3105" spans="5:6" s="83" customFormat="1">
      <c r="E3105" s="303"/>
      <c r="F3105" s="85"/>
    </row>
    <row r="3106" spans="5:6" s="83" customFormat="1">
      <c r="E3106" s="303"/>
      <c r="F3106" s="85"/>
    </row>
    <row r="3107" spans="5:6" s="83" customFormat="1">
      <c r="E3107" s="303"/>
      <c r="F3107" s="85"/>
    </row>
    <row r="3108" spans="5:6" s="83" customFormat="1">
      <c r="E3108" s="303"/>
      <c r="F3108" s="85"/>
    </row>
    <row r="3109" spans="5:6" s="83" customFormat="1">
      <c r="E3109" s="303"/>
      <c r="F3109" s="85"/>
    </row>
    <row r="3110" spans="5:6" s="83" customFormat="1">
      <c r="E3110" s="303"/>
      <c r="F3110" s="85"/>
    </row>
    <row r="3111" spans="5:6" s="83" customFormat="1">
      <c r="E3111" s="303"/>
      <c r="F3111" s="85"/>
    </row>
    <row r="3112" spans="5:6" s="83" customFormat="1">
      <c r="E3112" s="303"/>
      <c r="F3112" s="85"/>
    </row>
    <row r="3113" spans="5:6" s="83" customFormat="1">
      <c r="E3113" s="303"/>
      <c r="F3113" s="85"/>
    </row>
    <row r="3114" spans="5:6" s="83" customFormat="1">
      <c r="E3114" s="303"/>
      <c r="F3114" s="85"/>
    </row>
    <row r="3115" spans="5:6" s="83" customFormat="1">
      <c r="E3115" s="303"/>
      <c r="F3115" s="85"/>
    </row>
    <row r="3116" spans="5:6" s="83" customFormat="1">
      <c r="E3116" s="303"/>
      <c r="F3116" s="85"/>
    </row>
    <row r="3117" spans="5:6" s="83" customFormat="1">
      <c r="E3117" s="303"/>
      <c r="F3117" s="85"/>
    </row>
    <row r="3118" spans="5:6" s="83" customFormat="1">
      <c r="E3118" s="303"/>
      <c r="F3118" s="85"/>
    </row>
    <row r="3119" spans="5:6" s="83" customFormat="1">
      <c r="E3119" s="303"/>
      <c r="F3119" s="85"/>
    </row>
    <row r="3120" spans="5:6" s="83" customFormat="1">
      <c r="E3120" s="303"/>
      <c r="F3120" s="85"/>
    </row>
    <row r="3121" spans="5:6" s="83" customFormat="1">
      <c r="E3121" s="303"/>
      <c r="F3121" s="85"/>
    </row>
    <row r="3122" spans="5:6" s="83" customFormat="1">
      <c r="E3122" s="303"/>
      <c r="F3122" s="85"/>
    </row>
    <row r="3123" spans="5:6" s="83" customFormat="1">
      <c r="E3123" s="303"/>
      <c r="F3123" s="85"/>
    </row>
    <row r="3124" spans="5:6" s="83" customFormat="1">
      <c r="E3124" s="303"/>
      <c r="F3124" s="85"/>
    </row>
    <row r="3125" spans="5:6" s="83" customFormat="1">
      <c r="E3125" s="303"/>
      <c r="F3125" s="85"/>
    </row>
    <row r="3126" spans="5:6" s="83" customFormat="1">
      <c r="E3126" s="303"/>
      <c r="F3126" s="85"/>
    </row>
    <row r="3127" spans="5:6" s="83" customFormat="1">
      <c r="E3127" s="303"/>
      <c r="F3127" s="85"/>
    </row>
    <row r="3128" spans="5:6" s="83" customFormat="1">
      <c r="E3128" s="303"/>
      <c r="F3128" s="85"/>
    </row>
    <row r="3129" spans="5:6" s="83" customFormat="1">
      <c r="E3129" s="303"/>
      <c r="F3129" s="85"/>
    </row>
    <row r="3130" spans="5:6" s="83" customFormat="1">
      <c r="E3130" s="303"/>
      <c r="F3130" s="85"/>
    </row>
    <row r="3131" spans="5:6" s="83" customFormat="1">
      <c r="E3131" s="303"/>
      <c r="F3131" s="85"/>
    </row>
    <row r="3132" spans="5:6" s="83" customFormat="1">
      <c r="E3132" s="303"/>
      <c r="F3132" s="85"/>
    </row>
    <row r="3133" spans="5:6" s="83" customFormat="1">
      <c r="E3133" s="303"/>
      <c r="F3133" s="85"/>
    </row>
    <row r="3134" spans="5:6" s="83" customFormat="1">
      <c r="E3134" s="303"/>
      <c r="F3134" s="85"/>
    </row>
    <row r="3135" spans="5:6" s="83" customFormat="1">
      <c r="E3135" s="303"/>
      <c r="F3135" s="85"/>
    </row>
    <row r="3136" spans="5:6" s="83" customFormat="1">
      <c r="E3136" s="303"/>
      <c r="F3136" s="85"/>
    </row>
    <row r="3137" spans="5:6" s="83" customFormat="1">
      <c r="E3137" s="303"/>
      <c r="F3137" s="85"/>
    </row>
    <row r="3138" spans="5:6" s="83" customFormat="1">
      <c r="E3138" s="303"/>
      <c r="F3138" s="85"/>
    </row>
    <row r="3139" spans="5:6" s="83" customFormat="1">
      <c r="E3139" s="303"/>
      <c r="F3139" s="85"/>
    </row>
    <row r="3140" spans="5:6" s="83" customFormat="1">
      <c r="E3140" s="303"/>
      <c r="F3140" s="85"/>
    </row>
    <row r="3141" spans="5:6" s="83" customFormat="1">
      <c r="E3141" s="303"/>
      <c r="F3141" s="85"/>
    </row>
    <row r="3142" spans="5:6" s="83" customFormat="1">
      <c r="E3142" s="303"/>
      <c r="F3142" s="85"/>
    </row>
    <row r="3143" spans="5:6" s="83" customFormat="1">
      <c r="E3143" s="303"/>
      <c r="F3143" s="85"/>
    </row>
    <row r="3144" spans="5:6" s="83" customFormat="1">
      <c r="E3144" s="303"/>
      <c r="F3144" s="85"/>
    </row>
    <row r="3145" spans="5:6" s="83" customFormat="1">
      <c r="E3145" s="303"/>
      <c r="F3145" s="85"/>
    </row>
    <row r="3146" spans="5:6" s="83" customFormat="1">
      <c r="E3146" s="303"/>
      <c r="F3146" s="85"/>
    </row>
    <row r="3147" spans="5:6" s="83" customFormat="1">
      <c r="E3147" s="303"/>
      <c r="F3147" s="85"/>
    </row>
    <row r="3148" spans="5:6" s="83" customFormat="1">
      <c r="E3148" s="303"/>
      <c r="F3148" s="85"/>
    </row>
    <row r="3149" spans="5:6" s="83" customFormat="1">
      <c r="E3149" s="303"/>
      <c r="F3149" s="85"/>
    </row>
    <row r="3150" spans="5:6" s="83" customFormat="1">
      <c r="E3150" s="303"/>
      <c r="F3150" s="85"/>
    </row>
    <row r="3151" spans="5:6" s="83" customFormat="1">
      <c r="E3151" s="303"/>
      <c r="F3151" s="85"/>
    </row>
    <row r="3152" spans="5:6" s="83" customFormat="1">
      <c r="E3152" s="303"/>
      <c r="F3152" s="85"/>
    </row>
    <row r="3153" spans="5:6" s="83" customFormat="1">
      <c r="E3153" s="303"/>
      <c r="F3153" s="85"/>
    </row>
    <row r="3154" spans="5:6" s="83" customFormat="1">
      <c r="E3154" s="303"/>
      <c r="F3154" s="85"/>
    </row>
    <row r="3155" spans="5:6" s="83" customFormat="1">
      <c r="E3155" s="303"/>
      <c r="F3155" s="85"/>
    </row>
    <row r="3156" spans="5:6" s="83" customFormat="1">
      <c r="E3156" s="303"/>
      <c r="F3156" s="85"/>
    </row>
    <row r="3157" spans="5:6" s="83" customFormat="1">
      <c r="E3157" s="303"/>
      <c r="F3157" s="85"/>
    </row>
    <row r="3158" spans="5:6" s="83" customFormat="1">
      <c r="E3158" s="303"/>
      <c r="F3158" s="85"/>
    </row>
    <row r="3159" spans="5:6" s="83" customFormat="1">
      <c r="E3159" s="303"/>
      <c r="F3159" s="85"/>
    </row>
    <row r="3160" spans="5:6" s="83" customFormat="1">
      <c r="E3160" s="303"/>
      <c r="F3160" s="85"/>
    </row>
    <row r="3161" spans="5:6" s="83" customFormat="1">
      <c r="E3161" s="303"/>
      <c r="F3161" s="85"/>
    </row>
    <row r="3162" spans="5:6" s="83" customFormat="1">
      <c r="E3162" s="303"/>
      <c r="F3162" s="85"/>
    </row>
    <row r="3163" spans="5:6" s="83" customFormat="1">
      <c r="E3163" s="303"/>
      <c r="F3163" s="85"/>
    </row>
    <row r="3164" spans="5:6" s="83" customFormat="1">
      <c r="E3164" s="303"/>
      <c r="F3164" s="85"/>
    </row>
    <row r="3165" spans="5:6" s="83" customFormat="1">
      <c r="E3165" s="303"/>
      <c r="F3165" s="85"/>
    </row>
    <row r="3166" spans="5:6" s="83" customFormat="1">
      <c r="E3166" s="303"/>
      <c r="F3166" s="85"/>
    </row>
    <row r="3167" spans="5:6" s="83" customFormat="1">
      <c r="E3167" s="303"/>
      <c r="F3167" s="85"/>
    </row>
    <row r="3168" spans="5:6" s="83" customFormat="1">
      <c r="E3168" s="303"/>
      <c r="F3168" s="85"/>
    </row>
    <row r="3169" spans="5:6" s="83" customFormat="1">
      <c r="E3169" s="303"/>
      <c r="F3169" s="85"/>
    </row>
    <row r="3170" spans="5:6" s="83" customFormat="1">
      <c r="E3170" s="303"/>
      <c r="F3170" s="85"/>
    </row>
    <row r="3171" spans="5:6" s="83" customFormat="1">
      <c r="E3171" s="303"/>
      <c r="F3171" s="85"/>
    </row>
    <row r="3172" spans="5:6" s="83" customFormat="1">
      <c r="E3172" s="303"/>
      <c r="F3172" s="85"/>
    </row>
    <row r="3173" spans="5:6" s="83" customFormat="1">
      <c r="E3173" s="303"/>
      <c r="F3173" s="85"/>
    </row>
    <row r="3174" spans="5:6" s="83" customFormat="1">
      <c r="E3174" s="303"/>
      <c r="F3174" s="85"/>
    </row>
    <row r="3175" spans="5:6" s="83" customFormat="1">
      <c r="E3175" s="303"/>
      <c r="F3175" s="85"/>
    </row>
    <row r="3176" spans="5:6" s="83" customFormat="1">
      <c r="E3176" s="303"/>
      <c r="F3176" s="85"/>
    </row>
    <row r="3177" spans="5:6" s="83" customFormat="1">
      <c r="E3177" s="303"/>
      <c r="F3177" s="85"/>
    </row>
    <row r="3178" spans="5:6" s="83" customFormat="1">
      <c r="E3178" s="303"/>
      <c r="F3178" s="85"/>
    </row>
    <row r="3179" spans="5:6" s="83" customFormat="1">
      <c r="E3179" s="303"/>
      <c r="F3179" s="85"/>
    </row>
    <row r="3180" spans="5:6" s="83" customFormat="1">
      <c r="E3180" s="303"/>
      <c r="F3180" s="85"/>
    </row>
    <row r="3181" spans="5:6" s="83" customFormat="1">
      <c r="E3181" s="303"/>
      <c r="F3181" s="85"/>
    </row>
    <row r="3182" spans="5:6" s="83" customFormat="1">
      <c r="E3182" s="303"/>
      <c r="F3182" s="85"/>
    </row>
    <row r="3183" spans="5:6" s="83" customFormat="1">
      <c r="E3183" s="303"/>
      <c r="F3183" s="85"/>
    </row>
    <row r="3184" spans="5:6" s="83" customFormat="1">
      <c r="E3184" s="303"/>
      <c r="F3184" s="85"/>
    </row>
    <row r="3185" spans="5:6" s="83" customFormat="1">
      <c r="E3185" s="303"/>
      <c r="F3185" s="85"/>
    </row>
    <row r="3186" spans="5:6" s="83" customFormat="1">
      <c r="E3186" s="303"/>
      <c r="F3186" s="85"/>
    </row>
    <row r="3187" spans="5:6" s="83" customFormat="1">
      <c r="E3187" s="303"/>
      <c r="F3187" s="85"/>
    </row>
    <row r="3188" spans="5:6" s="83" customFormat="1">
      <c r="E3188" s="303"/>
      <c r="F3188" s="85"/>
    </row>
    <row r="3189" spans="5:6" s="83" customFormat="1">
      <c r="E3189" s="303"/>
      <c r="F3189" s="85"/>
    </row>
    <row r="3190" spans="5:6" s="83" customFormat="1">
      <c r="E3190" s="303"/>
      <c r="F3190" s="85"/>
    </row>
    <row r="3191" spans="5:6" s="83" customFormat="1">
      <c r="E3191" s="303"/>
      <c r="F3191" s="85"/>
    </row>
    <row r="3192" spans="5:6" s="83" customFormat="1">
      <c r="E3192" s="303"/>
      <c r="F3192" s="85"/>
    </row>
    <row r="3193" spans="5:6" s="83" customFormat="1">
      <c r="E3193" s="303"/>
      <c r="F3193" s="85"/>
    </row>
    <row r="3194" spans="5:6" s="83" customFormat="1">
      <c r="E3194" s="303"/>
      <c r="F3194" s="85"/>
    </row>
    <row r="3195" spans="5:6" s="83" customFormat="1">
      <c r="E3195" s="303"/>
      <c r="F3195" s="85"/>
    </row>
    <row r="3196" spans="5:6" s="83" customFormat="1">
      <c r="E3196" s="303"/>
      <c r="F3196" s="85"/>
    </row>
    <row r="3197" spans="5:6" s="83" customFormat="1">
      <c r="E3197" s="303"/>
      <c r="F3197" s="85"/>
    </row>
    <row r="3198" spans="5:6" s="83" customFormat="1">
      <c r="E3198" s="303"/>
      <c r="F3198" s="85"/>
    </row>
    <row r="3199" spans="5:6" s="83" customFormat="1">
      <c r="E3199" s="303"/>
      <c r="F3199" s="85"/>
    </row>
    <row r="3200" spans="5:6" s="83" customFormat="1">
      <c r="E3200" s="303"/>
      <c r="F3200" s="85"/>
    </row>
    <row r="3201" spans="5:6" s="83" customFormat="1">
      <c r="E3201" s="303"/>
      <c r="F3201" s="85"/>
    </row>
    <row r="3202" spans="5:6" s="83" customFormat="1">
      <c r="E3202" s="303"/>
      <c r="F3202" s="85"/>
    </row>
    <row r="3203" spans="5:6" s="83" customFormat="1">
      <c r="E3203" s="303"/>
      <c r="F3203" s="85"/>
    </row>
    <row r="3204" spans="5:6" s="83" customFormat="1">
      <c r="E3204" s="303"/>
      <c r="F3204" s="85"/>
    </row>
    <row r="3205" spans="5:6" s="83" customFormat="1">
      <c r="E3205" s="303"/>
      <c r="F3205" s="85"/>
    </row>
    <row r="3206" spans="5:6" s="83" customFormat="1">
      <c r="E3206" s="303"/>
      <c r="F3206" s="85"/>
    </row>
    <row r="3207" spans="5:6" s="83" customFormat="1">
      <c r="E3207" s="303"/>
      <c r="F3207" s="85"/>
    </row>
    <row r="3208" spans="5:6" s="83" customFormat="1">
      <c r="E3208" s="303"/>
      <c r="F3208" s="85"/>
    </row>
    <row r="3209" spans="5:6" s="83" customFormat="1">
      <c r="E3209" s="303"/>
      <c r="F3209" s="85"/>
    </row>
    <row r="3210" spans="5:6" s="83" customFormat="1">
      <c r="E3210" s="303"/>
      <c r="F3210" s="85"/>
    </row>
    <row r="3211" spans="5:6" s="83" customFormat="1">
      <c r="E3211" s="303"/>
      <c r="F3211" s="85"/>
    </row>
    <row r="3212" spans="5:6" s="83" customFormat="1">
      <c r="E3212" s="303"/>
      <c r="F3212" s="85"/>
    </row>
    <row r="3213" spans="5:6" s="83" customFormat="1">
      <c r="E3213" s="303"/>
      <c r="F3213" s="85"/>
    </row>
    <row r="3214" spans="5:6" s="83" customFormat="1">
      <c r="E3214" s="303"/>
      <c r="F3214" s="85"/>
    </row>
    <row r="3215" spans="5:6" s="83" customFormat="1">
      <c r="E3215" s="303"/>
      <c r="F3215" s="85"/>
    </row>
    <row r="3216" spans="5:6" s="83" customFormat="1">
      <c r="E3216" s="303"/>
      <c r="F3216" s="85"/>
    </row>
    <row r="3217" spans="5:6" s="83" customFormat="1">
      <c r="E3217" s="303"/>
      <c r="F3217" s="85"/>
    </row>
    <row r="3218" spans="5:6" s="83" customFormat="1">
      <c r="E3218" s="303"/>
      <c r="F3218" s="85"/>
    </row>
    <row r="3219" spans="5:6" s="83" customFormat="1">
      <c r="E3219" s="303"/>
      <c r="F3219" s="85"/>
    </row>
    <row r="3220" spans="5:6" s="83" customFormat="1">
      <c r="E3220" s="303"/>
      <c r="F3220" s="85"/>
    </row>
    <row r="3221" spans="5:6" s="83" customFormat="1">
      <c r="E3221" s="303"/>
      <c r="F3221" s="85"/>
    </row>
    <row r="3222" spans="5:6" s="83" customFormat="1">
      <c r="E3222" s="303"/>
      <c r="F3222" s="85"/>
    </row>
    <row r="3223" spans="5:6" s="83" customFormat="1">
      <c r="E3223" s="303"/>
      <c r="F3223" s="85"/>
    </row>
    <row r="3224" spans="5:6" s="83" customFormat="1">
      <c r="E3224" s="303"/>
      <c r="F3224" s="85"/>
    </row>
    <row r="3225" spans="5:6" s="83" customFormat="1">
      <c r="E3225" s="303"/>
      <c r="F3225" s="85"/>
    </row>
    <row r="3226" spans="5:6" s="83" customFormat="1">
      <c r="E3226" s="303"/>
      <c r="F3226" s="85"/>
    </row>
    <row r="3227" spans="5:6" s="83" customFormat="1">
      <c r="E3227" s="303"/>
      <c r="F3227" s="85"/>
    </row>
    <row r="3228" spans="5:6" s="83" customFormat="1">
      <c r="E3228" s="303"/>
      <c r="F3228" s="85"/>
    </row>
    <row r="3229" spans="5:6" s="83" customFormat="1">
      <c r="E3229" s="303"/>
      <c r="F3229" s="85"/>
    </row>
    <row r="3230" spans="5:6" s="83" customFormat="1">
      <c r="E3230" s="303"/>
      <c r="F3230" s="85"/>
    </row>
    <row r="3231" spans="5:6" s="83" customFormat="1">
      <c r="E3231" s="303"/>
      <c r="F3231" s="85"/>
    </row>
    <row r="3232" spans="5:6" s="83" customFormat="1">
      <c r="E3232" s="303"/>
      <c r="F3232" s="85"/>
    </row>
    <row r="3233" spans="5:6" s="83" customFormat="1">
      <c r="E3233" s="303"/>
      <c r="F3233" s="85"/>
    </row>
    <row r="3234" spans="5:6" s="83" customFormat="1">
      <c r="E3234" s="303"/>
      <c r="F3234" s="85"/>
    </row>
    <row r="3235" spans="5:6" s="83" customFormat="1">
      <c r="E3235" s="303"/>
      <c r="F3235" s="85"/>
    </row>
    <row r="3236" spans="5:6" s="83" customFormat="1">
      <c r="E3236" s="303"/>
      <c r="F3236" s="85"/>
    </row>
    <row r="3237" spans="5:6" s="83" customFormat="1">
      <c r="E3237" s="303"/>
      <c r="F3237" s="85"/>
    </row>
    <row r="3238" spans="5:6" s="83" customFormat="1">
      <c r="E3238" s="303"/>
      <c r="F3238" s="85"/>
    </row>
    <row r="3239" spans="5:6" s="83" customFormat="1">
      <c r="E3239" s="303"/>
      <c r="F3239" s="85"/>
    </row>
    <row r="3240" spans="5:6" s="83" customFormat="1">
      <c r="E3240" s="303"/>
      <c r="F3240" s="85"/>
    </row>
    <row r="3241" spans="5:6" s="83" customFormat="1">
      <c r="E3241" s="303"/>
      <c r="F3241" s="85"/>
    </row>
    <row r="3242" spans="5:6" s="83" customFormat="1">
      <c r="E3242" s="303"/>
      <c r="F3242" s="85"/>
    </row>
    <row r="3243" spans="5:6" s="83" customFormat="1">
      <c r="E3243" s="303"/>
      <c r="F3243" s="85"/>
    </row>
    <row r="3244" spans="5:6" s="83" customFormat="1">
      <c r="E3244" s="303"/>
      <c r="F3244" s="85"/>
    </row>
    <row r="3245" spans="5:6" s="83" customFormat="1">
      <c r="E3245" s="303"/>
      <c r="F3245" s="85"/>
    </row>
    <row r="3246" spans="5:6" s="83" customFormat="1">
      <c r="E3246" s="303"/>
      <c r="F3246" s="85"/>
    </row>
    <row r="3247" spans="5:6" s="83" customFormat="1">
      <c r="E3247" s="303"/>
      <c r="F3247" s="85"/>
    </row>
    <row r="3248" spans="5:6" s="83" customFormat="1">
      <c r="E3248" s="303"/>
      <c r="F3248" s="85"/>
    </row>
    <row r="3249" spans="5:6" s="83" customFormat="1">
      <c r="E3249" s="303"/>
      <c r="F3249" s="85"/>
    </row>
    <row r="3250" spans="5:6" s="83" customFormat="1">
      <c r="E3250" s="303"/>
      <c r="F3250" s="85"/>
    </row>
    <row r="3251" spans="5:6" s="83" customFormat="1">
      <c r="E3251" s="303"/>
      <c r="F3251" s="85"/>
    </row>
    <row r="3252" spans="5:6" s="83" customFormat="1">
      <c r="E3252" s="303"/>
      <c r="F3252" s="85"/>
    </row>
    <row r="3253" spans="5:6" s="83" customFormat="1">
      <c r="E3253" s="303"/>
      <c r="F3253" s="85"/>
    </row>
    <row r="3254" spans="5:6" s="83" customFormat="1">
      <c r="E3254" s="303"/>
      <c r="F3254" s="85"/>
    </row>
    <row r="3255" spans="5:6" s="83" customFormat="1">
      <c r="E3255" s="303"/>
      <c r="F3255" s="85"/>
    </row>
    <row r="3256" spans="5:6" s="83" customFormat="1">
      <c r="E3256" s="303"/>
      <c r="F3256" s="85"/>
    </row>
    <row r="3257" spans="5:6" s="83" customFormat="1">
      <c r="E3257" s="303"/>
      <c r="F3257" s="85"/>
    </row>
    <row r="3258" spans="5:6" s="83" customFormat="1">
      <c r="E3258" s="303"/>
      <c r="F3258" s="85"/>
    </row>
    <row r="3259" spans="5:6" s="83" customFormat="1">
      <c r="E3259" s="303"/>
      <c r="F3259" s="85"/>
    </row>
    <row r="3260" spans="5:6" s="83" customFormat="1">
      <c r="E3260" s="303"/>
      <c r="F3260" s="85"/>
    </row>
    <row r="3261" spans="5:6" s="83" customFormat="1">
      <c r="E3261" s="303"/>
      <c r="F3261" s="85"/>
    </row>
    <row r="3262" spans="5:6" s="83" customFormat="1">
      <c r="E3262" s="303"/>
      <c r="F3262" s="85"/>
    </row>
    <row r="3263" spans="5:6" s="83" customFormat="1">
      <c r="E3263" s="303"/>
      <c r="F3263" s="85"/>
    </row>
    <row r="3264" spans="5:6" s="83" customFormat="1">
      <c r="E3264" s="303"/>
      <c r="F3264" s="85"/>
    </row>
    <row r="3265" spans="5:6" s="83" customFormat="1">
      <c r="E3265" s="303"/>
      <c r="F3265" s="85"/>
    </row>
    <row r="3266" spans="5:6" s="83" customFormat="1">
      <c r="E3266" s="303"/>
      <c r="F3266" s="85"/>
    </row>
    <row r="3267" spans="5:6" s="83" customFormat="1">
      <c r="E3267" s="303"/>
      <c r="F3267" s="85"/>
    </row>
    <row r="3268" spans="5:6" s="83" customFormat="1">
      <c r="E3268" s="303"/>
      <c r="F3268" s="85"/>
    </row>
    <row r="3269" spans="5:6" s="83" customFormat="1">
      <c r="E3269" s="303"/>
      <c r="F3269" s="85"/>
    </row>
    <row r="3270" spans="5:6" s="83" customFormat="1">
      <c r="E3270" s="303"/>
      <c r="F3270" s="85"/>
    </row>
    <row r="3271" spans="5:6" s="83" customFormat="1">
      <c r="E3271" s="303"/>
      <c r="F3271" s="85"/>
    </row>
    <row r="3272" spans="5:6" s="83" customFormat="1">
      <c r="E3272" s="303"/>
      <c r="F3272" s="85"/>
    </row>
    <row r="3273" spans="5:6" s="83" customFormat="1">
      <c r="E3273" s="303"/>
      <c r="F3273" s="85"/>
    </row>
    <row r="3274" spans="5:6" s="83" customFormat="1">
      <c r="E3274" s="303"/>
      <c r="F3274" s="85"/>
    </row>
    <row r="3275" spans="5:6" s="83" customFormat="1">
      <c r="E3275" s="303"/>
      <c r="F3275" s="85"/>
    </row>
    <row r="3276" spans="5:6" s="83" customFormat="1">
      <c r="E3276" s="303"/>
      <c r="F3276" s="85"/>
    </row>
    <row r="3277" spans="5:6" s="83" customFormat="1">
      <c r="E3277" s="303"/>
      <c r="F3277" s="85"/>
    </row>
    <row r="3278" spans="5:6" s="83" customFormat="1">
      <c r="E3278" s="303"/>
      <c r="F3278" s="85"/>
    </row>
    <row r="3279" spans="5:6" s="83" customFormat="1">
      <c r="E3279" s="303"/>
      <c r="F3279" s="85"/>
    </row>
    <row r="3280" spans="5:6" s="83" customFormat="1">
      <c r="E3280" s="303"/>
      <c r="F3280" s="85"/>
    </row>
    <row r="3281" spans="5:6" s="83" customFormat="1">
      <c r="E3281" s="303"/>
      <c r="F3281" s="85"/>
    </row>
    <row r="3282" spans="5:6" s="83" customFormat="1">
      <c r="E3282" s="303"/>
      <c r="F3282" s="85"/>
    </row>
    <row r="3283" spans="5:6" s="83" customFormat="1">
      <c r="E3283" s="303"/>
      <c r="F3283" s="85"/>
    </row>
    <row r="3284" spans="5:6" s="83" customFormat="1">
      <c r="E3284" s="303"/>
      <c r="F3284" s="85"/>
    </row>
    <row r="3285" spans="5:6" s="83" customFormat="1">
      <c r="E3285" s="303"/>
      <c r="F3285" s="85"/>
    </row>
    <row r="3286" spans="5:6" s="83" customFormat="1">
      <c r="E3286" s="303"/>
      <c r="F3286" s="85"/>
    </row>
    <row r="3287" spans="5:6" s="83" customFormat="1">
      <c r="E3287" s="303"/>
      <c r="F3287" s="85"/>
    </row>
    <row r="3288" spans="5:6" s="83" customFormat="1">
      <c r="E3288" s="303"/>
      <c r="F3288" s="85"/>
    </row>
    <row r="3289" spans="5:6" s="83" customFormat="1">
      <c r="E3289" s="303"/>
      <c r="F3289" s="85"/>
    </row>
    <row r="3290" spans="5:6" s="83" customFormat="1">
      <c r="E3290" s="303"/>
      <c r="F3290" s="85"/>
    </row>
    <row r="3291" spans="5:6" s="83" customFormat="1">
      <c r="E3291" s="303"/>
      <c r="F3291" s="85"/>
    </row>
    <row r="3292" spans="5:6" s="83" customFormat="1">
      <c r="E3292" s="303"/>
      <c r="F3292" s="85"/>
    </row>
    <row r="3293" spans="5:6" s="83" customFormat="1">
      <c r="E3293" s="303"/>
      <c r="F3293" s="85"/>
    </row>
    <row r="3294" spans="5:6" s="83" customFormat="1">
      <c r="E3294" s="303"/>
      <c r="F3294" s="85"/>
    </row>
    <row r="3295" spans="5:6" s="83" customFormat="1">
      <c r="E3295" s="303"/>
      <c r="F3295" s="85"/>
    </row>
    <row r="3296" spans="5:6" s="83" customFormat="1">
      <c r="E3296" s="303"/>
      <c r="F3296" s="85"/>
    </row>
    <row r="3297" spans="5:6" s="83" customFormat="1">
      <c r="E3297" s="303"/>
      <c r="F3297" s="85"/>
    </row>
    <row r="3298" spans="5:6" s="83" customFormat="1">
      <c r="E3298" s="303"/>
      <c r="F3298" s="85"/>
    </row>
    <row r="3299" spans="5:6" s="83" customFormat="1">
      <c r="E3299" s="303"/>
      <c r="F3299" s="85"/>
    </row>
    <row r="3300" spans="5:6" s="83" customFormat="1">
      <c r="E3300" s="303"/>
      <c r="F3300" s="85"/>
    </row>
    <row r="3301" spans="5:6" s="83" customFormat="1">
      <c r="E3301" s="303"/>
      <c r="F3301" s="85"/>
    </row>
    <row r="3302" spans="5:6" s="83" customFormat="1">
      <c r="E3302" s="303"/>
      <c r="F3302" s="85"/>
    </row>
    <row r="3303" spans="5:6" s="83" customFormat="1">
      <c r="E3303" s="303"/>
      <c r="F3303" s="85"/>
    </row>
  </sheetData>
  <sheetProtection sheet="1" objects="1" scenarios="1" formatCells="0" formatColumns="0" formatRows="0"/>
  <mergeCells count="42">
    <mergeCell ref="E13:F13"/>
    <mergeCell ref="C9:F10"/>
    <mergeCell ref="A13:B13"/>
    <mergeCell ref="E32:G32"/>
    <mergeCell ref="E34:G34"/>
    <mergeCell ref="E29:F29"/>
    <mergeCell ref="E14:F14"/>
    <mergeCell ref="E15:G15"/>
    <mergeCell ref="E22:G22"/>
    <mergeCell ref="E30:G30"/>
    <mergeCell ref="E62:G62"/>
    <mergeCell ref="B3:G3"/>
    <mergeCell ref="E109:G109"/>
    <mergeCell ref="E88:G88"/>
    <mergeCell ref="E92:G92"/>
    <mergeCell ref="E94:G94"/>
    <mergeCell ref="E101:G101"/>
    <mergeCell ref="E107:G107"/>
    <mergeCell ref="E91:F91"/>
    <mergeCell ref="E76:G76"/>
    <mergeCell ref="E37:G37"/>
    <mergeCell ref="E41:G41"/>
    <mergeCell ref="E46:G46"/>
    <mergeCell ref="E48:G48"/>
    <mergeCell ref="E50:G50"/>
    <mergeCell ref="E72:G72"/>
    <mergeCell ref="A1:B1"/>
    <mergeCell ref="E45:F45"/>
    <mergeCell ref="E52:G52"/>
    <mergeCell ref="E56:G56"/>
    <mergeCell ref="E58:G58"/>
    <mergeCell ref="E55:F55"/>
    <mergeCell ref="A5:B5"/>
    <mergeCell ref="C5:G5"/>
    <mergeCell ref="A6:B6"/>
    <mergeCell ref="C6:F6"/>
    <mergeCell ref="G6:G10"/>
    <mergeCell ref="A9:B10"/>
    <mergeCell ref="A7:B7"/>
    <mergeCell ref="A8:B8"/>
    <mergeCell ref="C7:F7"/>
    <mergeCell ref="C8:E8"/>
  </mergeCells>
  <phoneticPr fontId="54" type="noConversion"/>
  <conditionalFormatting sqref="D16:D21 D23:D28 D31 D33 D35:D36 D38:D40 D42:D44 D47 D49 D51 D53:D54 D57 D59:D61 D63:D71 D73:D75 D77:D87 D89:D90 D93 D95:D100 D102:D106 D108 D110:D112">
    <cfRule type="dataBar" priority="327">
      <dataBar>
        <cfvo type="num" val="0"/>
        <cfvo type="num" val="1"/>
        <color theme="5" tint="0.59999389629810485"/>
      </dataBar>
      <extLst>
        <ext xmlns:x14="http://schemas.microsoft.com/office/spreadsheetml/2009/9/main" uri="{B025F937-C7B1-47D3-B67F-A62EFF666E3E}">
          <x14:id>{5A06BCFF-97B9-4015-AD1F-053988B8F8E8}</x14:id>
        </ext>
      </extLst>
    </cfRule>
  </conditionalFormatting>
  <conditionalFormatting sqref="A20">
    <cfRule type="expression" dxfId="308" priority="313">
      <formula>C20="Plutôt Faux"</formula>
    </cfRule>
    <cfRule type="expression" dxfId="307" priority="314">
      <formula>C20="Faux"</formula>
    </cfRule>
  </conditionalFormatting>
  <conditionalFormatting sqref="A16">
    <cfRule type="expression" dxfId="306" priority="311">
      <formula>C16="Plutôt Faux"</formula>
    </cfRule>
    <cfRule type="expression" dxfId="305" priority="312">
      <formula>C16="Faux"</formula>
    </cfRule>
  </conditionalFormatting>
  <conditionalFormatting sqref="A17">
    <cfRule type="expression" dxfId="304" priority="309">
      <formula>C17="Plutôt Faux"</formula>
    </cfRule>
    <cfRule type="expression" dxfId="303" priority="310">
      <formula>C17="Faux"</formula>
    </cfRule>
  </conditionalFormatting>
  <conditionalFormatting sqref="A19">
    <cfRule type="expression" dxfId="302" priority="307">
      <formula>C19="Plutôt Faux"</formula>
    </cfRule>
    <cfRule type="expression" dxfId="301" priority="308">
      <formula>C19="Faux"</formula>
    </cfRule>
  </conditionalFormatting>
  <conditionalFormatting sqref="A21">
    <cfRule type="expression" dxfId="300" priority="297">
      <formula>C21="Vrai"</formula>
    </cfRule>
    <cfRule type="expression" dxfId="299" priority="298">
      <formula>$C$21="Non applicable"</formula>
    </cfRule>
    <cfRule type="expression" dxfId="298" priority="299">
      <formula>C21="Plutôt Faux"</formula>
    </cfRule>
    <cfRule type="expression" dxfId="297" priority="300">
      <formula>C21="Plutôt Vrai"</formula>
    </cfRule>
    <cfRule type="expression" dxfId="296" priority="301">
      <formula>C21="Faux"</formula>
    </cfRule>
  </conditionalFormatting>
  <conditionalFormatting sqref="A18">
    <cfRule type="expression" dxfId="295" priority="292">
      <formula>C18="Vrai"</formula>
    </cfRule>
    <cfRule type="expression" dxfId="294" priority="293">
      <formula>$C$21="Non applicable"</formula>
    </cfRule>
    <cfRule type="expression" dxfId="293" priority="294">
      <formula>C18="Plutôt Faux"</formula>
    </cfRule>
    <cfRule type="expression" dxfId="292" priority="295">
      <formula>C18="Plutôt Vrai"</formula>
    </cfRule>
    <cfRule type="expression" dxfId="291" priority="296">
      <formula>C18="Faux"</formula>
    </cfRule>
  </conditionalFormatting>
  <conditionalFormatting sqref="A23">
    <cfRule type="expression" dxfId="290" priority="287">
      <formula>C23="Vrai"</formula>
    </cfRule>
    <cfRule type="expression" dxfId="289" priority="288">
      <formula>$C$21="Non applicable"</formula>
    </cfRule>
    <cfRule type="expression" dxfId="288" priority="289">
      <formula>C23="Plutôt Faux"</formula>
    </cfRule>
    <cfRule type="expression" dxfId="287" priority="290">
      <formula>C23="Plutôt Vrai"</formula>
    </cfRule>
    <cfRule type="expression" dxfId="286" priority="291">
      <formula>C23="Faux"</formula>
    </cfRule>
  </conditionalFormatting>
  <conditionalFormatting sqref="A24">
    <cfRule type="expression" dxfId="285" priority="282">
      <formula>C24="Vrai"</formula>
    </cfRule>
    <cfRule type="expression" dxfId="284" priority="283">
      <formula>$C$21="Non applicable"</formula>
    </cfRule>
    <cfRule type="expression" dxfId="283" priority="284">
      <formula>C24="Plutôt Faux"</formula>
    </cfRule>
    <cfRule type="expression" dxfId="282" priority="285">
      <formula>C24="Plutôt Vrai"</formula>
    </cfRule>
    <cfRule type="expression" dxfId="281" priority="286">
      <formula>C24="Faux"</formula>
    </cfRule>
  </conditionalFormatting>
  <conditionalFormatting sqref="A25">
    <cfRule type="expression" dxfId="280" priority="277">
      <formula>C25="Vrai"</formula>
    </cfRule>
    <cfRule type="expression" dxfId="279" priority="278">
      <formula>$C$21="Non applicable"</formula>
    </cfRule>
    <cfRule type="expression" dxfId="278" priority="279">
      <formula>C25="Plutôt Faux"</formula>
    </cfRule>
    <cfRule type="expression" dxfId="277" priority="280">
      <formula>C25="Plutôt Vrai"</formula>
    </cfRule>
    <cfRule type="expression" dxfId="276" priority="281">
      <formula>C25="Faux"</formula>
    </cfRule>
  </conditionalFormatting>
  <conditionalFormatting sqref="A26">
    <cfRule type="expression" dxfId="275" priority="272">
      <formula>C26="Vrai"</formula>
    </cfRule>
    <cfRule type="expression" dxfId="274" priority="273">
      <formula>$C$21="Non applicable"</formula>
    </cfRule>
    <cfRule type="expression" dxfId="273" priority="274">
      <formula>C26="Plutôt Faux"</formula>
    </cfRule>
    <cfRule type="expression" dxfId="272" priority="275">
      <formula>C26="Plutôt Vrai"</formula>
    </cfRule>
    <cfRule type="expression" dxfId="271" priority="276">
      <formula>C26="Faux"</formula>
    </cfRule>
  </conditionalFormatting>
  <conditionalFormatting sqref="A28">
    <cfRule type="expression" dxfId="270" priority="267">
      <formula>C28="Vrai"</formula>
    </cfRule>
    <cfRule type="expression" dxfId="269" priority="268">
      <formula>$C$21="Non applicable"</formula>
    </cfRule>
    <cfRule type="expression" dxfId="268" priority="269">
      <formula>C28="Plutôt Faux"</formula>
    </cfRule>
    <cfRule type="expression" dxfId="267" priority="270">
      <formula>C28="Plutôt Vrai"</formula>
    </cfRule>
    <cfRule type="expression" dxfId="266" priority="271">
      <formula>C28="Faux"</formula>
    </cfRule>
  </conditionalFormatting>
  <conditionalFormatting sqref="A27">
    <cfRule type="expression" dxfId="265" priority="265">
      <formula>C27="Plutôt Faux"</formula>
    </cfRule>
    <cfRule type="expression" dxfId="264" priority="266">
      <formula>C27="Faux"</formula>
    </cfRule>
  </conditionalFormatting>
  <conditionalFormatting sqref="A31">
    <cfRule type="expression" dxfId="263" priority="263">
      <formula>C31="Plutôt Faux"</formula>
    </cfRule>
    <cfRule type="expression" dxfId="262" priority="264">
      <formula>C31="Faux"</formula>
    </cfRule>
  </conditionalFormatting>
  <conditionalFormatting sqref="A33">
    <cfRule type="expression" dxfId="261" priority="261">
      <formula>C33="Plutôt Faux"</formula>
    </cfRule>
    <cfRule type="expression" dxfId="260" priority="262">
      <formula>C33="Faux"</formula>
    </cfRule>
  </conditionalFormatting>
  <conditionalFormatting sqref="A35">
    <cfRule type="expression" dxfId="259" priority="259">
      <formula>C35="Plutôt Faux"</formula>
    </cfRule>
    <cfRule type="expression" dxfId="258" priority="260">
      <formula>C35="Faux"</formula>
    </cfRule>
  </conditionalFormatting>
  <conditionalFormatting sqref="A36">
    <cfRule type="expression" dxfId="257" priority="257">
      <formula>C36="Plutôt Faux"</formula>
    </cfRule>
    <cfRule type="expression" dxfId="256" priority="258">
      <formula>C36="Faux"</formula>
    </cfRule>
  </conditionalFormatting>
  <conditionalFormatting sqref="A39">
    <cfRule type="expression" dxfId="255" priority="255">
      <formula>C39="Plutôt Faux"</formula>
    </cfRule>
    <cfRule type="expression" dxfId="254" priority="256">
      <formula>C39="Faux"</formula>
    </cfRule>
  </conditionalFormatting>
  <conditionalFormatting sqref="A40">
    <cfRule type="expression" dxfId="253" priority="253">
      <formula>C40="Plutôt Faux"</formula>
    </cfRule>
    <cfRule type="expression" dxfId="252" priority="254">
      <formula>C40="Faux"</formula>
    </cfRule>
  </conditionalFormatting>
  <conditionalFormatting sqref="A43">
    <cfRule type="expression" dxfId="251" priority="251">
      <formula>C43="Plutôt Faux"</formula>
    </cfRule>
    <cfRule type="expression" dxfId="250" priority="252">
      <formula>C43="Faux"</formula>
    </cfRule>
  </conditionalFormatting>
  <conditionalFormatting sqref="A47">
    <cfRule type="expression" dxfId="249" priority="249">
      <formula>C47="Plutôt Faux"</formula>
    </cfRule>
    <cfRule type="expression" dxfId="248" priority="250">
      <formula>C47="Faux"</formula>
    </cfRule>
  </conditionalFormatting>
  <conditionalFormatting sqref="A59">
    <cfRule type="expression" dxfId="247" priority="247">
      <formula>C59="Plutôt Faux"</formula>
    </cfRule>
    <cfRule type="expression" dxfId="246" priority="248">
      <formula>C59="Faux"</formula>
    </cfRule>
  </conditionalFormatting>
  <conditionalFormatting sqref="A93">
    <cfRule type="expression" dxfId="245" priority="245">
      <formula>C93="Plutôt Faux"</formula>
    </cfRule>
    <cfRule type="expression" dxfId="244" priority="246">
      <formula>C93="Faux"</formula>
    </cfRule>
  </conditionalFormatting>
  <conditionalFormatting sqref="A99">
    <cfRule type="expression" dxfId="243" priority="243">
      <formula>C99="Plutôt Faux"</formula>
    </cfRule>
    <cfRule type="expression" dxfId="242" priority="244">
      <formula>C99="Faux"</formula>
    </cfRule>
  </conditionalFormatting>
  <conditionalFormatting sqref="A110">
    <cfRule type="expression" dxfId="241" priority="241">
      <formula>C110="Plutôt Faux"</formula>
    </cfRule>
    <cfRule type="expression" dxfId="240" priority="242">
      <formula>C110="Faux"</formula>
    </cfRule>
  </conditionalFormatting>
  <conditionalFormatting sqref="A38">
    <cfRule type="expression" dxfId="239" priority="236">
      <formula>C38="Vrai"</formula>
    </cfRule>
    <cfRule type="expression" dxfId="238" priority="237">
      <formula>$C$21="Non applicable"</formula>
    </cfRule>
    <cfRule type="expression" dxfId="237" priority="238">
      <formula>C38="Plutôt Faux"</formula>
    </cfRule>
    <cfRule type="expression" dxfId="236" priority="239">
      <formula>C38="Plutôt Vrai"</formula>
    </cfRule>
    <cfRule type="expression" dxfId="235" priority="240">
      <formula>C38="Faux"</formula>
    </cfRule>
  </conditionalFormatting>
  <conditionalFormatting sqref="A42">
    <cfRule type="expression" dxfId="234" priority="231">
      <formula>C42="Vrai"</formula>
    </cfRule>
    <cfRule type="expression" dxfId="233" priority="232">
      <formula>$C$21="Non applicable"</formula>
    </cfRule>
    <cfRule type="expression" dxfId="232" priority="233">
      <formula>C42="Plutôt Faux"</formula>
    </cfRule>
    <cfRule type="expression" dxfId="231" priority="234">
      <formula>C42="Plutôt Vrai"</formula>
    </cfRule>
    <cfRule type="expression" dxfId="230" priority="235">
      <formula>C42="Faux"</formula>
    </cfRule>
  </conditionalFormatting>
  <conditionalFormatting sqref="A44">
    <cfRule type="expression" dxfId="229" priority="226">
      <formula>C44="Vrai"</formula>
    </cfRule>
    <cfRule type="expression" dxfId="228" priority="227">
      <formula>$C$21="Non applicable"</formula>
    </cfRule>
    <cfRule type="expression" dxfId="227" priority="228">
      <formula>C44="Plutôt Faux"</formula>
    </cfRule>
    <cfRule type="expression" dxfId="226" priority="229">
      <formula>C44="Plutôt Vrai"</formula>
    </cfRule>
    <cfRule type="expression" dxfId="225" priority="230">
      <formula>C44="Faux"</formula>
    </cfRule>
  </conditionalFormatting>
  <conditionalFormatting sqref="A49">
    <cfRule type="expression" dxfId="224" priority="221">
      <formula>C49="Vrai"</formula>
    </cfRule>
    <cfRule type="expression" dxfId="223" priority="222">
      <formula>$C$21="Non applicable"</formula>
    </cfRule>
    <cfRule type="expression" dxfId="222" priority="223">
      <formula>C49="Plutôt Faux"</formula>
    </cfRule>
    <cfRule type="expression" dxfId="221" priority="224">
      <formula>C49="Plutôt Vrai"</formula>
    </cfRule>
    <cfRule type="expression" dxfId="220" priority="225">
      <formula>C49="Faux"</formula>
    </cfRule>
  </conditionalFormatting>
  <conditionalFormatting sqref="A51">
    <cfRule type="expression" dxfId="219" priority="216">
      <formula>C51="Vrai"</formula>
    </cfRule>
    <cfRule type="expression" dxfId="218" priority="217">
      <formula>$C$21="Non applicable"</formula>
    </cfRule>
    <cfRule type="expression" dxfId="217" priority="218">
      <formula>C51="Plutôt Faux"</formula>
    </cfRule>
    <cfRule type="expression" dxfId="216" priority="219">
      <formula>C51="Plutôt Vrai"</formula>
    </cfRule>
    <cfRule type="expression" dxfId="215" priority="220">
      <formula>C51="Faux"</formula>
    </cfRule>
  </conditionalFormatting>
  <conditionalFormatting sqref="A53">
    <cfRule type="expression" dxfId="214" priority="211">
      <formula>C53="Vrai"</formula>
    </cfRule>
    <cfRule type="expression" dxfId="213" priority="212">
      <formula>$C$21="Non applicable"</formula>
    </cfRule>
    <cfRule type="expression" dxfId="212" priority="213">
      <formula>C53="Plutôt Faux"</formula>
    </cfRule>
    <cfRule type="expression" dxfId="211" priority="214">
      <formula>C53="Plutôt Vrai"</formula>
    </cfRule>
    <cfRule type="expression" dxfId="210" priority="215">
      <formula>C53="Faux"</formula>
    </cfRule>
  </conditionalFormatting>
  <conditionalFormatting sqref="A54">
    <cfRule type="expression" dxfId="209" priority="206">
      <formula>C54="Vrai"</formula>
    </cfRule>
    <cfRule type="expression" dxfId="208" priority="207">
      <formula>$C$21="Non applicable"</formula>
    </cfRule>
    <cfRule type="expression" dxfId="207" priority="208">
      <formula>C54="Plutôt Faux"</formula>
    </cfRule>
    <cfRule type="expression" dxfId="206" priority="209">
      <formula>C54="Plutôt Vrai"</formula>
    </cfRule>
    <cfRule type="expression" dxfId="205" priority="210">
      <formula>C54="Faux"</formula>
    </cfRule>
  </conditionalFormatting>
  <conditionalFormatting sqref="A57">
    <cfRule type="expression" dxfId="204" priority="201">
      <formula>C57="Vrai"</formula>
    </cfRule>
    <cfRule type="expression" dxfId="203" priority="202">
      <formula>$C$21="Non applicable"</formula>
    </cfRule>
    <cfRule type="expression" dxfId="202" priority="203">
      <formula>C57="Plutôt Faux"</formula>
    </cfRule>
    <cfRule type="expression" dxfId="201" priority="204">
      <formula>C57="Plutôt Vrai"</formula>
    </cfRule>
    <cfRule type="expression" dxfId="200" priority="205">
      <formula>C57="Faux"</formula>
    </cfRule>
  </conditionalFormatting>
  <conditionalFormatting sqref="A60">
    <cfRule type="expression" dxfId="199" priority="196">
      <formula>C60="Vrai"</formula>
    </cfRule>
    <cfRule type="expression" dxfId="198" priority="197">
      <formula>$C$21="Non applicable"</formula>
    </cfRule>
    <cfRule type="expression" dxfId="197" priority="198">
      <formula>C60="Plutôt Faux"</formula>
    </cfRule>
    <cfRule type="expression" dxfId="196" priority="199">
      <formula>C60="Plutôt Vrai"</formula>
    </cfRule>
    <cfRule type="expression" dxfId="195" priority="200">
      <formula>C60="Faux"</formula>
    </cfRule>
  </conditionalFormatting>
  <conditionalFormatting sqref="A61">
    <cfRule type="expression" dxfId="194" priority="191">
      <formula>C61="Vrai"</formula>
    </cfRule>
    <cfRule type="expression" dxfId="193" priority="192">
      <formula>$C$21="Non applicable"</formula>
    </cfRule>
    <cfRule type="expression" dxfId="192" priority="193">
      <formula>C61="Plutôt Faux"</formula>
    </cfRule>
    <cfRule type="expression" dxfId="191" priority="194">
      <formula>C61="Plutôt Vrai"</formula>
    </cfRule>
    <cfRule type="expression" dxfId="190" priority="195">
      <formula>C61="Faux"</formula>
    </cfRule>
  </conditionalFormatting>
  <conditionalFormatting sqref="A63">
    <cfRule type="expression" dxfId="189" priority="186">
      <formula>C63="Vrai"</formula>
    </cfRule>
    <cfRule type="expression" dxfId="188" priority="187">
      <formula>$C$21="Non applicable"</formula>
    </cfRule>
    <cfRule type="expression" dxfId="187" priority="188">
      <formula>C63="Plutôt Faux"</formula>
    </cfRule>
    <cfRule type="expression" dxfId="186" priority="189">
      <formula>C63="Plutôt Vrai"</formula>
    </cfRule>
    <cfRule type="expression" dxfId="185" priority="190">
      <formula>C63="Faux"</formula>
    </cfRule>
  </conditionalFormatting>
  <conditionalFormatting sqref="A64">
    <cfRule type="expression" dxfId="184" priority="181">
      <formula>C64="Vrai"</formula>
    </cfRule>
    <cfRule type="expression" dxfId="183" priority="182">
      <formula>$C$21="Non applicable"</formula>
    </cfRule>
    <cfRule type="expression" dxfId="182" priority="183">
      <formula>C64="Plutôt Faux"</formula>
    </cfRule>
    <cfRule type="expression" dxfId="181" priority="184">
      <formula>C64="Plutôt Vrai"</formula>
    </cfRule>
    <cfRule type="expression" dxfId="180" priority="185">
      <formula>C64="Faux"</formula>
    </cfRule>
  </conditionalFormatting>
  <conditionalFormatting sqref="A65">
    <cfRule type="expression" dxfId="179" priority="176">
      <formula>C65="Vrai"</formula>
    </cfRule>
    <cfRule type="expression" dxfId="178" priority="177">
      <formula>$C$21="Non applicable"</formula>
    </cfRule>
    <cfRule type="expression" dxfId="177" priority="178">
      <formula>C65="Plutôt Faux"</formula>
    </cfRule>
    <cfRule type="expression" dxfId="176" priority="179">
      <formula>C65="Plutôt Vrai"</formula>
    </cfRule>
    <cfRule type="expression" dxfId="175" priority="180">
      <formula>C65="Faux"</formula>
    </cfRule>
  </conditionalFormatting>
  <conditionalFormatting sqref="A66">
    <cfRule type="expression" dxfId="174" priority="171">
      <formula>C66="Vrai"</formula>
    </cfRule>
    <cfRule type="expression" dxfId="173" priority="172">
      <formula>$C$21="Non applicable"</formula>
    </cfRule>
    <cfRule type="expression" dxfId="172" priority="173">
      <formula>C66="Plutôt Faux"</formula>
    </cfRule>
    <cfRule type="expression" dxfId="171" priority="174">
      <formula>C66="Plutôt Vrai"</formula>
    </cfRule>
    <cfRule type="expression" dxfId="170" priority="175">
      <formula>C66="Faux"</formula>
    </cfRule>
  </conditionalFormatting>
  <conditionalFormatting sqref="A67">
    <cfRule type="expression" dxfId="169" priority="166">
      <formula>C67="Vrai"</formula>
    </cfRule>
    <cfRule type="expression" dxfId="168" priority="167">
      <formula>$C$21="Non applicable"</formula>
    </cfRule>
    <cfRule type="expression" dxfId="167" priority="168">
      <formula>C67="Plutôt Faux"</formula>
    </cfRule>
    <cfRule type="expression" dxfId="166" priority="169">
      <formula>C67="Plutôt Vrai"</formula>
    </cfRule>
    <cfRule type="expression" dxfId="165" priority="170">
      <formula>C67="Faux"</formula>
    </cfRule>
  </conditionalFormatting>
  <conditionalFormatting sqref="A68">
    <cfRule type="expression" dxfId="164" priority="161">
      <formula>C68="Vrai"</formula>
    </cfRule>
    <cfRule type="expression" dxfId="163" priority="162">
      <formula>$C$21="Non applicable"</formula>
    </cfRule>
    <cfRule type="expression" dxfId="162" priority="163">
      <formula>C68="Plutôt Faux"</formula>
    </cfRule>
    <cfRule type="expression" dxfId="161" priority="164">
      <formula>C68="Plutôt Vrai"</formula>
    </cfRule>
    <cfRule type="expression" dxfId="160" priority="165">
      <formula>C68="Faux"</formula>
    </cfRule>
  </conditionalFormatting>
  <conditionalFormatting sqref="A69">
    <cfRule type="expression" dxfId="159" priority="156">
      <formula>C69="Vrai"</formula>
    </cfRule>
    <cfRule type="expression" dxfId="158" priority="157">
      <formula>$C$21="Non applicable"</formula>
    </cfRule>
    <cfRule type="expression" dxfId="157" priority="158">
      <formula>C69="Plutôt Faux"</formula>
    </cfRule>
    <cfRule type="expression" dxfId="156" priority="159">
      <formula>C69="Plutôt Vrai"</formula>
    </cfRule>
    <cfRule type="expression" dxfId="155" priority="160">
      <formula>C69="Faux"</formula>
    </cfRule>
  </conditionalFormatting>
  <conditionalFormatting sqref="A70">
    <cfRule type="expression" dxfId="154" priority="151">
      <formula>C70="Vrai"</formula>
    </cfRule>
    <cfRule type="expression" dxfId="153" priority="152">
      <formula>$C$21="Non applicable"</formula>
    </cfRule>
    <cfRule type="expression" dxfId="152" priority="153">
      <formula>C70="Plutôt Faux"</formula>
    </cfRule>
    <cfRule type="expression" dxfId="151" priority="154">
      <formula>C70="Plutôt Vrai"</formula>
    </cfRule>
    <cfRule type="expression" dxfId="150" priority="155">
      <formula>C70="Faux"</formula>
    </cfRule>
  </conditionalFormatting>
  <conditionalFormatting sqref="A71">
    <cfRule type="expression" dxfId="149" priority="146">
      <formula>C71="Vrai"</formula>
    </cfRule>
    <cfRule type="expression" dxfId="148" priority="147">
      <formula>$C$21="Non applicable"</formula>
    </cfRule>
    <cfRule type="expression" dxfId="147" priority="148">
      <formula>C71="Plutôt Faux"</formula>
    </cfRule>
    <cfRule type="expression" dxfId="146" priority="149">
      <formula>C71="Plutôt Vrai"</formula>
    </cfRule>
    <cfRule type="expression" dxfId="145" priority="150">
      <formula>C71="Faux"</formula>
    </cfRule>
  </conditionalFormatting>
  <conditionalFormatting sqref="A73">
    <cfRule type="expression" dxfId="144" priority="141">
      <formula>C73="Vrai"</formula>
    </cfRule>
    <cfRule type="expression" dxfId="143" priority="142">
      <formula>$C$21="Non applicable"</formula>
    </cfRule>
    <cfRule type="expression" dxfId="142" priority="143">
      <formula>C73="Plutôt Faux"</formula>
    </cfRule>
    <cfRule type="expression" dxfId="141" priority="144">
      <formula>C73="Plutôt Vrai"</formula>
    </cfRule>
    <cfRule type="expression" dxfId="140" priority="145">
      <formula>C73="Faux"</formula>
    </cfRule>
  </conditionalFormatting>
  <conditionalFormatting sqref="A74">
    <cfRule type="expression" dxfId="139" priority="136">
      <formula>C74="Vrai"</formula>
    </cfRule>
    <cfRule type="expression" dxfId="138" priority="137">
      <formula>$C$21="Non applicable"</formula>
    </cfRule>
    <cfRule type="expression" dxfId="137" priority="138">
      <formula>C74="Plutôt Faux"</formula>
    </cfRule>
    <cfRule type="expression" dxfId="136" priority="139">
      <formula>C74="Plutôt Vrai"</formula>
    </cfRule>
    <cfRule type="expression" dxfId="135" priority="140">
      <formula>C74="Faux"</formula>
    </cfRule>
  </conditionalFormatting>
  <conditionalFormatting sqref="A75">
    <cfRule type="expression" dxfId="134" priority="131">
      <formula>C75="Vrai"</formula>
    </cfRule>
    <cfRule type="expression" dxfId="133" priority="132">
      <formula>$C$21="Non applicable"</formula>
    </cfRule>
    <cfRule type="expression" dxfId="132" priority="133">
      <formula>C75="Plutôt Faux"</formula>
    </cfRule>
    <cfRule type="expression" dxfId="131" priority="134">
      <formula>C75="Plutôt Vrai"</formula>
    </cfRule>
    <cfRule type="expression" dxfId="130" priority="135">
      <formula>C75="Faux"</formula>
    </cfRule>
  </conditionalFormatting>
  <conditionalFormatting sqref="A77">
    <cfRule type="expression" dxfId="129" priority="126">
      <formula>C77="Vrai"</formula>
    </cfRule>
    <cfRule type="expression" dxfId="128" priority="127">
      <formula>$C$21="Non applicable"</formula>
    </cfRule>
    <cfRule type="expression" dxfId="127" priority="128">
      <formula>C77="Plutôt Faux"</formula>
    </cfRule>
    <cfRule type="expression" dxfId="126" priority="129">
      <formula>C77="Plutôt Vrai"</formula>
    </cfRule>
    <cfRule type="expression" dxfId="125" priority="130">
      <formula>C77="Faux"</formula>
    </cfRule>
  </conditionalFormatting>
  <conditionalFormatting sqref="A78">
    <cfRule type="expression" dxfId="124" priority="121">
      <formula>C78="Vrai"</formula>
    </cfRule>
    <cfRule type="expression" dxfId="123" priority="122">
      <formula>$C$21="Non applicable"</formula>
    </cfRule>
    <cfRule type="expression" dxfId="122" priority="123">
      <formula>C78="Plutôt Faux"</formula>
    </cfRule>
    <cfRule type="expression" dxfId="121" priority="124">
      <formula>C78="Plutôt Vrai"</formula>
    </cfRule>
    <cfRule type="expression" dxfId="120" priority="125">
      <formula>C78="Faux"</formula>
    </cfRule>
  </conditionalFormatting>
  <conditionalFormatting sqref="A79">
    <cfRule type="expression" dxfId="119" priority="116">
      <formula>C79="Vrai"</formula>
    </cfRule>
    <cfRule type="expression" dxfId="118" priority="117">
      <formula>$C$21="Non applicable"</formula>
    </cfRule>
    <cfRule type="expression" dxfId="117" priority="118">
      <formula>C79="Plutôt Faux"</formula>
    </cfRule>
    <cfRule type="expression" dxfId="116" priority="119">
      <formula>C79="Plutôt Vrai"</formula>
    </cfRule>
    <cfRule type="expression" dxfId="115" priority="120">
      <formula>C79="Faux"</formula>
    </cfRule>
  </conditionalFormatting>
  <conditionalFormatting sqref="A80">
    <cfRule type="expression" dxfId="114" priority="111">
      <formula>C80="Vrai"</formula>
    </cfRule>
    <cfRule type="expression" dxfId="113" priority="112">
      <formula>$C$21="Non applicable"</formula>
    </cfRule>
    <cfRule type="expression" dxfId="112" priority="113">
      <formula>C80="Plutôt Faux"</formula>
    </cfRule>
    <cfRule type="expression" dxfId="111" priority="114">
      <formula>C80="Plutôt Vrai"</formula>
    </cfRule>
    <cfRule type="expression" dxfId="110" priority="115">
      <formula>C80="Faux"</formula>
    </cfRule>
  </conditionalFormatting>
  <conditionalFormatting sqref="A81">
    <cfRule type="expression" dxfId="109" priority="106">
      <formula>C81="Vrai"</formula>
    </cfRule>
    <cfRule type="expression" dxfId="108" priority="107">
      <formula>$C$21="Non applicable"</formula>
    </cfRule>
    <cfRule type="expression" dxfId="107" priority="108">
      <formula>C81="Plutôt Faux"</formula>
    </cfRule>
    <cfRule type="expression" dxfId="106" priority="109">
      <formula>C81="Plutôt Vrai"</formula>
    </cfRule>
    <cfRule type="expression" dxfId="105" priority="110">
      <formula>C81="Faux"</formula>
    </cfRule>
  </conditionalFormatting>
  <conditionalFormatting sqref="A82">
    <cfRule type="expression" dxfId="104" priority="101">
      <formula>C82="Vrai"</formula>
    </cfRule>
    <cfRule type="expression" dxfId="103" priority="102">
      <formula>$C$21="Non applicable"</formula>
    </cfRule>
    <cfRule type="expression" dxfId="102" priority="103">
      <formula>C82="Plutôt Faux"</formula>
    </cfRule>
    <cfRule type="expression" dxfId="101" priority="104">
      <formula>C82="Plutôt Vrai"</formula>
    </cfRule>
    <cfRule type="expression" dxfId="100" priority="105">
      <formula>C82="Faux"</formula>
    </cfRule>
  </conditionalFormatting>
  <conditionalFormatting sqref="A83">
    <cfRule type="expression" dxfId="99" priority="96">
      <formula>C83="Vrai"</formula>
    </cfRule>
    <cfRule type="expression" dxfId="98" priority="97">
      <formula>$C$21="Non applicable"</formula>
    </cfRule>
    <cfRule type="expression" dxfId="97" priority="98">
      <formula>C83="Plutôt Faux"</formula>
    </cfRule>
    <cfRule type="expression" dxfId="96" priority="99">
      <formula>C83="Plutôt Vrai"</formula>
    </cfRule>
    <cfRule type="expression" dxfId="95" priority="100">
      <formula>C83="Faux"</formula>
    </cfRule>
  </conditionalFormatting>
  <conditionalFormatting sqref="A84">
    <cfRule type="expression" dxfId="94" priority="91">
      <formula>C84="Vrai"</formula>
    </cfRule>
    <cfRule type="expression" dxfId="93" priority="92">
      <formula>$C$21="Non applicable"</formula>
    </cfRule>
    <cfRule type="expression" dxfId="92" priority="93">
      <formula>C84="Plutôt Faux"</formula>
    </cfRule>
    <cfRule type="expression" dxfId="91" priority="94">
      <formula>C84="Plutôt Vrai"</formula>
    </cfRule>
    <cfRule type="expression" dxfId="90" priority="95">
      <formula>C84="Faux"</formula>
    </cfRule>
  </conditionalFormatting>
  <conditionalFormatting sqref="A85">
    <cfRule type="expression" dxfId="89" priority="86">
      <formula>C85="Vrai"</formula>
    </cfRule>
    <cfRule type="expression" dxfId="88" priority="87">
      <formula>$C$21="Non applicable"</formula>
    </cfRule>
    <cfRule type="expression" dxfId="87" priority="88">
      <formula>C85="Plutôt Faux"</formula>
    </cfRule>
    <cfRule type="expression" dxfId="86" priority="89">
      <formula>C85="Plutôt Vrai"</formula>
    </cfRule>
    <cfRule type="expression" dxfId="85" priority="90">
      <formula>C85="Faux"</formula>
    </cfRule>
  </conditionalFormatting>
  <conditionalFormatting sqref="A86">
    <cfRule type="expression" dxfId="84" priority="81">
      <formula>C86="Vrai"</formula>
    </cfRule>
    <cfRule type="expression" dxfId="83" priority="82">
      <formula>$C$21="Non applicable"</formula>
    </cfRule>
    <cfRule type="expression" dxfId="82" priority="83">
      <formula>C86="Plutôt Faux"</formula>
    </cfRule>
    <cfRule type="expression" dxfId="81" priority="84">
      <formula>C86="Plutôt Vrai"</formula>
    </cfRule>
    <cfRule type="expression" dxfId="80" priority="85">
      <formula>C86="Faux"</formula>
    </cfRule>
  </conditionalFormatting>
  <conditionalFormatting sqref="A87">
    <cfRule type="expression" dxfId="79" priority="76">
      <formula>C87="Vrai"</formula>
    </cfRule>
    <cfRule type="expression" dxfId="78" priority="77">
      <formula>$C$21="Non applicable"</formula>
    </cfRule>
    <cfRule type="expression" dxfId="77" priority="78">
      <formula>C87="Plutôt Faux"</formula>
    </cfRule>
    <cfRule type="expression" dxfId="76" priority="79">
      <formula>C87="Plutôt Vrai"</formula>
    </cfRule>
    <cfRule type="expression" dxfId="75" priority="80">
      <formula>C87="Faux"</formula>
    </cfRule>
  </conditionalFormatting>
  <conditionalFormatting sqref="A89">
    <cfRule type="expression" dxfId="74" priority="71">
      <formula>C89="Vrai"</formula>
    </cfRule>
    <cfRule type="expression" dxfId="73" priority="72">
      <formula>$C$21="Non applicable"</formula>
    </cfRule>
    <cfRule type="expression" dxfId="72" priority="73">
      <formula>C89="Plutôt Faux"</formula>
    </cfRule>
    <cfRule type="expression" dxfId="71" priority="74">
      <formula>C89="Plutôt Vrai"</formula>
    </cfRule>
    <cfRule type="expression" dxfId="70" priority="75">
      <formula>C89="Faux"</formula>
    </cfRule>
  </conditionalFormatting>
  <conditionalFormatting sqref="A90">
    <cfRule type="expression" dxfId="69" priority="66">
      <formula>C90="Vrai"</formula>
    </cfRule>
    <cfRule type="expression" dxfId="68" priority="67">
      <formula>$C$21="Non applicable"</formula>
    </cfRule>
    <cfRule type="expression" dxfId="67" priority="68">
      <formula>C90="Plutôt Faux"</formula>
    </cfRule>
    <cfRule type="expression" dxfId="66" priority="69">
      <formula>C90="Plutôt Vrai"</formula>
    </cfRule>
    <cfRule type="expression" dxfId="65" priority="70">
      <formula>C90="Faux"</formula>
    </cfRule>
  </conditionalFormatting>
  <conditionalFormatting sqref="A95">
    <cfRule type="expression" dxfId="64" priority="61">
      <formula>C95="Vrai"</formula>
    </cfRule>
    <cfRule type="expression" dxfId="63" priority="62">
      <formula>$C$21="Non applicable"</formula>
    </cfRule>
    <cfRule type="expression" dxfId="62" priority="63">
      <formula>C95="Plutôt Faux"</formula>
    </cfRule>
    <cfRule type="expression" dxfId="61" priority="64">
      <formula>C95="Plutôt Vrai"</formula>
    </cfRule>
    <cfRule type="expression" dxfId="60" priority="65">
      <formula>C95="Faux"</formula>
    </cfRule>
  </conditionalFormatting>
  <conditionalFormatting sqref="A96">
    <cfRule type="expression" dxfId="59" priority="56">
      <formula>C96="Vrai"</formula>
    </cfRule>
    <cfRule type="expression" dxfId="58" priority="57">
      <formula>$C$21="Non applicable"</formula>
    </cfRule>
    <cfRule type="expression" dxfId="57" priority="58">
      <formula>C96="Plutôt Faux"</formula>
    </cfRule>
    <cfRule type="expression" dxfId="56" priority="59">
      <formula>C96="Plutôt Vrai"</formula>
    </cfRule>
    <cfRule type="expression" dxfId="55" priority="60">
      <formula>C96="Faux"</formula>
    </cfRule>
  </conditionalFormatting>
  <conditionalFormatting sqref="A97">
    <cfRule type="expression" dxfId="54" priority="51">
      <formula>C97="Vrai"</formula>
    </cfRule>
    <cfRule type="expression" dxfId="53" priority="52">
      <formula>$C$21="Non applicable"</formula>
    </cfRule>
    <cfRule type="expression" dxfId="52" priority="53">
      <formula>C97="Plutôt Faux"</formula>
    </cfRule>
    <cfRule type="expression" dxfId="51" priority="54">
      <formula>C97="Plutôt Vrai"</formula>
    </cfRule>
    <cfRule type="expression" dxfId="50" priority="55">
      <formula>C97="Faux"</formula>
    </cfRule>
  </conditionalFormatting>
  <conditionalFormatting sqref="A98">
    <cfRule type="expression" dxfId="49" priority="46">
      <formula>C98="Vrai"</formula>
    </cfRule>
    <cfRule type="expression" dxfId="48" priority="47">
      <formula>$C$21="Non applicable"</formula>
    </cfRule>
    <cfRule type="expression" dxfId="47" priority="48">
      <formula>C98="Plutôt Faux"</formula>
    </cfRule>
    <cfRule type="expression" dxfId="46" priority="49">
      <formula>C98="Plutôt Vrai"</formula>
    </cfRule>
    <cfRule type="expression" dxfId="45" priority="50">
      <formula>C98="Faux"</formula>
    </cfRule>
  </conditionalFormatting>
  <conditionalFormatting sqref="A100">
    <cfRule type="expression" dxfId="44" priority="41">
      <formula>C100="Vrai"</formula>
    </cfRule>
    <cfRule type="expression" dxfId="43" priority="42">
      <formula>$C$21="Non applicable"</formula>
    </cfRule>
    <cfRule type="expression" dxfId="42" priority="43">
      <formula>C100="Plutôt Faux"</formula>
    </cfRule>
    <cfRule type="expression" dxfId="41" priority="44">
      <formula>C100="Plutôt Vrai"</formula>
    </cfRule>
    <cfRule type="expression" dxfId="40" priority="45">
      <formula>C100="Faux"</formula>
    </cfRule>
  </conditionalFormatting>
  <conditionalFormatting sqref="A102">
    <cfRule type="expression" dxfId="39" priority="36">
      <formula>C102="Vrai"</formula>
    </cfRule>
    <cfRule type="expression" dxfId="38" priority="37">
      <formula>$C$21="Non applicable"</formula>
    </cfRule>
    <cfRule type="expression" dxfId="37" priority="38">
      <formula>C102="Plutôt Faux"</formula>
    </cfRule>
    <cfRule type="expression" dxfId="36" priority="39">
      <formula>C102="Plutôt Vrai"</formula>
    </cfRule>
    <cfRule type="expression" dxfId="35" priority="40">
      <formula>C102="Faux"</formula>
    </cfRule>
  </conditionalFormatting>
  <conditionalFormatting sqref="A103">
    <cfRule type="expression" dxfId="34" priority="31">
      <formula>C103="Vrai"</formula>
    </cfRule>
    <cfRule type="expression" dxfId="33" priority="32">
      <formula>$C$21="Non applicable"</formula>
    </cfRule>
    <cfRule type="expression" dxfId="32" priority="33">
      <formula>C103="Plutôt Faux"</formula>
    </cfRule>
    <cfRule type="expression" dxfId="31" priority="34">
      <formula>C103="Plutôt Vrai"</formula>
    </cfRule>
    <cfRule type="expression" dxfId="30" priority="35">
      <formula>C103="Faux"</formula>
    </cfRule>
  </conditionalFormatting>
  <conditionalFormatting sqref="A104">
    <cfRule type="expression" dxfId="29" priority="26">
      <formula>C104="Vrai"</formula>
    </cfRule>
    <cfRule type="expression" dxfId="28" priority="27">
      <formula>$C$21="Non applicable"</formula>
    </cfRule>
    <cfRule type="expression" dxfId="27" priority="28">
      <formula>C104="Plutôt Faux"</formula>
    </cfRule>
    <cfRule type="expression" dxfId="26" priority="29">
      <formula>C104="Plutôt Vrai"</formula>
    </cfRule>
    <cfRule type="expression" dxfId="25" priority="30">
      <formula>C104="Faux"</formula>
    </cfRule>
  </conditionalFormatting>
  <conditionalFormatting sqref="A105">
    <cfRule type="expression" dxfId="24" priority="21">
      <formula>C105="Vrai"</formula>
    </cfRule>
    <cfRule type="expression" dxfId="23" priority="22">
      <formula>$C$21="Non applicable"</formula>
    </cfRule>
    <cfRule type="expression" dxfId="22" priority="23">
      <formula>C105="Plutôt Faux"</formula>
    </cfRule>
    <cfRule type="expression" dxfId="21" priority="24">
      <formula>C105="Plutôt Vrai"</formula>
    </cfRule>
    <cfRule type="expression" dxfId="20" priority="25">
      <formula>C105="Faux"</formula>
    </cfRule>
  </conditionalFormatting>
  <conditionalFormatting sqref="A106">
    <cfRule type="expression" dxfId="19" priority="16">
      <formula>C106="Vrai"</formula>
    </cfRule>
    <cfRule type="expression" dxfId="18" priority="17">
      <formula>$C$21="Non applicable"</formula>
    </cfRule>
    <cfRule type="expression" dxfId="17" priority="18">
      <formula>C106="Plutôt Faux"</formula>
    </cfRule>
    <cfRule type="expression" dxfId="16" priority="19">
      <formula>C106="Plutôt Vrai"</formula>
    </cfRule>
    <cfRule type="expression" dxfId="15" priority="20">
      <formula>C106="Faux"</formula>
    </cfRule>
  </conditionalFormatting>
  <conditionalFormatting sqref="A108">
    <cfRule type="expression" dxfId="14" priority="11">
      <formula>C108="Vrai"</formula>
    </cfRule>
    <cfRule type="expression" dxfId="13" priority="12">
      <formula>$C$21="Non applicable"</formula>
    </cfRule>
    <cfRule type="expression" dxfId="12" priority="13">
      <formula>C108="Plutôt Faux"</formula>
    </cfRule>
    <cfRule type="expression" dxfId="11" priority="14">
      <formula>C108="Plutôt Vrai"</formula>
    </cfRule>
    <cfRule type="expression" dxfId="10" priority="15">
      <formula>C108="Faux"</formula>
    </cfRule>
  </conditionalFormatting>
  <conditionalFormatting sqref="A111">
    <cfRule type="expression" dxfId="9" priority="6">
      <formula>C111="Vrai"</formula>
    </cfRule>
    <cfRule type="expression" dxfId="8" priority="7">
      <formula>$C$21="Non applicable"</formula>
    </cfRule>
    <cfRule type="expression" dxfId="7" priority="8">
      <formula>C111="Plutôt Faux"</formula>
    </cfRule>
    <cfRule type="expression" dxfId="6" priority="9">
      <formula>C111="Plutôt Vrai"</formula>
    </cfRule>
    <cfRule type="expression" dxfId="5" priority="10">
      <formula>C111="Faux"</formula>
    </cfRule>
  </conditionalFormatting>
  <conditionalFormatting sqref="A112">
    <cfRule type="expression" dxfId="4" priority="1">
      <formula>C112="Vrai"</formula>
    </cfRule>
    <cfRule type="expression" dxfId="3" priority="2">
      <formula>$C$21="Non applicable"</formula>
    </cfRule>
    <cfRule type="expression" dxfId="2" priority="3">
      <formula>C112="Plutôt Faux"</formula>
    </cfRule>
    <cfRule type="expression" dxfId="1" priority="4">
      <formula>C112="Plutôt Vrai"</formula>
    </cfRule>
    <cfRule type="expression" dxfId="0" priority="5">
      <formula>C112="Faux"</formula>
    </cfRule>
  </conditionalFormatting>
  <dataValidations count="6">
    <dataValidation allowBlank="1" showInputMessage="1" showErrorMessage="1" prompt="Indiquez les noms des personnes ayant été associées à l'autodiagnostic (être plusieurs évite les subjectivités individuelles)" sqref="C9:E9" xr:uid="{00000000-0002-0000-0100-000000000000}"/>
    <dataValidation type="date" operator="greaterThan" allowBlank="1" showInputMessage="1" showErrorMessage="1" prompt="Indiquez une date (jj/mm/aaaa)" sqref="C6:E6" xr:uid="{00000000-0002-0000-0100-000001000000}">
      <formula1>42005</formula1>
    </dataValidation>
    <dataValidation allowBlank="1" showInputMessage="1" showErrorMessage="1" prompt="Indiquez le nom du responsable de l'autodiagnostic" sqref="C7:E7" xr:uid="{00000000-0002-0000-0100-000002000000}"/>
    <dataValidation allowBlank="1" showInputMessage="1" showErrorMessage="1" prompt="Indiquez le téléphone du responsable de l'autodiagnostic" sqref="F8" xr:uid="{00000000-0002-0000-0100-000003000000}"/>
    <dataValidation errorStyle="information" allowBlank="1" sqref="B81" xr:uid="{00000000-0002-0000-0100-000004000000}"/>
    <dataValidation allowBlank="1" showInputMessage="1" showErrorMessage="1" prompt="Indiquez l'email du responsable de l'autodiagnostic" sqref="C8:E8" xr:uid="{00000000-0002-0000-0100-000005000000}"/>
  </dataValidations>
  <hyperlinks>
    <hyperlink ref="A14" location="Conseils!A6" display="Art. 4" xr:uid="{00000000-0004-0000-0100-000000000000}"/>
    <hyperlink ref="A55" location="Conseils!A19" display="Art. 7" xr:uid="{00000000-0004-0000-0100-000001000000}"/>
    <hyperlink ref="A91" location="Conseils!A25" display="Art. 8" xr:uid="{00000000-0004-0000-0100-000002000000}"/>
    <hyperlink ref="A45" location="Conseils!A15" display="Art. 6" xr:uid="{00000000-0004-0000-0100-000003000000}"/>
    <hyperlink ref="A29" location="Conseils!A11" display="Art. 5" xr:uid="{00000000-0004-0000-0100-000004000000}"/>
    <hyperlink ref="A1" r:id="rId1" xr:uid="{00000000-0004-0000-0100-000005000000}"/>
    <hyperlink ref="B1" r:id="rId2" display="https://travaux.master.utc.fr/formations-master/ingenierie-de-la-sante/ids079/" xr:uid="{00000000-0004-0000-0100-000006000000}"/>
  </hyperlinks>
  <printOptions horizontalCentered="1"/>
  <pageMargins left="0.19685039370078741" right="0.19685039370078741" top="0" bottom="0.35433070866141736" header="0" footer="0.11811023622047245"/>
  <pageSetup paperSize="9" orientation="landscape" r:id="rId3"/>
  <headerFooter>
    <oddFooter>&amp;L&amp;"Arial Italique,Italique"&amp;6&amp;K000000Fichier : &amp;F&amp;C&amp;"Arial Italique,Italique"&amp;6&amp;K000000Onglet : &amp;A&amp;R&amp;"Arial Italique,Italique"&amp;6&amp;K000000Date d’impression : &amp;D, page n° &amp;P/&amp;N</oddFooter>
  </headerFooter>
  <ignoredErrors>
    <ignoredError sqref="E93 D107 D109" formula="1"/>
  </ignoredErrors>
  <drawing r:id="rId4"/>
  <extLst>
    <ext xmlns:x14="http://schemas.microsoft.com/office/spreadsheetml/2009/9/main" uri="{78C0D931-6437-407d-A8EE-F0AAD7539E65}">
      <x14:conditionalFormattings>
        <x14:conditionalFormatting xmlns:xm="http://schemas.microsoft.com/office/excel/2006/main">
          <x14:cfRule type="dataBar" id="{5A06BCFF-97B9-4015-AD1F-053988B8F8E8}">
            <x14:dataBar minLength="0" maxLength="100" gradient="0">
              <x14:cfvo type="num">
                <xm:f>0</xm:f>
              </x14:cfvo>
              <x14:cfvo type="num">
                <xm:f>1</xm:f>
              </x14:cfvo>
              <x14:negativeFillColor rgb="FFFF0000"/>
              <x14:axisColor rgb="FF000000"/>
            </x14:dataBar>
          </x14:cfRule>
          <xm:sqref>D16:D21 D23:D28 D31 D33 D35:D36 D38:D40 D42:D44 D47 D49 D51 D53:D54 D57 D59:D61 D63:D71 D73:D75 D77:D87 D89:D90 D93 D95:D100 D102:D106 D108 D110:D112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6000000}">
          <x14:formula1>
            <xm:f>'Mode d''emploi'!$C$25:$C$30</xm:f>
          </x14:formula1>
          <xm:sqref>C59:C61 C16:C21 C110:C112 C31 C33 C35:C36 C38:C40 C57 C47 C42:C44 C49 C102:C106 C53:C54 C51 C63:C71 C73:C75 C89:C90 C93 C77:C87 C95:C100 C108 C23:C28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IM1365"/>
  <sheetViews>
    <sheetView workbookViewId="0">
      <selection activeCell="F25" sqref="F25:H25"/>
    </sheetView>
  </sheetViews>
  <sheetFormatPr baseColWidth="10" defaultColWidth="10.53515625" defaultRowHeight="15.5"/>
  <cols>
    <col min="1" max="1" width="6.53515625" style="78" customWidth="1"/>
    <col min="2" max="4" width="14.15234375" style="78" customWidth="1"/>
    <col min="5" max="5" width="16.84375" style="78" customWidth="1"/>
    <col min="6" max="8" width="14.15234375" style="78" customWidth="1"/>
    <col min="9" max="247" width="10.53515625" style="83"/>
    <col min="248" max="16384" width="10.53515625" style="78"/>
  </cols>
  <sheetData>
    <row r="1" spans="1:247" s="307" customFormat="1" ht="11" customHeight="1">
      <c r="A1" s="559" t="s">
        <v>636</v>
      </c>
      <c r="B1" s="559"/>
      <c r="C1" s="559"/>
      <c r="D1" s="283"/>
      <c r="E1" s="283"/>
      <c r="F1" s="306"/>
      <c r="G1" s="286"/>
      <c r="H1" s="286" t="str">
        <f>'Mode d''emploi'!$I$1</f>
        <v>© 2021 FOSSO MATCHINDE Megane Shandy ; WAOUSSI NGOKO Saryane Manuela</v>
      </c>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row>
    <row r="2" spans="1:247" s="291" customFormat="1" ht="9" customHeight="1">
      <c r="A2" s="308" t="str">
        <f>'Mode d''emploi'!A2</f>
        <v>Document d'appui à la déclaration de conformité à la norme ISO 13485 : 2016 et aux annexes ZD et ZE de son amendement A1</v>
      </c>
      <c r="B2" s="309"/>
      <c r="C2" s="310"/>
      <c r="D2" s="310"/>
      <c r="E2" s="310"/>
      <c r="F2" s="310"/>
      <c r="G2" s="311"/>
      <c r="H2" s="311" t="s">
        <v>31</v>
      </c>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row>
    <row r="3" spans="1:247" ht="24" customHeight="1">
      <c r="A3" s="197"/>
      <c r="B3" s="593" t="s">
        <v>169</v>
      </c>
      <c r="C3" s="593"/>
      <c r="D3" s="593"/>
      <c r="E3" s="593"/>
      <c r="F3" s="593"/>
      <c r="G3" s="593"/>
      <c r="H3" s="594"/>
    </row>
    <row r="4" spans="1:247" ht="4.25" customHeight="1">
      <c r="A4" s="3"/>
      <c r="B4" s="4"/>
      <c r="C4" s="5"/>
      <c r="D4" s="6"/>
      <c r="E4" s="6"/>
      <c r="F4" s="6"/>
      <c r="G4" s="6"/>
      <c r="H4" s="7"/>
    </row>
    <row r="5" spans="1:247">
      <c r="A5" s="567" t="s">
        <v>170</v>
      </c>
      <c r="B5" s="568"/>
      <c r="C5" s="568"/>
      <c r="D5" s="569"/>
      <c r="E5" s="567" t="s">
        <v>171</v>
      </c>
      <c r="F5" s="568"/>
      <c r="G5" s="568"/>
      <c r="H5" s="569"/>
    </row>
    <row r="6" spans="1:247" ht="18" customHeight="1">
      <c r="A6" s="570" t="str">
        <f>'Mode d''emploi'!A6</f>
        <v>Etablissement :</v>
      </c>
      <c r="B6" s="571"/>
      <c r="C6" s="572" t="str">
        <f>'Mode d''emploi'!D6</f>
        <v>Nom de l'établissement</v>
      </c>
      <c r="D6" s="573"/>
      <c r="E6" s="383" t="s">
        <v>617</v>
      </c>
      <c r="F6" s="384" t="str">
        <f>IF(Evaluation!C6="","",Evaluation!C6)</f>
        <v/>
      </c>
      <c r="G6" s="580" t="str">
        <f>Evaluation!$A$9</f>
        <v>L'équipe d'autodiagnostic :</v>
      </c>
      <c r="H6" s="581"/>
    </row>
    <row r="7" spans="1:247" ht="18" customHeight="1">
      <c r="A7" s="570" t="str">
        <f>'Mode d''emploi'!A7</f>
        <v xml:space="preserve"> Responsable du SMQ : </v>
      </c>
      <c r="B7" s="571"/>
      <c r="C7" s="572" t="str">
        <f>'Mode d''emploi'!D7</f>
        <v>Nom et Prénom</v>
      </c>
      <c r="D7" s="573"/>
      <c r="E7" s="383" t="s">
        <v>618</v>
      </c>
      <c r="F7" s="385" t="str">
        <f>IF(Evaluation!C7="","",Evaluation!C7)</f>
        <v>Nom et Prénom</v>
      </c>
      <c r="G7" s="576" t="str">
        <f>Evaluation!C9</f>
        <v>Noms et Prénosm des membres de l'équipe</v>
      </c>
      <c r="H7" s="577"/>
    </row>
    <row r="8" spans="1:247" ht="24" customHeight="1">
      <c r="A8" s="591" t="str">
        <f>'Mode d''emploi'!A8</f>
        <v xml:space="preserve"> Contacts (Email et Tel.) :</v>
      </c>
      <c r="B8" s="592"/>
      <c r="C8" s="386" t="str">
        <f>'Mode d''emploi'!D8</f>
        <v>email</v>
      </c>
      <c r="D8" s="387" t="str">
        <f>'Mode d''emploi'!H8</f>
        <v>téléphone</v>
      </c>
      <c r="E8" s="388" t="str">
        <f>Evaluation!C8</f>
        <v>Email</v>
      </c>
      <c r="F8" s="389" t="str">
        <f>Evaluation!F8</f>
        <v>Téléphone</v>
      </c>
      <c r="G8" s="578"/>
      <c r="H8" s="579"/>
    </row>
    <row r="9" spans="1:247" ht="6.5" customHeight="1">
      <c r="A9" s="3"/>
      <c r="B9" s="12"/>
      <c r="C9" s="12"/>
      <c r="D9" s="12"/>
      <c r="E9" s="3"/>
      <c r="F9" s="3"/>
      <c r="G9" s="12"/>
      <c r="H9" s="13"/>
    </row>
    <row r="10" spans="1:247">
      <c r="A10" s="582" t="s">
        <v>172</v>
      </c>
      <c r="B10" s="583"/>
      <c r="C10" s="583"/>
      <c r="D10" s="583"/>
      <c r="E10" s="583"/>
      <c r="F10" s="583"/>
      <c r="G10" s="583"/>
      <c r="H10" s="584"/>
    </row>
    <row r="11" spans="1:247">
      <c r="A11" s="585" t="str">
        <f>CONCATENATE("Niveaux de VERACITE des ",Utilitaires!I8," CRITERES de réalisation évalués")</f>
        <v>Niveaux de VERACITE des 0 CRITERES de réalisation évalués</v>
      </c>
      <c r="B11" s="586"/>
      <c r="C11" s="586"/>
      <c r="D11" s="587"/>
      <c r="E11" s="588" t="s">
        <v>173</v>
      </c>
      <c r="F11" s="589"/>
      <c r="G11" s="589"/>
      <c r="H11" s="590"/>
    </row>
    <row r="12" spans="1:247" ht="20" customHeight="1">
      <c r="A12" s="615" t="str">
        <f>IF(Utilitaires!I7&gt;1,CONCATENATE("Information : ",Utilitaires!I7," critères sont déclarés - ",Utilitaires!A7,"s -"),IF(Utilitaires!I7&gt;0,CONCATENATE("Information : ",Utilitaires!I7," critère est déclaré - ",Utilitaires!A7," -"),""))</f>
        <v/>
      </c>
      <c r="B12" s="616"/>
      <c r="C12" s="616"/>
      <c r="D12" s="617"/>
      <c r="E12" s="379"/>
      <c r="F12" s="380" t="s">
        <v>174</v>
      </c>
      <c r="G12" s="381" t="str">
        <f>G34</f>
        <v/>
      </c>
      <c r="H12" s="382" t="str">
        <f>E34</f>
        <v/>
      </c>
    </row>
    <row r="13" spans="1:247" ht="84" customHeight="1">
      <c r="A13" s="379"/>
      <c r="B13" s="390"/>
      <c r="C13" s="390"/>
      <c r="D13" s="391"/>
      <c r="E13" s="429"/>
      <c r="F13" s="378"/>
      <c r="G13" s="378"/>
      <c r="H13" s="440"/>
    </row>
    <row r="14" spans="1:247" ht="84" customHeight="1">
      <c r="A14" s="379"/>
      <c r="B14" s="390"/>
      <c r="C14" s="390"/>
      <c r="D14" s="391"/>
      <c r="E14" s="429"/>
      <c r="F14" s="378"/>
      <c r="G14" s="378"/>
      <c r="H14" s="440"/>
    </row>
    <row r="15" spans="1:247" s="109" customFormat="1" ht="21" customHeight="1">
      <c r="A15" s="564" t="str">
        <f>IF(Utilitaires!I2&gt;1,CONCATENATE("Attention : ",Utilitaires!I2," critères ne sont pas encore traités"),IF(Utilitaires!I2&gt;0,CONCATENATE("Attention : ",Utilitaires!I2," critère n'est pas encore traité"),""))</f>
        <v>Attention : 72 critères ne sont pas encore traités</v>
      </c>
      <c r="B15" s="565"/>
      <c r="C15" s="565"/>
      <c r="D15" s="566"/>
      <c r="E15" s="429"/>
      <c r="F15" s="378"/>
      <c r="G15" s="378"/>
      <c r="H15" s="440"/>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row>
    <row r="16" spans="1:247" ht="32" customHeight="1">
      <c r="A16" s="612" t="str">
        <f>IF(Utilitaires!$C$18&gt;1,CONCATENATE("Niveaux de CONFORMITÉ des ",Utilitaires!C18," SOUS-ARTICLES évalués"),IF(Utilitaires!$C$18=1,CONCATENATE("Niveaux de CONFORMITÉ du SOUS-ARTICLE évalué"),""))</f>
        <v/>
      </c>
      <c r="B16" s="613"/>
      <c r="C16" s="613"/>
      <c r="D16" s="614"/>
      <c r="E16" s="429"/>
      <c r="F16" s="378"/>
      <c r="G16" s="378"/>
      <c r="H16" s="440"/>
    </row>
    <row r="17" spans="1:8" ht="32" customHeight="1">
      <c r="A17" s="561"/>
      <c r="B17" s="562"/>
      <c r="C17" s="562"/>
      <c r="D17" s="563"/>
      <c r="E17" s="429"/>
      <c r="F17" s="378"/>
      <c r="G17" s="378"/>
      <c r="H17" s="440"/>
    </row>
    <row r="18" spans="1:8" ht="32" customHeight="1">
      <c r="A18" s="379"/>
      <c r="B18" s="390"/>
      <c r="C18" s="390"/>
      <c r="D18" s="391"/>
      <c r="E18" s="429"/>
      <c r="F18" s="378"/>
      <c r="G18" s="378"/>
      <c r="H18" s="440"/>
    </row>
    <row r="19" spans="1:8" ht="32" customHeight="1">
      <c r="A19" s="379"/>
      <c r="B19" s="390"/>
      <c r="C19" s="390"/>
      <c r="D19" s="391"/>
      <c r="E19" s="429"/>
      <c r="F19" s="378"/>
      <c r="G19" s="378"/>
      <c r="H19" s="440"/>
    </row>
    <row r="20" spans="1:8" ht="32" customHeight="1">
      <c r="A20" s="379"/>
      <c r="B20" s="390"/>
      <c r="C20" s="390"/>
      <c r="D20" s="391"/>
      <c r="E20" s="429"/>
      <c r="F20" s="378"/>
      <c r="G20" s="378"/>
      <c r="H20" s="440"/>
    </row>
    <row r="21" spans="1:8" ht="19" customHeight="1">
      <c r="A21" s="564" t="str">
        <f>IF(Utilitaires!C11&gt;1,CONCATENATE("Attention : ",Utilitaires!C11," sous-articles ne sont pas encore traités"),IF(Utilitaires!C11&gt;0,CONCATENATE("Attention : ",Utilitaires!C11," sous-article n'est pas encore traité"),""))</f>
        <v>Attention : 22 sous-articles ne sont pas encore traités</v>
      </c>
      <c r="B21" s="565"/>
      <c r="C21" s="565"/>
      <c r="D21" s="566"/>
      <c r="E21" s="609" t="s">
        <v>619</v>
      </c>
      <c r="F21" s="610"/>
      <c r="G21" s="610"/>
      <c r="H21" s="611"/>
    </row>
    <row r="22" spans="1:8" ht="5" customHeight="1">
      <c r="A22" s="110"/>
      <c r="B22" s="79"/>
      <c r="C22" s="79"/>
      <c r="D22" s="79"/>
      <c r="E22" s="110"/>
      <c r="F22" s="110"/>
      <c r="G22" s="79"/>
      <c r="H22" s="80"/>
    </row>
    <row r="23" spans="1:8">
      <c r="A23" s="582" t="s">
        <v>175</v>
      </c>
      <c r="B23" s="583"/>
      <c r="C23" s="583"/>
      <c r="D23" s="583"/>
      <c r="E23" s="583"/>
      <c r="F23" s="583"/>
      <c r="G23" s="583"/>
      <c r="H23" s="584"/>
    </row>
    <row r="24" spans="1:8" ht="17" customHeight="1">
      <c r="A24" s="597" t="str">
        <f>IF(Utilitaires!$C$18&gt;1,CONCATENATE("Taux de CONFORMITÉ aux exigences pour les ",Utilitaires!C18," SOUS-ARTICLES évalués"),IF(Utilitaires!$C$18=1,CONCATENATE("Taux de CONFORMITÉ aux exigences pour le SOUS-ARTICLE évalué"),""))</f>
        <v/>
      </c>
      <c r="B24" s="598"/>
      <c r="C24" s="598"/>
      <c r="D24" s="598"/>
      <c r="E24" s="598"/>
      <c r="F24" s="599" t="s">
        <v>176</v>
      </c>
      <c r="G24" s="600"/>
      <c r="H24" s="601"/>
    </row>
    <row r="25" spans="1:8" ht="65" customHeight="1">
      <c r="A25" s="606" t="str">
        <f>CONCATENATE(A15," 
",A21)</f>
        <v>Attention : 72 critères ne sont pas encore traités 
Attention : 22 sous-articles ne sont pas encore traités</v>
      </c>
      <c r="B25" s="607"/>
      <c r="C25" s="607"/>
      <c r="D25" s="608" t="str">
        <f>A12</f>
        <v/>
      </c>
      <c r="E25" s="607"/>
      <c r="F25" s="602" t="s">
        <v>177</v>
      </c>
      <c r="G25" s="603"/>
      <c r="H25" s="604"/>
    </row>
    <row r="26" spans="1:8" ht="17" customHeight="1">
      <c r="A26" s="429"/>
      <c r="B26" s="378"/>
      <c r="C26" s="378"/>
      <c r="D26" s="378"/>
      <c r="E26" s="378"/>
      <c r="F26" s="618" t="s">
        <v>178</v>
      </c>
      <c r="G26" s="619"/>
      <c r="H26" s="620"/>
    </row>
    <row r="27" spans="1:8" ht="42" customHeight="1">
      <c r="A27" s="429"/>
      <c r="B27" s="378"/>
      <c r="C27" s="378"/>
      <c r="D27" s="378"/>
      <c r="E27" s="378"/>
      <c r="F27" s="430" t="s">
        <v>179</v>
      </c>
      <c r="G27" s="431" t="s">
        <v>180</v>
      </c>
      <c r="H27" s="432" t="s">
        <v>181</v>
      </c>
    </row>
    <row r="28" spans="1:8" ht="90" customHeight="1">
      <c r="A28" s="429"/>
      <c r="B28" s="378"/>
      <c r="C28" s="378"/>
      <c r="D28" s="378"/>
      <c r="E28" s="378"/>
      <c r="F28" s="111" t="s">
        <v>182</v>
      </c>
      <c r="G28" s="112"/>
      <c r="H28" s="113"/>
    </row>
    <row r="29" spans="1:8" ht="90" customHeight="1">
      <c r="A29" s="429"/>
      <c r="B29" s="378"/>
      <c r="C29" s="378"/>
      <c r="D29" s="378"/>
      <c r="E29" s="378"/>
      <c r="F29" s="111" t="s">
        <v>183</v>
      </c>
      <c r="G29" s="112"/>
      <c r="H29" s="113"/>
    </row>
    <row r="30" spans="1:8" ht="90" customHeight="1">
      <c r="A30" s="609" t="str">
        <f>$E$21</f>
        <v>En pointillés verts : seuil paramétré dans l'onglet {Déclaration ISO 17050}</v>
      </c>
      <c r="B30" s="610"/>
      <c r="C30" s="610"/>
      <c r="D30" s="610"/>
      <c r="E30" s="611"/>
      <c r="F30" s="164" t="s">
        <v>184</v>
      </c>
      <c r="G30" s="165"/>
      <c r="H30" s="166"/>
    </row>
    <row r="31" spans="1:8" ht="6" customHeight="1">
      <c r="A31" s="81"/>
      <c r="B31" s="81"/>
      <c r="C31" s="81"/>
      <c r="D31" s="81"/>
      <c r="E31" s="81"/>
      <c r="F31" s="82"/>
      <c r="G31" s="82"/>
      <c r="H31" s="82"/>
    </row>
    <row r="32" spans="1:8">
      <c r="A32" s="621" t="s">
        <v>185</v>
      </c>
      <c r="B32" s="622"/>
      <c r="C32" s="622"/>
      <c r="D32" s="622"/>
      <c r="E32" s="622"/>
      <c r="F32" s="622"/>
      <c r="G32" s="622"/>
      <c r="H32" s="623"/>
    </row>
    <row r="33" spans="1:8" ht="10" customHeight="1">
      <c r="A33" s="14"/>
      <c r="B33" s="15"/>
      <c r="C33" s="15"/>
      <c r="D33" s="16"/>
      <c r="E33" s="605" t="s">
        <v>186</v>
      </c>
      <c r="F33" s="605"/>
      <c r="G33" s="193" t="s">
        <v>187</v>
      </c>
      <c r="H33" s="202" t="s">
        <v>188</v>
      </c>
    </row>
    <row r="34" spans="1:8" ht="20" customHeight="1">
      <c r="A34" s="595" t="s">
        <v>189</v>
      </c>
      <c r="B34" s="596"/>
      <c r="C34" s="596"/>
      <c r="D34" s="596"/>
      <c r="E34" s="574" t="str">
        <f>Evaluation!G13</f>
        <v/>
      </c>
      <c r="F34" s="574"/>
      <c r="G34" s="312" t="str">
        <f>Evaluation!D13</f>
        <v/>
      </c>
      <c r="H34" s="313" t="str">
        <f>PROPER(MID(Evaluation!E13,14,9))</f>
        <v/>
      </c>
    </row>
    <row r="35" spans="1:8" ht="13" customHeight="1">
      <c r="A35" s="114" t="str">
        <f>Evaluation!A14</f>
        <v>Art. 4</v>
      </c>
      <c r="B35" s="115" t="str">
        <f>Evaluation!B14</f>
        <v>Système de management de la qualité</v>
      </c>
      <c r="C35" s="115"/>
      <c r="D35" s="115"/>
      <c r="E35" s="575" t="str">
        <f>Evaluation!G14</f>
        <v>en attente</v>
      </c>
      <c r="F35" s="575"/>
      <c r="G35" s="116" t="str">
        <f>Evaluation!D14</f>
        <v/>
      </c>
      <c r="H35" s="117" t="str">
        <f>PROPER(MID(Evaluation!E14,14,9))</f>
        <v/>
      </c>
    </row>
    <row r="36" spans="1:8" ht="13" customHeight="1">
      <c r="A36" s="118"/>
      <c r="B36" s="91" t="str">
        <f>Evaluation!A15</f>
        <v>4.1</v>
      </c>
      <c r="C36" s="92" t="str">
        <f>Evaluation!B15</f>
        <v>Exigences générales</v>
      </c>
      <c r="D36" s="92"/>
      <c r="E36" s="176"/>
      <c r="F36" s="93" t="str">
        <f>Evaluation!C15</f>
        <v>en attente</v>
      </c>
      <c r="G36" s="93" t="str">
        <f>Evaluation!D15</f>
        <v>...</v>
      </c>
      <c r="H36" s="119" t="str">
        <f>IF(G36="NA",F36,PROPER(MID(Evaluation!E15,14,9)))</f>
        <v/>
      </c>
    </row>
    <row r="37" spans="1:8" ht="13" customHeight="1">
      <c r="A37" s="118"/>
      <c r="B37" s="91" t="str">
        <f>Evaluation!A22</f>
        <v>4.2</v>
      </c>
      <c r="C37" s="92" t="str">
        <f>Evaluation!B22</f>
        <v>Exigences relatives à la documentation</v>
      </c>
      <c r="D37" s="94"/>
      <c r="E37" s="315"/>
      <c r="F37" s="93" t="str">
        <f>Evaluation!C22</f>
        <v>en attente</v>
      </c>
      <c r="G37" s="93" t="str">
        <f>Evaluation!D22</f>
        <v>...</v>
      </c>
      <c r="H37" s="119" t="str">
        <f>IF(G37="NA",F37,PROPER(MID(Evaluation!E22,14,9)))</f>
        <v/>
      </c>
    </row>
    <row r="38" spans="1:8" ht="13" customHeight="1">
      <c r="A38" s="317" t="str">
        <f>Evaluation!A29</f>
        <v>Art. 5</v>
      </c>
      <c r="B38" s="314" t="str">
        <f>Evaluation!B29</f>
        <v>Responsabilité de la direction</v>
      </c>
      <c r="C38" s="314"/>
      <c r="D38" s="314"/>
      <c r="E38" s="560" t="str">
        <f>Evaluation!G29</f>
        <v>en attente</v>
      </c>
      <c r="F38" s="560"/>
      <c r="G38" s="316" t="str">
        <f>Evaluation!D29</f>
        <v/>
      </c>
      <c r="H38" s="318" t="str">
        <f>PROPER(MID(Evaluation!E29,14,9))</f>
        <v/>
      </c>
    </row>
    <row r="39" spans="1:8" ht="13" customHeight="1">
      <c r="A39" s="118"/>
      <c r="B39" s="91" t="str">
        <f>Evaluation!A30</f>
        <v>5.1</v>
      </c>
      <c r="C39" s="92" t="str">
        <f>Evaluation!B30</f>
        <v>Engagement de la direction</v>
      </c>
      <c r="D39" s="91"/>
      <c r="E39" s="94"/>
      <c r="F39" s="95" t="str">
        <f>Evaluation!C30</f>
        <v>en attente</v>
      </c>
      <c r="G39" s="95" t="str">
        <f>Evaluation!D30</f>
        <v>...</v>
      </c>
      <c r="H39" s="119" t="str">
        <f>IF(G39="NA",F39,PROPER(MID(Evaluation!E30,14,9)))</f>
        <v/>
      </c>
    </row>
    <row r="40" spans="1:8" ht="13" customHeight="1">
      <c r="A40" s="118"/>
      <c r="B40" s="91" t="str">
        <f>Evaluation!A32</f>
        <v>5.2 / 5.3</v>
      </c>
      <c r="C40" s="92" t="str">
        <f>Evaluation!B32</f>
        <v>Orientation client / Politique qualité</v>
      </c>
      <c r="D40" s="94"/>
      <c r="E40" s="94"/>
      <c r="F40" s="95" t="str">
        <f>Evaluation!C32</f>
        <v>en attente</v>
      </c>
      <c r="G40" s="95" t="str">
        <f>Evaluation!D32</f>
        <v>...</v>
      </c>
      <c r="H40" s="119" t="str">
        <f>IF(G40="NA",F40,PROPER(MID(Evaluation!E32,14,9)))</f>
        <v/>
      </c>
    </row>
    <row r="41" spans="1:8" ht="13" customHeight="1">
      <c r="A41" s="118"/>
      <c r="B41" s="91" t="str">
        <f>Evaluation!A34</f>
        <v>5.4</v>
      </c>
      <c r="C41" s="92" t="str">
        <f>Evaluation!B34</f>
        <v>Planification</v>
      </c>
      <c r="D41" s="94"/>
      <c r="E41" s="94"/>
      <c r="F41" s="95" t="str">
        <f>Evaluation!C34</f>
        <v>en attente</v>
      </c>
      <c r="G41" s="95" t="str">
        <f>Evaluation!D34</f>
        <v>...</v>
      </c>
      <c r="H41" s="119" t="str">
        <f>IF(G41="NA",F41,PROPER(MID(Evaluation!E34,14,9)))</f>
        <v/>
      </c>
    </row>
    <row r="42" spans="1:8" ht="13" customHeight="1">
      <c r="A42" s="118"/>
      <c r="B42" s="91" t="str">
        <f>Evaluation!A37</f>
        <v>5.5</v>
      </c>
      <c r="C42" s="92" t="str">
        <f>Evaluation!B37</f>
        <v>Responsabilité, autorité et communication</v>
      </c>
      <c r="D42" s="94"/>
      <c r="E42" s="94"/>
      <c r="F42" s="95" t="str">
        <f>Evaluation!C37</f>
        <v>en attente</v>
      </c>
      <c r="G42" s="95" t="str">
        <f>Evaluation!D37</f>
        <v>...</v>
      </c>
      <c r="H42" s="119" t="str">
        <f>IF(G42="NA",F42,PROPER(MID(Evaluation!E37,14,9)))</f>
        <v/>
      </c>
    </row>
    <row r="43" spans="1:8" ht="13" customHeight="1">
      <c r="A43" s="118"/>
      <c r="B43" s="91" t="str">
        <f>Evaluation!A41</f>
        <v>5.6</v>
      </c>
      <c r="C43" s="92" t="str">
        <f>Evaluation!B41</f>
        <v>Revue de direction</v>
      </c>
      <c r="D43" s="94"/>
      <c r="E43" s="94"/>
      <c r="F43" s="95" t="str">
        <f>Evaluation!C41</f>
        <v>en attente</v>
      </c>
      <c r="G43" s="95" t="str">
        <f>Evaluation!D41</f>
        <v>...</v>
      </c>
      <c r="H43" s="119" t="str">
        <f>IF(G43="NA",F43,PROPER(MID(Evaluation!E41,14,9)))</f>
        <v/>
      </c>
    </row>
    <row r="44" spans="1:8" ht="13" customHeight="1">
      <c r="A44" s="317" t="str">
        <f>Evaluation!A45</f>
        <v>Art. 6</v>
      </c>
      <c r="B44" s="314" t="str">
        <f>Evaluation!B45</f>
        <v>Management des ressources</v>
      </c>
      <c r="C44" s="314"/>
      <c r="D44" s="314"/>
      <c r="E44" s="560" t="str">
        <f>Evaluation!G45</f>
        <v>en attente</v>
      </c>
      <c r="F44" s="560"/>
      <c r="G44" s="316" t="str">
        <f>Evaluation!D45</f>
        <v/>
      </c>
      <c r="H44" s="318" t="str">
        <f>PROPER(MID(Evaluation!E45,14,9))</f>
        <v/>
      </c>
    </row>
    <row r="45" spans="1:8" ht="13" customHeight="1">
      <c r="A45" s="118"/>
      <c r="B45" s="91" t="str">
        <f>Evaluation!A46</f>
        <v>6.1</v>
      </c>
      <c r="C45" s="92" t="str">
        <f>Evaluation!B46</f>
        <v>Mise à disposition des ressources</v>
      </c>
      <c r="D45" s="92"/>
      <c r="E45" s="92"/>
      <c r="F45" s="93" t="str">
        <f>Evaluation!C46</f>
        <v>en attente</v>
      </c>
      <c r="G45" s="93" t="str">
        <f>Evaluation!D46</f>
        <v>...</v>
      </c>
      <c r="H45" s="119" t="str">
        <f>IF(G45="NA",F45,PROPER(MID(Evaluation!E46,14,9)))</f>
        <v/>
      </c>
    </row>
    <row r="46" spans="1:8" ht="13" customHeight="1">
      <c r="A46" s="118"/>
      <c r="B46" s="91" t="str">
        <f>Evaluation!A48</f>
        <v>6.2</v>
      </c>
      <c r="C46" s="92" t="str">
        <f>Evaluation!B48</f>
        <v>Ressources humaines</v>
      </c>
      <c r="D46" s="92"/>
      <c r="E46" s="92"/>
      <c r="F46" s="93" t="str">
        <f>Evaluation!C48</f>
        <v>en attente</v>
      </c>
      <c r="G46" s="93" t="str">
        <f>Evaluation!D48</f>
        <v>...</v>
      </c>
      <c r="H46" s="119" t="str">
        <f>IF(G46="NA",F46,PROPER(MID(Evaluation!E48,14,9)))</f>
        <v/>
      </c>
    </row>
    <row r="47" spans="1:8" ht="13" customHeight="1">
      <c r="A47" s="118"/>
      <c r="B47" s="91" t="str">
        <f>Evaluation!A50</f>
        <v>6.3</v>
      </c>
      <c r="C47" s="92" t="str">
        <f>Evaluation!B50</f>
        <v>Infrastructures</v>
      </c>
      <c r="D47" s="92"/>
      <c r="E47" s="92"/>
      <c r="F47" s="93" t="str">
        <f>Evaluation!C50</f>
        <v>en attente</v>
      </c>
      <c r="G47" s="93" t="str">
        <f>Evaluation!D50</f>
        <v>...</v>
      </c>
      <c r="H47" s="119" t="str">
        <f>IF(G47="NA",F47,PROPER(MID(Evaluation!E50,14,9)))</f>
        <v/>
      </c>
    </row>
    <row r="48" spans="1:8" ht="13" customHeight="1">
      <c r="A48" s="118"/>
      <c r="B48" s="91" t="str">
        <f>Evaluation!A52</f>
        <v>6.4</v>
      </c>
      <c r="C48" s="92" t="str">
        <f>Evaluation!B52</f>
        <v>Environnement de travail et maitrise de la contamination</v>
      </c>
      <c r="D48" s="92"/>
      <c r="E48" s="92"/>
      <c r="F48" s="93" t="str">
        <f>Evaluation!C52</f>
        <v>en attente</v>
      </c>
      <c r="G48" s="93" t="str">
        <f>Evaluation!D52</f>
        <v>...</v>
      </c>
      <c r="H48" s="119" t="str">
        <f>IF(G48="NA",F48,PROPER(MID(Evaluation!E52,14,9)))</f>
        <v/>
      </c>
    </row>
    <row r="49" spans="1:8" ht="13" customHeight="1">
      <c r="A49" s="317" t="str">
        <f>Evaluation!A55</f>
        <v>Art. 7</v>
      </c>
      <c r="B49" s="314" t="str">
        <f>Evaluation!B55</f>
        <v>Réalisation du produit</v>
      </c>
      <c r="C49" s="314"/>
      <c r="D49" s="314"/>
      <c r="E49" s="560" t="str">
        <f>Evaluation!G55</f>
        <v>en attente</v>
      </c>
      <c r="F49" s="560"/>
      <c r="G49" s="316" t="str">
        <f>Evaluation!D55</f>
        <v/>
      </c>
      <c r="H49" s="318" t="str">
        <f>PROPER(MID(Evaluation!E55,14,9))</f>
        <v/>
      </c>
    </row>
    <row r="50" spans="1:8" ht="13" customHeight="1">
      <c r="A50" s="118"/>
      <c r="B50" s="175" t="str">
        <f>Evaluation!A56</f>
        <v>7.1</v>
      </c>
      <c r="C50" s="92" t="str">
        <f>Evaluation!B56</f>
        <v>Planification de la réalisation du produit</v>
      </c>
      <c r="D50" s="92"/>
      <c r="E50" s="92"/>
      <c r="F50" s="93" t="str">
        <f>Evaluation!C56</f>
        <v>en attente</v>
      </c>
      <c r="G50" s="93" t="str">
        <f>Evaluation!D56</f>
        <v>...</v>
      </c>
      <c r="H50" s="119" t="str">
        <f>IF(G50="NA",F50,PROPER(MID(Evaluation!E56,14,9)))</f>
        <v/>
      </c>
    </row>
    <row r="51" spans="1:8" ht="13" customHeight="1">
      <c r="A51" s="118"/>
      <c r="B51" s="175" t="str">
        <f>Evaluation!A58</f>
        <v>7.2</v>
      </c>
      <c r="C51" s="92" t="str">
        <f>Evaluation!B58</f>
        <v>Processus relatifs aux clients</v>
      </c>
      <c r="D51" s="92"/>
      <c r="E51" s="92"/>
      <c r="F51" s="93" t="str">
        <f>Evaluation!C58</f>
        <v>en attente</v>
      </c>
      <c r="G51" s="93" t="str">
        <f>Evaluation!D58</f>
        <v>...</v>
      </c>
      <c r="H51" s="119" t="str">
        <f>IF(G51="NA",F51,PROPER(MID(Evaluation!E58,14,9)))</f>
        <v/>
      </c>
    </row>
    <row r="52" spans="1:8" ht="13" customHeight="1">
      <c r="A52" s="118"/>
      <c r="B52" s="175" t="str">
        <f>Evaluation!A62</f>
        <v>7.3</v>
      </c>
      <c r="C52" s="92" t="str">
        <f>Evaluation!B62</f>
        <v>Conception et développement</v>
      </c>
      <c r="D52" s="92"/>
      <c r="E52" s="92"/>
      <c r="F52" s="93" t="str">
        <f>Evaluation!C62</f>
        <v>en attente</v>
      </c>
      <c r="G52" s="93" t="str">
        <f>Evaluation!D62</f>
        <v>...</v>
      </c>
      <c r="H52" s="119" t="str">
        <f>IF(G52="NA",F52,PROPER(MID(Evaluation!E62,14,9)))</f>
        <v/>
      </c>
    </row>
    <row r="53" spans="1:8" ht="13" customHeight="1">
      <c r="A53" s="118"/>
      <c r="B53" s="175" t="str">
        <f>Evaluation!A72</f>
        <v>7.4</v>
      </c>
      <c r="C53" s="92" t="str">
        <f>Evaluation!B72</f>
        <v>Achats</v>
      </c>
      <c r="D53" s="92"/>
      <c r="E53" s="92"/>
      <c r="F53" s="93" t="str">
        <f>Evaluation!C72</f>
        <v>en attente</v>
      </c>
      <c r="G53" s="93" t="str">
        <f>Evaluation!D72</f>
        <v>...</v>
      </c>
      <c r="H53" s="119" t="str">
        <f>IF(G53="NA",F53,PROPER(MID(Evaluation!E72,14,9)))</f>
        <v/>
      </c>
    </row>
    <row r="54" spans="1:8" ht="13" customHeight="1">
      <c r="A54" s="118"/>
      <c r="B54" s="175" t="str">
        <f>Evaluation!A76</f>
        <v>7.5</v>
      </c>
      <c r="C54" s="92" t="str">
        <f>Evaluation!B76</f>
        <v>Production et prestation de service</v>
      </c>
      <c r="D54" s="92"/>
      <c r="E54" s="92"/>
      <c r="F54" s="93" t="str">
        <f>Evaluation!C76</f>
        <v>en attente</v>
      </c>
      <c r="G54" s="93" t="str">
        <f>Evaluation!D76</f>
        <v>...</v>
      </c>
      <c r="H54" s="119" t="str">
        <f>IF(G54="NA",F54,PROPER(MID(Evaluation!E76,14,9)))</f>
        <v/>
      </c>
    </row>
    <row r="55" spans="1:8" ht="13" customHeight="1">
      <c r="A55" s="118"/>
      <c r="B55" s="175" t="str">
        <f>Evaluation!A88</f>
        <v>7.6</v>
      </c>
      <c r="C55" s="92" t="str">
        <f>Evaluation!B88</f>
        <v>Maîtrise des équipements de surveillance et de mesure</v>
      </c>
      <c r="D55" s="92"/>
      <c r="E55" s="92"/>
      <c r="F55" s="93" t="str">
        <f>Evaluation!C88</f>
        <v>en attente</v>
      </c>
      <c r="G55" s="93" t="str">
        <f>Evaluation!D88</f>
        <v>...</v>
      </c>
      <c r="H55" s="119" t="str">
        <f>IF(G55="NA",F55,PROPER(MID(Evaluation!E88,14,9)))</f>
        <v/>
      </c>
    </row>
    <row r="56" spans="1:8" ht="13" customHeight="1">
      <c r="A56" s="317" t="str">
        <f>Evaluation!A91</f>
        <v>Art. 8</v>
      </c>
      <c r="B56" s="314" t="str">
        <f>Evaluation!B91</f>
        <v>Mesurage, analyse et amélioration</v>
      </c>
      <c r="C56" s="314"/>
      <c r="D56" s="314"/>
      <c r="E56" s="560" t="str">
        <f>Evaluation!G91</f>
        <v>en attente</v>
      </c>
      <c r="F56" s="560"/>
      <c r="G56" s="316" t="str">
        <f>Evaluation!D91</f>
        <v/>
      </c>
      <c r="H56" s="318" t="str">
        <f>PROPER(MID(Evaluation!E91,14,9))</f>
        <v/>
      </c>
    </row>
    <row r="57" spans="1:8" ht="13" customHeight="1">
      <c r="A57" s="118"/>
      <c r="B57" s="91" t="str">
        <f>Evaluation!A92</f>
        <v>8.1</v>
      </c>
      <c r="C57" s="92" t="str">
        <f>Evaluation!B92</f>
        <v>Généralités</v>
      </c>
      <c r="D57" s="92"/>
      <c r="E57" s="92"/>
      <c r="F57" s="93" t="str">
        <f>Evaluation!C92</f>
        <v>en attente</v>
      </c>
      <c r="G57" s="93" t="str">
        <f>Evaluation!D92</f>
        <v>...</v>
      </c>
      <c r="H57" s="119" t="str">
        <f>IF(G57="NA",F57,PROPER(MID(Evaluation!E92,14,9)))</f>
        <v/>
      </c>
    </row>
    <row r="58" spans="1:8" ht="13" customHeight="1">
      <c r="A58" s="118"/>
      <c r="B58" s="91" t="str">
        <f>Evaluation!A94</f>
        <v>8.2</v>
      </c>
      <c r="C58" s="92" t="str">
        <f>Evaluation!B94</f>
        <v>Surveillance et mesurage</v>
      </c>
      <c r="D58" s="94"/>
      <c r="E58" s="94"/>
      <c r="F58" s="93" t="str">
        <f>Evaluation!C94</f>
        <v>en attente</v>
      </c>
      <c r="G58" s="93" t="str">
        <f>Evaluation!D94</f>
        <v>...</v>
      </c>
      <c r="H58" s="119" t="str">
        <f>IF(G58="NA",F58,PROPER(MID(Evaluation!E94,14,9)))</f>
        <v/>
      </c>
    </row>
    <row r="59" spans="1:8" ht="13" customHeight="1">
      <c r="A59" s="118"/>
      <c r="B59" s="91" t="str">
        <f>Evaluation!A101</f>
        <v>8.3</v>
      </c>
      <c r="C59" s="92" t="str">
        <f>Evaluation!B101</f>
        <v>Maîtrise du produit non conforme</v>
      </c>
      <c r="D59" s="92"/>
      <c r="E59" s="92"/>
      <c r="F59" s="93" t="str">
        <f>Evaluation!C101</f>
        <v>en attente</v>
      </c>
      <c r="G59" s="93" t="str">
        <f>Evaluation!D101</f>
        <v>...</v>
      </c>
      <c r="H59" s="119" t="str">
        <f>IF(G59="NA",F59,PROPER(MID(Evaluation!E101,14,9)))</f>
        <v/>
      </c>
    </row>
    <row r="60" spans="1:8" ht="13" customHeight="1">
      <c r="A60" s="118"/>
      <c r="B60" s="91" t="str">
        <f>Evaluation!A107</f>
        <v>8.4</v>
      </c>
      <c r="C60" s="92" t="str">
        <f>Evaluation!B107</f>
        <v>Analyse des données</v>
      </c>
      <c r="D60" s="92"/>
      <c r="E60" s="92"/>
      <c r="F60" s="93" t="str">
        <f>Evaluation!C107</f>
        <v>en attente</v>
      </c>
      <c r="G60" s="93" t="str">
        <f>Evaluation!D107</f>
        <v>...</v>
      </c>
      <c r="H60" s="119" t="str">
        <f>IF(G60="NA",F60,PROPER(MID(Evaluation!E107,14,9)))</f>
        <v/>
      </c>
    </row>
    <row r="61" spans="1:8" ht="13" customHeight="1">
      <c r="A61" s="120"/>
      <c r="B61" s="121" t="str">
        <f>Evaluation!A109</f>
        <v>8.5</v>
      </c>
      <c r="C61" s="122" t="str">
        <f>Evaluation!B109</f>
        <v>Amélioration</v>
      </c>
      <c r="D61" s="122"/>
      <c r="E61" s="122"/>
      <c r="F61" s="123" t="str">
        <f>Evaluation!C109</f>
        <v>en attente</v>
      </c>
      <c r="G61" s="123" t="str">
        <f>Evaluation!D109</f>
        <v>...</v>
      </c>
      <c r="H61" s="319" t="str">
        <f>IF(G61="NA",F61,PROPER(MID(Evaluation!E109,14,9)))</f>
        <v/>
      </c>
    </row>
    <row r="62" spans="1:8" s="83" customFormat="1"/>
    <row r="63" spans="1:8" s="83" customFormat="1"/>
    <row r="64" spans="1:8"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row r="224" s="83" customFormat="1"/>
    <row r="225" s="83" customFormat="1"/>
    <row r="226" s="83" customFormat="1"/>
    <row r="227" s="83" customFormat="1"/>
    <row r="228" s="83" customFormat="1"/>
    <row r="229" s="83" customFormat="1"/>
    <row r="230" s="83" customFormat="1"/>
    <row r="231" s="83" customFormat="1"/>
    <row r="232" s="83" customFormat="1"/>
    <row r="233" s="83" customFormat="1"/>
    <row r="234" s="83" customFormat="1"/>
    <row r="235" s="83" customFormat="1"/>
    <row r="236" s="83" customFormat="1"/>
    <row r="237" s="83" customFormat="1"/>
    <row r="238" s="83" customFormat="1"/>
    <row r="239" s="83" customFormat="1"/>
    <row r="240" s="83" customFormat="1"/>
    <row r="241" s="83" customFormat="1"/>
    <row r="242" s="83" customFormat="1"/>
    <row r="243" s="83" customFormat="1"/>
    <row r="244" s="83" customFormat="1"/>
    <row r="245" s="83" customFormat="1"/>
    <row r="246" s="83" customFormat="1"/>
    <row r="247" s="83" customFormat="1"/>
    <row r="248" s="83" customFormat="1"/>
    <row r="249" s="83" customFormat="1"/>
    <row r="250" s="83" customFormat="1"/>
    <row r="251" s="83" customFormat="1"/>
    <row r="252" s="83" customFormat="1"/>
    <row r="253" s="83" customFormat="1"/>
    <row r="254" s="83" customFormat="1"/>
    <row r="255" s="83" customFormat="1"/>
    <row r="256" s="83" customFormat="1"/>
    <row r="257" s="83" customFormat="1"/>
    <row r="258" s="83" customFormat="1"/>
    <row r="259" s="83" customFormat="1"/>
    <row r="260" s="83" customFormat="1"/>
    <row r="261" s="83" customFormat="1"/>
    <row r="262" s="83" customFormat="1"/>
    <row r="263" s="83" customFormat="1"/>
    <row r="264" s="83" customFormat="1"/>
    <row r="265" s="83" customFormat="1"/>
    <row r="266" s="83" customFormat="1"/>
    <row r="267" s="83" customFormat="1"/>
    <row r="268" s="83" customFormat="1"/>
    <row r="269" s="83" customFormat="1"/>
    <row r="270" s="83" customFormat="1"/>
    <row r="271" s="83" customFormat="1"/>
    <row r="272" s="83" customFormat="1"/>
    <row r="273" s="83" customFormat="1"/>
    <row r="274" s="83" customFormat="1"/>
    <row r="275" s="83" customFormat="1"/>
    <row r="276" s="83" customFormat="1"/>
    <row r="277" s="83" customFormat="1"/>
    <row r="278" s="83" customFormat="1"/>
    <row r="279" s="83" customFormat="1"/>
    <row r="280" s="83" customFormat="1"/>
    <row r="281" s="83" customFormat="1"/>
    <row r="282" s="83" customFormat="1"/>
    <row r="283" s="83" customFormat="1"/>
    <row r="284" s="83" customFormat="1"/>
    <row r="285" s="83" customFormat="1"/>
    <row r="286" s="83" customFormat="1"/>
    <row r="287" s="83" customFormat="1"/>
    <row r="288" s="83" customFormat="1"/>
    <row r="289" s="83" customFormat="1"/>
    <row r="290" s="83" customFormat="1"/>
    <row r="291" s="83" customFormat="1"/>
    <row r="292" s="83" customFormat="1"/>
    <row r="293" s="83" customFormat="1"/>
    <row r="294" s="83" customFormat="1"/>
    <row r="295" s="83" customFormat="1"/>
    <row r="296" s="83" customFormat="1"/>
    <row r="297" s="83" customFormat="1"/>
    <row r="298" s="83" customFormat="1"/>
    <row r="299" s="83" customFormat="1"/>
    <row r="300" s="83" customFormat="1"/>
    <row r="301" s="83" customFormat="1"/>
    <row r="302" s="83" customFormat="1"/>
    <row r="303" s="83" customFormat="1"/>
    <row r="304" s="83" customFormat="1"/>
    <row r="305" s="83" customFormat="1"/>
    <row r="306" s="83" customFormat="1"/>
    <row r="307" s="83" customFormat="1"/>
    <row r="308" s="83" customFormat="1"/>
    <row r="309" s="83" customFormat="1"/>
    <row r="310" s="83" customFormat="1"/>
    <row r="311" s="83" customFormat="1"/>
    <row r="312" s="83" customFormat="1"/>
    <row r="313" s="83" customFormat="1"/>
    <row r="314" s="83" customFormat="1"/>
    <row r="315" s="83" customFormat="1"/>
    <row r="316" s="83" customFormat="1"/>
    <row r="317" s="83" customFormat="1"/>
    <row r="318" s="83" customFormat="1"/>
    <row r="319" s="83" customFormat="1"/>
    <row r="320" s="83" customFormat="1"/>
    <row r="321" s="83" customFormat="1"/>
    <row r="322" s="83" customFormat="1"/>
    <row r="323" s="83" customFormat="1"/>
    <row r="324" s="83" customFormat="1"/>
    <row r="325" s="83" customFormat="1"/>
    <row r="326" s="83" customFormat="1"/>
    <row r="327" s="83" customFormat="1"/>
    <row r="328" s="83" customFormat="1"/>
    <row r="329" s="83" customFormat="1"/>
    <row r="330" s="83" customFormat="1"/>
    <row r="331" s="83" customFormat="1"/>
    <row r="332" s="83" customFormat="1"/>
    <row r="333" s="83" customFormat="1"/>
    <row r="334" s="83" customFormat="1"/>
    <row r="335" s="83" customFormat="1"/>
    <row r="336" s="83" customFormat="1"/>
    <row r="337" s="83" customFormat="1"/>
    <row r="338" s="83" customFormat="1"/>
    <row r="339" s="83" customFormat="1"/>
    <row r="340" s="83" customFormat="1"/>
    <row r="341" s="83" customFormat="1"/>
    <row r="342" s="83" customFormat="1"/>
    <row r="343" s="83" customFormat="1"/>
    <row r="344" s="83" customFormat="1"/>
    <row r="345" s="83" customFormat="1"/>
    <row r="346" s="83" customFormat="1"/>
    <row r="347" s="83" customFormat="1"/>
    <row r="348" s="83" customFormat="1"/>
    <row r="349" s="83" customFormat="1"/>
    <row r="350" s="83" customFormat="1"/>
    <row r="351" s="83" customFormat="1"/>
    <row r="352" s="83" customFormat="1"/>
    <row r="353" s="83" customFormat="1"/>
    <row r="354" s="83" customFormat="1"/>
    <row r="355" s="83" customFormat="1"/>
    <row r="356" s="83" customFormat="1"/>
    <row r="357" s="83" customFormat="1"/>
    <row r="358" s="83" customFormat="1"/>
    <row r="359" s="83" customFormat="1"/>
    <row r="360" s="83" customFormat="1"/>
    <row r="361" s="83" customFormat="1"/>
    <row r="362" s="83" customFormat="1"/>
    <row r="363" s="83" customFormat="1"/>
    <row r="364" s="83" customFormat="1"/>
    <row r="365" s="83" customFormat="1"/>
    <row r="366" s="83" customFormat="1"/>
    <row r="367" s="83" customFormat="1"/>
    <row r="368" s="83" customFormat="1"/>
    <row r="369" s="83" customFormat="1"/>
    <row r="370" s="83" customFormat="1"/>
    <row r="371" s="83" customFormat="1"/>
    <row r="372" s="83" customFormat="1"/>
    <row r="373" s="83" customFormat="1"/>
    <row r="374" s="83" customFormat="1"/>
    <row r="375" s="83" customFormat="1"/>
    <row r="376" s="83" customFormat="1"/>
    <row r="377" s="83" customFormat="1"/>
    <row r="378" s="83" customFormat="1"/>
    <row r="379" s="83" customFormat="1"/>
    <row r="380" s="83" customFormat="1"/>
    <row r="381" s="83" customFormat="1"/>
    <row r="382" s="83" customFormat="1"/>
    <row r="383" s="83" customFormat="1"/>
    <row r="384" s="83" customFormat="1"/>
    <row r="385" s="83" customFormat="1"/>
    <row r="386" s="83" customFormat="1"/>
    <row r="387" s="83" customFormat="1"/>
    <row r="388" s="83" customFormat="1"/>
    <row r="389" s="83" customFormat="1"/>
    <row r="390" s="83" customFormat="1"/>
    <row r="391" s="83" customFormat="1"/>
    <row r="392" s="83" customFormat="1"/>
    <row r="393" s="83" customFormat="1"/>
    <row r="394" s="83" customFormat="1"/>
    <row r="395" s="83" customFormat="1"/>
    <row r="396" s="83" customFormat="1"/>
    <row r="397" s="83" customFormat="1"/>
    <row r="398" s="83" customFormat="1"/>
    <row r="399" s="83" customFormat="1"/>
    <row r="400" s="83" customFormat="1"/>
    <row r="401" s="83" customFormat="1"/>
    <row r="402" s="83" customFormat="1"/>
    <row r="403" s="83" customFormat="1"/>
    <row r="404" s="83" customFormat="1"/>
    <row r="405" s="83" customFormat="1"/>
    <row r="406" s="83" customFormat="1"/>
    <row r="407" s="83" customFormat="1"/>
    <row r="408" s="83" customFormat="1"/>
    <row r="409" s="83" customFormat="1"/>
    <row r="410" s="83" customFormat="1"/>
    <row r="411" s="83" customFormat="1"/>
    <row r="412" s="83" customFormat="1"/>
    <row r="413" s="83" customFormat="1"/>
    <row r="414" s="83" customFormat="1"/>
    <row r="415" s="83" customFormat="1"/>
    <row r="416" s="83" customFormat="1"/>
    <row r="417" s="83" customFormat="1"/>
    <row r="418" s="83" customFormat="1"/>
    <row r="419" s="83" customFormat="1"/>
    <row r="420" s="83" customFormat="1"/>
    <row r="421" s="83" customFormat="1"/>
    <row r="422" s="83" customFormat="1"/>
    <row r="423" s="83" customFormat="1"/>
    <row r="424" s="83" customFormat="1"/>
    <row r="425" s="83" customFormat="1"/>
    <row r="426" s="83" customFormat="1"/>
    <row r="427" s="83" customFormat="1"/>
    <row r="428" s="83" customFormat="1"/>
    <row r="429" s="83" customFormat="1"/>
    <row r="430" s="83" customFormat="1"/>
    <row r="431" s="83" customFormat="1"/>
    <row r="432" s="83" customFormat="1"/>
    <row r="433" s="83" customFormat="1"/>
    <row r="434" s="83" customFormat="1"/>
    <row r="435" s="83" customFormat="1"/>
    <row r="436" s="83" customFormat="1"/>
    <row r="437" s="83" customFormat="1"/>
    <row r="438" s="83" customFormat="1"/>
    <row r="439" s="83" customFormat="1"/>
    <row r="440" s="83" customFormat="1"/>
    <row r="441" s="83" customFormat="1"/>
    <row r="442" s="83" customFormat="1"/>
    <row r="443" s="83" customFormat="1"/>
    <row r="444" s="83" customFormat="1"/>
    <row r="445" s="83" customFormat="1"/>
    <row r="446" s="83" customFormat="1"/>
    <row r="447" s="83" customFormat="1"/>
    <row r="448" s="83" customFormat="1"/>
    <row r="449" s="83" customFormat="1"/>
    <row r="450" s="83" customFormat="1"/>
    <row r="451" s="83" customFormat="1"/>
    <row r="452" s="83" customFormat="1"/>
    <row r="453" s="83" customFormat="1"/>
    <row r="454" s="83" customFormat="1"/>
    <row r="455" s="83" customFormat="1"/>
    <row r="456" s="83" customFormat="1"/>
    <row r="457" s="83" customFormat="1"/>
    <row r="458" s="83" customFormat="1"/>
    <row r="459" s="83" customFormat="1"/>
    <row r="460" s="83" customFormat="1"/>
    <row r="461" s="83" customFormat="1"/>
    <row r="462" s="83" customFormat="1"/>
    <row r="463" s="83" customFormat="1"/>
    <row r="464" s="83" customFormat="1"/>
    <row r="465" s="83" customFormat="1"/>
    <row r="466" s="83" customFormat="1"/>
    <row r="467" s="83" customFormat="1"/>
    <row r="468" s="83" customFormat="1"/>
    <row r="469" s="83" customFormat="1"/>
    <row r="470" s="83" customFormat="1"/>
    <row r="471" s="83" customFormat="1"/>
    <row r="472" s="83" customFormat="1"/>
    <row r="473" s="83" customFormat="1"/>
    <row r="474" s="83" customFormat="1"/>
    <row r="475" s="83" customFormat="1"/>
    <row r="476" s="83" customFormat="1"/>
    <row r="477" s="83" customFormat="1"/>
    <row r="478" s="83" customFormat="1"/>
    <row r="479" s="83" customFormat="1"/>
    <row r="480" s="83" customFormat="1"/>
    <row r="481" s="83" customFormat="1"/>
    <row r="482" s="83" customFormat="1"/>
    <row r="483" s="83" customFormat="1"/>
    <row r="484" s="83" customFormat="1"/>
    <row r="485" s="83" customFormat="1"/>
    <row r="486" s="83" customFormat="1"/>
    <row r="487" s="83" customFormat="1"/>
    <row r="488" s="83" customFormat="1"/>
    <row r="489" s="83" customFormat="1"/>
    <row r="490" s="83" customFormat="1"/>
    <row r="491" s="83" customFormat="1"/>
    <row r="492" s="83" customFormat="1"/>
    <row r="493" s="83" customFormat="1"/>
    <row r="494" s="83" customFormat="1"/>
    <row r="495" s="83" customFormat="1"/>
    <row r="496" s="83" customFormat="1"/>
    <row r="497" s="83" customFormat="1"/>
    <row r="498" s="83" customFormat="1"/>
    <row r="499" s="83" customFormat="1"/>
    <row r="500" s="83" customFormat="1"/>
    <row r="501" s="83" customFormat="1"/>
    <row r="502" s="83" customFormat="1"/>
    <row r="503" s="83" customFormat="1"/>
    <row r="504" s="83" customFormat="1"/>
    <row r="505" s="83" customFormat="1"/>
    <row r="506" s="83" customFormat="1"/>
    <row r="507" s="83" customFormat="1"/>
    <row r="508" s="83" customFormat="1"/>
    <row r="509" s="83" customFormat="1"/>
    <row r="510" s="83" customFormat="1"/>
    <row r="511" s="83" customFormat="1"/>
    <row r="512" s="83" customFormat="1"/>
    <row r="513" s="83" customFormat="1"/>
    <row r="514" s="83" customFormat="1"/>
    <row r="515" s="83" customFormat="1"/>
    <row r="516" s="83" customFormat="1"/>
    <row r="517" s="83" customFormat="1"/>
    <row r="518" s="83" customFormat="1"/>
    <row r="519" s="83" customFormat="1"/>
    <row r="520" s="83" customFormat="1"/>
    <row r="521" s="83" customFormat="1"/>
    <row r="522" s="83" customFormat="1"/>
    <row r="523" s="83" customFormat="1"/>
    <row r="524" s="83" customFormat="1"/>
    <row r="525" s="83" customFormat="1"/>
    <row r="526" s="83" customFormat="1"/>
    <row r="527" s="83" customFormat="1"/>
    <row r="528" s="83" customFormat="1"/>
    <row r="529" s="83" customFormat="1"/>
    <row r="530" s="83" customFormat="1"/>
    <row r="531" s="83" customFormat="1"/>
    <row r="532" s="83" customFormat="1"/>
    <row r="533" s="83" customFormat="1"/>
    <row r="534" s="83" customFormat="1"/>
    <row r="535" s="83" customFormat="1"/>
    <row r="536" s="83" customFormat="1"/>
    <row r="537" s="83" customFormat="1"/>
    <row r="538" s="83" customFormat="1"/>
    <row r="539" s="83" customFormat="1"/>
    <row r="540" s="83" customFormat="1"/>
    <row r="541" s="83" customFormat="1"/>
    <row r="542" s="83" customFormat="1"/>
    <row r="543" s="83" customFormat="1"/>
    <row r="544" s="83" customFormat="1"/>
    <row r="545" s="83" customFormat="1"/>
    <row r="546" s="83" customFormat="1"/>
    <row r="547" s="83" customFormat="1"/>
    <row r="548" s="83" customFormat="1"/>
    <row r="549" s="83" customFormat="1"/>
    <row r="550" s="83" customFormat="1"/>
    <row r="551" s="83" customFormat="1"/>
    <row r="552" s="83" customFormat="1"/>
    <row r="553" s="83" customFormat="1"/>
    <row r="554" s="83" customFormat="1"/>
    <row r="555" s="83" customFormat="1"/>
    <row r="556" s="83" customFormat="1"/>
    <row r="557" s="83" customFormat="1"/>
    <row r="558" s="83" customFormat="1"/>
    <row r="559" s="83" customFormat="1"/>
    <row r="560" s="83" customFormat="1"/>
    <row r="561" s="83" customFormat="1"/>
    <row r="562" s="83" customFormat="1"/>
    <row r="563" s="83" customFormat="1"/>
    <row r="564" s="83" customFormat="1"/>
    <row r="565" s="83" customFormat="1"/>
    <row r="566" s="83" customFormat="1"/>
    <row r="567" s="83" customFormat="1"/>
    <row r="568" s="83" customFormat="1"/>
    <row r="569" s="83" customFormat="1"/>
    <row r="570" s="83" customFormat="1"/>
    <row r="571" s="83" customFormat="1"/>
    <row r="572" s="83" customFormat="1"/>
    <row r="573" s="83" customFormat="1"/>
    <row r="574" s="83" customFormat="1"/>
    <row r="575" s="83" customFormat="1"/>
    <row r="576" s="83" customFormat="1"/>
    <row r="577" s="83" customFormat="1"/>
    <row r="578" s="83" customFormat="1"/>
    <row r="579" s="83" customFormat="1"/>
    <row r="580" s="83" customFormat="1"/>
    <row r="581" s="83" customFormat="1"/>
    <row r="582" s="83" customFormat="1"/>
    <row r="583" s="83" customFormat="1"/>
    <row r="584" s="83" customFormat="1"/>
    <row r="585" s="83" customFormat="1"/>
    <row r="586" s="83" customFormat="1"/>
    <row r="587" s="83" customFormat="1"/>
    <row r="588" s="83" customFormat="1"/>
    <row r="589" s="83" customFormat="1"/>
    <row r="590" s="83" customFormat="1"/>
    <row r="591" s="83" customFormat="1"/>
    <row r="592" s="83" customFormat="1"/>
    <row r="593" s="83" customFormat="1"/>
    <row r="594" s="83" customFormat="1"/>
    <row r="595" s="83" customFormat="1"/>
    <row r="596" s="83" customFormat="1"/>
    <row r="597" s="83" customFormat="1"/>
    <row r="598" s="83" customFormat="1"/>
    <row r="599" s="83" customFormat="1"/>
    <row r="600" s="83" customFormat="1"/>
    <row r="601" s="83" customFormat="1"/>
    <row r="602" s="83" customFormat="1"/>
    <row r="603" s="83" customFormat="1"/>
    <row r="604" s="83" customFormat="1"/>
    <row r="605" s="83" customFormat="1"/>
    <row r="606" s="83" customFormat="1"/>
    <row r="607" s="83" customFormat="1"/>
    <row r="608" s="83" customFormat="1"/>
    <row r="609" s="83" customFormat="1"/>
    <row r="610" s="83" customFormat="1"/>
    <row r="611" s="83" customFormat="1"/>
    <row r="612" s="83" customFormat="1"/>
    <row r="613" s="83" customFormat="1"/>
    <row r="614" s="83" customFormat="1"/>
    <row r="615" s="83" customFormat="1"/>
    <row r="616" s="83" customFormat="1"/>
    <row r="617" s="83" customFormat="1"/>
    <row r="618" s="83" customFormat="1"/>
    <row r="619" s="83" customFormat="1"/>
    <row r="620" s="83" customFormat="1"/>
    <row r="621" s="83" customFormat="1"/>
    <row r="622" s="83" customFormat="1"/>
    <row r="623" s="83" customFormat="1"/>
    <row r="624" s="83" customFormat="1"/>
    <row r="625" s="83" customFormat="1"/>
    <row r="626" s="83" customFormat="1"/>
    <row r="627" s="83" customFormat="1"/>
    <row r="628" s="83" customFormat="1"/>
    <row r="629" s="83" customFormat="1"/>
    <row r="630" s="83" customFormat="1"/>
    <row r="631" s="83" customFormat="1"/>
    <row r="632" s="83" customFormat="1"/>
    <row r="633" s="83" customFormat="1"/>
    <row r="634" s="83" customFormat="1"/>
    <row r="635" s="83" customFormat="1"/>
    <row r="636" s="83" customFormat="1"/>
    <row r="637" s="83" customFormat="1"/>
    <row r="638" s="83" customFormat="1"/>
    <row r="639" s="83" customFormat="1"/>
    <row r="640" s="83" customFormat="1"/>
    <row r="641" s="83" customFormat="1"/>
    <row r="642" s="83" customFormat="1"/>
    <row r="643" s="83" customFormat="1"/>
    <row r="644" s="83" customFormat="1"/>
    <row r="645" s="83" customFormat="1"/>
    <row r="646" s="83" customFormat="1"/>
    <row r="647" s="83" customFormat="1"/>
    <row r="648" s="83" customFormat="1"/>
    <row r="649" s="83" customFormat="1"/>
    <row r="650" s="83" customFormat="1"/>
    <row r="651" s="83" customFormat="1"/>
    <row r="652" s="83" customFormat="1"/>
    <row r="653" s="83" customFormat="1"/>
    <row r="654" s="83" customFormat="1"/>
    <row r="655" s="83" customFormat="1"/>
    <row r="656" s="83" customFormat="1"/>
    <row r="657" s="83" customFormat="1"/>
    <row r="658" s="83" customFormat="1"/>
    <row r="659" s="83" customFormat="1"/>
    <row r="660" s="83" customFormat="1"/>
    <row r="661" s="83" customFormat="1"/>
    <row r="662" s="83" customFormat="1"/>
    <row r="663" s="83" customFormat="1"/>
    <row r="664" s="83" customFormat="1"/>
    <row r="665" s="83" customFormat="1"/>
    <row r="666" s="83" customFormat="1"/>
    <row r="667" s="83" customFormat="1"/>
    <row r="668" s="83" customFormat="1"/>
    <row r="669" s="83" customFormat="1"/>
    <row r="670" s="83" customFormat="1"/>
    <row r="671" s="83" customFormat="1"/>
    <row r="672" s="83" customFormat="1"/>
    <row r="673" s="83" customFormat="1"/>
    <row r="674" s="83" customFormat="1"/>
    <row r="675" s="83" customFormat="1"/>
    <row r="676" s="83" customFormat="1"/>
    <row r="677" s="83" customFormat="1"/>
    <row r="678" s="83" customFormat="1"/>
    <row r="679" s="83" customFormat="1"/>
    <row r="680" s="83" customFormat="1"/>
    <row r="681" s="83" customFormat="1"/>
    <row r="682" s="83" customFormat="1"/>
    <row r="683" s="83" customFormat="1"/>
    <row r="684" s="83" customFormat="1"/>
    <row r="685" s="83" customFormat="1"/>
    <row r="686" s="83" customFormat="1"/>
    <row r="687" s="83" customFormat="1"/>
    <row r="688" s="83" customFormat="1"/>
    <row r="689" s="83" customFormat="1"/>
    <row r="690" s="83" customFormat="1"/>
    <row r="691" s="83" customFormat="1"/>
    <row r="692" s="83" customFormat="1"/>
    <row r="693" s="83" customFormat="1"/>
    <row r="694" s="83" customFormat="1"/>
    <row r="695" s="83" customFormat="1"/>
    <row r="696" s="83" customFormat="1"/>
    <row r="697" s="83" customFormat="1"/>
    <row r="698" s="83" customFormat="1"/>
    <row r="699" s="83" customFormat="1"/>
    <row r="700" s="83" customFormat="1"/>
    <row r="701" s="83" customFormat="1"/>
    <row r="702" s="83" customFormat="1"/>
    <row r="703" s="83" customFormat="1"/>
    <row r="704" s="83" customFormat="1"/>
    <row r="705" s="83" customFormat="1"/>
    <row r="706" s="83" customFormat="1"/>
    <row r="707" s="83" customFormat="1"/>
    <row r="708" s="83" customFormat="1"/>
    <row r="709" s="83" customFormat="1"/>
    <row r="710" s="83" customFormat="1"/>
    <row r="711" s="83" customFormat="1"/>
    <row r="712" s="83" customFormat="1"/>
    <row r="713" s="83" customFormat="1"/>
    <row r="714" s="83" customFormat="1"/>
    <row r="715" s="83" customFormat="1"/>
    <row r="716" s="83" customFormat="1"/>
    <row r="717" s="83" customFormat="1"/>
    <row r="718" s="83" customFormat="1"/>
    <row r="719" s="83" customFormat="1"/>
    <row r="720" s="83" customFormat="1"/>
    <row r="721" s="83" customFormat="1"/>
    <row r="722" s="83" customFormat="1"/>
    <row r="723" s="83" customFormat="1"/>
    <row r="724" s="83" customFormat="1"/>
    <row r="725" s="83" customFormat="1"/>
    <row r="726" s="83" customFormat="1"/>
    <row r="727" s="83" customFormat="1"/>
    <row r="728" s="83" customFormat="1"/>
    <row r="729" s="83" customFormat="1"/>
    <row r="730" s="83" customFormat="1"/>
    <row r="731" s="83" customFormat="1"/>
    <row r="732" s="83" customFormat="1"/>
    <row r="733" s="83" customFormat="1"/>
    <row r="734" s="83" customFormat="1"/>
    <row r="735" s="83" customFormat="1"/>
    <row r="736" s="83" customFormat="1"/>
    <row r="737" s="83" customFormat="1"/>
    <row r="738" s="83" customFormat="1"/>
    <row r="739" s="83" customFormat="1"/>
    <row r="740" s="83" customFormat="1"/>
    <row r="741" s="83" customFormat="1"/>
    <row r="742" s="83" customFormat="1"/>
    <row r="743" s="83" customFormat="1"/>
    <row r="744" s="83" customFormat="1"/>
    <row r="745" s="83" customFormat="1"/>
    <row r="746" s="83" customFormat="1"/>
    <row r="747" s="83" customFormat="1"/>
    <row r="748" s="83" customFormat="1"/>
    <row r="749" s="83" customFormat="1"/>
    <row r="750" s="83" customFormat="1"/>
    <row r="751" s="83" customFormat="1"/>
    <row r="752" s="83" customFormat="1"/>
    <row r="753" s="83" customFormat="1"/>
    <row r="754" s="83" customFormat="1"/>
    <row r="755" s="83" customFormat="1"/>
    <row r="756" s="83" customFormat="1"/>
    <row r="757" s="83" customFormat="1"/>
    <row r="758" s="83" customFormat="1"/>
    <row r="759" s="83" customFormat="1"/>
    <row r="760" s="83" customFormat="1"/>
    <row r="761" s="83" customFormat="1"/>
    <row r="762" s="83" customFormat="1"/>
    <row r="763" s="83" customFormat="1"/>
    <row r="764" s="83" customFormat="1"/>
    <row r="765" s="83" customFormat="1"/>
    <row r="766" s="83" customFormat="1"/>
    <row r="767" s="83" customFormat="1"/>
    <row r="768" s="83" customFormat="1"/>
    <row r="769" s="83" customFormat="1"/>
    <row r="770" s="83" customFormat="1"/>
    <row r="771" s="83" customFormat="1"/>
    <row r="772" s="83" customFormat="1"/>
    <row r="773" s="83" customFormat="1"/>
    <row r="774" s="83" customFormat="1"/>
    <row r="775" s="83" customFormat="1"/>
    <row r="776" s="83" customFormat="1"/>
    <row r="777" s="83" customFormat="1"/>
    <row r="778" s="83" customFormat="1"/>
    <row r="779" s="83" customFormat="1"/>
    <row r="780" s="83" customFormat="1"/>
    <row r="781" s="83" customFormat="1"/>
    <row r="782" s="83" customFormat="1"/>
    <row r="783" s="83" customFormat="1"/>
    <row r="784" s="83" customFormat="1"/>
    <row r="785" s="83" customFormat="1"/>
    <row r="786" s="83" customFormat="1"/>
    <row r="787" s="83" customFormat="1"/>
    <row r="788" s="83" customFormat="1"/>
    <row r="789" s="83" customFormat="1"/>
    <row r="790" s="83" customFormat="1"/>
    <row r="791" s="83" customFormat="1"/>
    <row r="792" s="83" customFormat="1"/>
    <row r="793" s="83" customFormat="1"/>
    <row r="794" s="83" customFormat="1"/>
    <row r="795" s="83" customFormat="1"/>
    <row r="796" s="83" customFormat="1"/>
    <row r="797" s="83" customFormat="1"/>
    <row r="798" s="83" customFormat="1"/>
    <row r="799" s="83" customFormat="1"/>
    <row r="800" s="83" customFormat="1"/>
    <row r="801" s="83" customFormat="1"/>
    <row r="802" s="83" customFormat="1"/>
    <row r="803" s="83" customFormat="1"/>
    <row r="804" s="83" customFormat="1"/>
    <row r="805" s="83" customFormat="1"/>
    <row r="806" s="83" customFormat="1"/>
    <row r="807" s="83" customFormat="1"/>
    <row r="808" s="83" customFormat="1"/>
    <row r="809" s="83" customFormat="1"/>
    <row r="810" s="83" customFormat="1"/>
    <row r="811" s="83" customFormat="1"/>
    <row r="812" s="83" customFormat="1"/>
    <row r="813" s="83" customFormat="1"/>
    <row r="814" s="83" customFormat="1"/>
    <row r="815" s="83" customFormat="1"/>
    <row r="816" s="83" customFormat="1"/>
    <row r="817" s="83" customFormat="1"/>
    <row r="818" s="83" customFormat="1"/>
    <row r="819" s="83" customFormat="1"/>
    <row r="820" s="83" customFormat="1"/>
    <row r="821" s="83" customFormat="1"/>
    <row r="822" s="83" customFormat="1"/>
    <row r="823" s="83" customFormat="1"/>
    <row r="824" s="83" customFormat="1"/>
    <row r="825" s="83" customFormat="1"/>
    <row r="826" s="83" customFormat="1"/>
    <row r="827" s="83" customFormat="1"/>
    <row r="828" s="83" customFormat="1"/>
    <row r="829" s="83" customFormat="1"/>
    <row r="830" s="83" customFormat="1"/>
    <row r="831" s="83" customFormat="1"/>
    <row r="832" s="83" customFormat="1"/>
    <row r="833" s="83" customFormat="1"/>
    <row r="834" s="83" customFormat="1"/>
    <row r="835" s="83" customFormat="1"/>
    <row r="836" s="83" customFormat="1"/>
    <row r="837" s="83" customFormat="1"/>
    <row r="838" s="83" customFormat="1"/>
    <row r="839" s="83" customFormat="1"/>
    <row r="840" s="83" customFormat="1"/>
    <row r="841" s="83" customFormat="1"/>
    <row r="842" s="83" customFormat="1"/>
    <row r="843" s="83" customFormat="1"/>
    <row r="844" s="83" customFormat="1"/>
    <row r="845" s="83" customFormat="1"/>
    <row r="846" s="83" customFormat="1"/>
    <row r="847" s="83" customFormat="1"/>
    <row r="848" s="83" customFormat="1"/>
    <row r="849" s="83" customFormat="1"/>
    <row r="850" s="83" customFormat="1"/>
    <row r="851" s="83" customFormat="1"/>
    <row r="852" s="83" customFormat="1"/>
    <row r="853" s="83" customFormat="1"/>
    <row r="854" s="83" customFormat="1"/>
    <row r="855" s="83" customFormat="1"/>
    <row r="856" s="83" customFormat="1"/>
    <row r="857" s="83" customFormat="1"/>
    <row r="858" s="83" customFormat="1"/>
    <row r="859" s="83" customFormat="1"/>
    <row r="860" s="83" customFormat="1"/>
    <row r="861" s="83" customFormat="1"/>
    <row r="862" s="83" customFormat="1"/>
    <row r="863" s="83" customFormat="1"/>
    <row r="864" s="83" customFormat="1"/>
    <row r="865" s="83" customFormat="1"/>
    <row r="866" s="83" customFormat="1"/>
    <row r="867" s="83" customFormat="1"/>
    <row r="868" s="83" customFormat="1"/>
    <row r="869" s="83" customFormat="1"/>
    <row r="870" s="83" customFormat="1"/>
    <row r="871" s="83" customFormat="1"/>
    <row r="872" s="83" customFormat="1"/>
    <row r="873" s="83" customFormat="1"/>
    <row r="874" s="83" customFormat="1"/>
    <row r="875" s="83" customFormat="1"/>
    <row r="876" s="83" customFormat="1"/>
    <row r="877" s="83" customFormat="1"/>
    <row r="878" s="83" customFormat="1"/>
    <row r="879" s="83" customFormat="1"/>
    <row r="880" s="83" customFormat="1"/>
    <row r="881" s="83" customFormat="1"/>
    <row r="882" s="83" customFormat="1"/>
    <row r="883" s="83" customFormat="1"/>
    <row r="884" s="83" customFormat="1"/>
    <row r="885" s="83" customFormat="1"/>
    <row r="886" s="83" customFormat="1"/>
    <row r="887" s="83" customFormat="1"/>
    <row r="888" s="83" customFormat="1"/>
    <row r="889" s="83" customFormat="1"/>
    <row r="890" s="83" customFormat="1"/>
    <row r="891" s="83" customFormat="1"/>
    <row r="892" s="83" customFormat="1"/>
    <row r="893" s="83" customFormat="1"/>
    <row r="894" s="83" customFormat="1"/>
    <row r="895" s="83" customFormat="1"/>
    <row r="896" s="83" customFormat="1"/>
    <row r="897" s="83" customFormat="1"/>
    <row r="898" s="83" customFormat="1"/>
    <row r="899" s="83" customFormat="1"/>
    <row r="900" s="83" customFormat="1"/>
    <row r="901" s="83" customFormat="1"/>
    <row r="902" s="83" customFormat="1"/>
    <row r="903" s="83" customFormat="1"/>
    <row r="904" s="83" customFormat="1"/>
    <row r="905" s="83" customFormat="1"/>
    <row r="906" s="83" customFormat="1"/>
    <row r="907" s="83" customFormat="1"/>
    <row r="908" s="83" customFormat="1"/>
    <row r="909" s="83" customFormat="1"/>
    <row r="910" s="83" customFormat="1"/>
    <row r="911" s="83" customFormat="1"/>
    <row r="912" s="83" customFormat="1"/>
    <row r="913" s="83" customFormat="1"/>
    <row r="914" s="83" customFormat="1"/>
    <row r="915" s="83" customFormat="1"/>
    <row r="916" s="83" customFormat="1"/>
    <row r="917" s="83" customFormat="1"/>
    <row r="918" s="83" customFormat="1"/>
    <row r="919" s="83" customFormat="1"/>
    <row r="920" s="83" customFormat="1"/>
    <row r="921" s="83" customFormat="1"/>
    <row r="922" s="83" customFormat="1"/>
    <row r="923" s="83" customFormat="1"/>
    <row r="924" s="83" customFormat="1"/>
    <row r="925" s="83" customFormat="1"/>
    <row r="926" s="83" customFormat="1"/>
    <row r="927" s="83" customFormat="1"/>
    <row r="928" s="83" customFormat="1"/>
    <row r="929" s="83" customFormat="1"/>
    <row r="930" s="83" customFormat="1"/>
    <row r="931" s="83" customFormat="1"/>
    <row r="932" s="83" customFormat="1"/>
    <row r="933" s="83" customFormat="1"/>
    <row r="934" s="83" customFormat="1"/>
    <row r="935" s="83" customFormat="1"/>
    <row r="936" s="83" customFormat="1"/>
    <row r="937" s="83" customFormat="1"/>
    <row r="938" s="83" customFormat="1"/>
    <row r="939" s="83" customFormat="1"/>
    <row r="940" s="83" customFormat="1"/>
    <row r="941" s="83" customFormat="1"/>
    <row r="942" s="83" customFormat="1"/>
    <row r="943" s="83" customFormat="1"/>
    <row r="944" s="83" customFormat="1"/>
    <row r="945" s="83" customFormat="1"/>
    <row r="946" s="83" customFormat="1"/>
    <row r="947" s="83" customFormat="1"/>
    <row r="948" s="83" customFormat="1"/>
    <row r="949" s="83" customFormat="1"/>
    <row r="950" s="83" customFormat="1"/>
    <row r="951" s="83" customFormat="1"/>
    <row r="952" s="83" customFormat="1"/>
    <row r="953" s="83" customFormat="1"/>
    <row r="954" s="83" customFormat="1"/>
    <row r="955" s="83" customFormat="1"/>
    <row r="956" s="83" customFormat="1"/>
    <row r="957" s="83" customFormat="1"/>
    <row r="958" s="83" customFormat="1"/>
    <row r="959" s="83" customFormat="1"/>
    <row r="960" s="83" customFormat="1"/>
    <row r="961" s="83" customFormat="1"/>
    <row r="962" s="83" customFormat="1"/>
    <row r="963" s="83" customFormat="1"/>
    <row r="964" s="83" customFormat="1"/>
    <row r="965" s="83" customFormat="1"/>
    <row r="966" s="83" customFormat="1"/>
    <row r="967" s="83" customFormat="1"/>
    <row r="968" s="83" customFormat="1"/>
    <row r="969" s="83" customFormat="1"/>
    <row r="970" s="83" customFormat="1"/>
    <row r="971" s="83" customFormat="1"/>
    <row r="972" s="83" customFormat="1"/>
    <row r="973" s="83" customFormat="1"/>
    <row r="974" s="83" customFormat="1"/>
    <row r="975" s="83" customFormat="1"/>
    <row r="976" s="83" customFormat="1"/>
    <row r="977" s="83" customFormat="1"/>
    <row r="978" s="83" customFormat="1"/>
    <row r="979" s="83" customFormat="1"/>
    <row r="980" s="83" customFormat="1"/>
    <row r="981" s="83" customFormat="1"/>
    <row r="982" s="83" customFormat="1"/>
    <row r="983" s="83" customFormat="1"/>
    <row r="984" s="83" customFormat="1"/>
    <row r="985" s="83" customFormat="1"/>
    <row r="986" s="83" customFormat="1"/>
    <row r="987" s="83" customFormat="1"/>
    <row r="988" s="83" customFormat="1"/>
    <row r="989" s="83" customFormat="1"/>
    <row r="990" s="83" customFormat="1"/>
    <row r="991" s="83" customFormat="1"/>
    <row r="992" s="83" customFormat="1"/>
    <row r="993" s="83" customFormat="1"/>
    <row r="994" s="83" customFormat="1"/>
    <row r="995" s="83" customFormat="1"/>
    <row r="996" s="83" customFormat="1"/>
    <row r="997" s="83" customFormat="1"/>
    <row r="998" s="83" customFormat="1"/>
    <row r="999" s="83" customFormat="1"/>
    <row r="1000" s="83" customFormat="1"/>
    <row r="1001" s="83" customFormat="1"/>
    <row r="1002" s="83" customFormat="1"/>
    <row r="1003" s="83" customFormat="1"/>
    <row r="1004" s="83" customFormat="1"/>
    <row r="1005" s="83" customFormat="1"/>
    <row r="1006" s="83" customFormat="1"/>
    <row r="1007" s="83" customFormat="1"/>
    <row r="1008" s="83" customFormat="1"/>
    <row r="1009" s="83" customFormat="1"/>
    <row r="1010" s="83" customFormat="1"/>
    <row r="1011" s="83" customFormat="1"/>
    <row r="1012" s="83" customFormat="1"/>
    <row r="1013" s="83" customFormat="1"/>
    <row r="1014" s="83" customFormat="1"/>
    <row r="1015" s="83" customFormat="1"/>
    <row r="1016" s="83" customFormat="1"/>
    <row r="1017" s="83" customFormat="1"/>
    <row r="1018" s="83" customFormat="1"/>
    <row r="1019" s="83" customFormat="1"/>
    <row r="1020" s="83" customFormat="1"/>
    <row r="1021" s="83" customFormat="1"/>
    <row r="1022" s="83" customFormat="1"/>
    <row r="1023" s="83" customFormat="1"/>
    <row r="1024" s="83" customFormat="1"/>
    <row r="1025" s="83" customFormat="1"/>
    <row r="1026" s="83" customFormat="1"/>
    <row r="1027" s="83" customFormat="1"/>
    <row r="1028" s="83" customFormat="1"/>
    <row r="1029" s="83" customFormat="1"/>
    <row r="1030" s="83" customFormat="1"/>
    <row r="1031" s="83" customFormat="1"/>
    <row r="1032" s="83" customFormat="1"/>
    <row r="1033" s="83" customFormat="1"/>
    <row r="1034" s="83" customFormat="1"/>
    <row r="1035" s="83" customFormat="1"/>
    <row r="1036" s="83" customFormat="1"/>
    <row r="1037" s="83" customFormat="1"/>
    <row r="1038" s="83" customFormat="1"/>
    <row r="1039" s="83" customFormat="1"/>
    <row r="1040" s="83" customFormat="1"/>
    <row r="1041" s="83" customFormat="1"/>
    <row r="1042" s="83" customFormat="1"/>
    <row r="1043" s="83" customFormat="1"/>
    <row r="1044" s="83" customFormat="1"/>
    <row r="1045" s="83" customFormat="1"/>
    <row r="1046" s="83" customFormat="1"/>
    <row r="1047" s="83" customFormat="1"/>
    <row r="1048" s="83" customFormat="1"/>
    <row r="1049" s="83" customFormat="1"/>
    <row r="1050" s="83" customFormat="1"/>
    <row r="1051" s="83" customFormat="1"/>
    <row r="1052" s="83" customFormat="1"/>
    <row r="1053" s="83" customFormat="1"/>
    <row r="1054" s="83" customFormat="1"/>
    <row r="1055" s="83" customFormat="1"/>
    <row r="1056" s="83" customFormat="1"/>
    <row r="1057" s="83" customFormat="1"/>
    <row r="1058" s="83" customFormat="1"/>
    <row r="1059" s="83" customFormat="1"/>
    <row r="1060" s="83" customFormat="1"/>
    <row r="1061" s="83" customFormat="1"/>
    <row r="1062" s="83" customFormat="1"/>
    <row r="1063" s="83" customFormat="1"/>
    <row r="1064" s="83" customFormat="1"/>
    <row r="1065" s="83" customFormat="1"/>
    <row r="1066" s="83" customFormat="1"/>
    <row r="1067" s="83" customFormat="1"/>
    <row r="1068" s="83" customFormat="1"/>
    <row r="1069" s="83" customFormat="1"/>
    <row r="1070" s="83" customFormat="1"/>
    <row r="1071" s="83" customFormat="1"/>
    <row r="1072" s="83" customFormat="1"/>
    <row r="1073" s="83" customFormat="1"/>
    <row r="1074" s="83" customFormat="1"/>
    <row r="1075" s="83" customFormat="1"/>
    <row r="1076" s="83" customFormat="1"/>
    <row r="1077" s="83" customFormat="1"/>
    <row r="1078" s="83" customFormat="1"/>
    <row r="1079" s="83" customFormat="1"/>
    <row r="1080" s="83" customFormat="1"/>
    <row r="1081" s="83" customFormat="1"/>
    <row r="1082" s="83" customFormat="1"/>
    <row r="1083" s="83" customFormat="1"/>
    <row r="1084" s="83" customFormat="1"/>
    <row r="1085" s="83" customFormat="1"/>
    <row r="1086" s="83" customFormat="1"/>
    <row r="1087" s="83" customFormat="1"/>
    <row r="1088" s="83" customFormat="1"/>
    <row r="1089" s="83" customFormat="1"/>
    <row r="1090" s="83" customFormat="1"/>
    <row r="1091" s="83" customFormat="1"/>
    <row r="1092" s="83" customFormat="1"/>
    <row r="1093" s="83" customFormat="1"/>
    <row r="1094" s="83" customFormat="1"/>
    <row r="1095" s="83" customFormat="1"/>
    <row r="1096" s="83" customFormat="1"/>
    <row r="1097" s="83" customFormat="1"/>
    <row r="1098" s="83" customFormat="1"/>
    <row r="1099" s="83" customFormat="1"/>
    <row r="1100" s="83" customFormat="1"/>
    <row r="1101" s="83" customFormat="1"/>
    <row r="1102" s="83" customFormat="1"/>
    <row r="1103" s="83" customFormat="1"/>
    <row r="1104" s="83" customFormat="1"/>
    <row r="1105" s="83" customFormat="1"/>
    <row r="1106" s="83" customFormat="1"/>
    <row r="1107" s="83" customFormat="1"/>
    <row r="1108" s="83" customFormat="1"/>
    <row r="1109" s="83" customFormat="1"/>
    <row r="1110" s="83" customFormat="1"/>
    <row r="1111" s="83" customFormat="1"/>
    <row r="1112" s="83" customFormat="1"/>
    <row r="1113" s="83" customFormat="1"/>
    <row r="1114" s="83" customFormat="1"/>
    <row r="1115" s="83" customFormat="1"/>
    <row r="1116" s="83" customFormat="1"/>
    <row r="1117" s="83" customFormat="1"/>
    <row r="1118" s="83" customFormat="1"/>
    <row r="1119" s="83" customFormat="1"/>
    <row r="1120" s="83" customFormat="1"/>
    <row r="1121" s="83" customFormat="1"/>
    <row r="1122" s="83" customFormat="1"/>
    <row r="1123" s="83" customFormat="1"/>
    <row r="1124" s="83" customFormat="1"/>
    <row r="1125" s="83" customFormat="1"/>
    <row r="1126" s="83" customFormat="1"/>
    <row r="1127" s="83" customFormat="1"/>
    <row r="1128" s="83" customFormat="1"/>
    <row r="1129" s="83" customFormat="1"/>
    <row r="1130" s="83" customFormat="1"/>
    <row r="1131" s="83" customFormat="1"/>
    <row r="1132" s="83" customFormat="1"/>
    <row r="1133" s="83" customFormat="1"/>
    <row r="1134" s="83" customFormat="1"/>
    <row r="1135" s="83" customFormat="1"/>
    <row r="1136" s="83" customFormat="1"/>
    <row r="1137" s="83" customFormat="1"/>
    <row r="1138" s="83" customFormat="1"/>
    <row r="1139" s="83" customFormat="1"/>
    <row r="1140" s="83" customFormat="1"/>
    <row r="1141" s="83" customFormat="1"/>
    <row r="1142" s="83" customFormat="1"/>
    <row r="1143" s="83" customFormat="1"/>
    <row r="1144" s="83" customFormat="1"/>
    <row r="1145" s="83" customFormat="1"/>
    <row r="1146" s="83" customFormat="1"/>
    <row r="1147" s="83" customFormat="1"/>
    <row r="1148" s="83" customFormat="1"/>
    <row r="1149" s="83" customFormat="1"/>
    <row r="1150" s="83" customFormat="1"/>
    <row r="1151" s="83" customFormat="1"/>
    <row r="1152" s="83" customFormat="1"/>
    <row r="1153" s="83" customFormat="1"/>
    <row r="1154" s="83" customFormat="1"/>
    <row r="1155" s="83" customFormat="1"/>
    <row r="1156" s="83" customFormat="1"/>
    <row r="1157" s="83" customFormat="1"/>
    <row r="1158" s="83" customFormat="1"/>
    <row r="1159" s="83" customFormat="1"/>
    <row r="1160" s="83" customFormat="1"/>
    <row r="1161" s="83" customFormat="1"/>
    <row r="1162" s="83" customFormat="1"/>
    <row r="1163" s="83" customFormat="1"/>
    <row r="1164" s="83" customFormat="1"/>
    <row r="1165" s="83" customFormat="1"/>
    <row r="1166" s="83" customFormat="1"/>
    <row r="1167" s="83" customFormat="1"/>
    <row r="1168" s="83" customFormat="1"/>
    <row r="1169" s="83" customFormat="1"/>
    <row r="1170" s="83" customFormat="1"/>
    <row r="1171" s="83" customFormat="1"/>
    <row r="1172" s="83" customFormat="1"/>
    <row r="1173" s="83" customFormat="1"/>
    <row r="1174" s="83" customFormat="1"/>
    <row r="1175" s="83" customFormat="1"/>
    <row r="1176" s="83" customFormat="1"/>
    <row r="1177" s="83" customFormat="1"/>
    <row r="1178" s="83" customFormat="1"/>
    <row r="1179" s="83" customFormat="1"/>
    <row r="1180" s="83" customFormat="1"/>
    <row r="1181" s="83" customFormat="1"/>
    <row r="1182" s="83" customFormat="1"/>
    <row r="1183" s="83" customFormat="1"/>
    <row r="1184" s="83" customFormat="1"/>
    <row r="1185" s="83" customFormat="1"/>
    <row r="1186" s="83" customFormat="1"/>
    <row r="1187" s="83" customFormat="1"/>
    <row r="1188" s="83" customFormat="1"/>
    <row r="1189" s="83" customFormat="1"/>
    <row r="1190" s="83" customFormat="1"/>
    <row r="1191" s="83" customFormat="1"/>
    <row r="1192" s="83" customFormat="1"/>
    <row r="1193" s="83" customFormat="1"/>
    <row r="1194" s="83" customFormat="1"/>
    <row r="1195" s="83" customFormat="1"/>
    <row r="1196" s="83" customFormat="1"/>
    <row r="1197" s="83" customFormat="1"/>
    <row r="1198" s="83" customFormat="1"/>
    <row r="1199" s="83" customFormat="1"/>
    <row r="1200" s="83" customFormat="1"/>
    <row r="1201" s="83" customFormat="1"/>
    <row r="1202" s="83" customFormat="1"/>
    <row r="1203" s="83" customFormat="1"/>
    <row r="1204" s="83" customFormat="1"/>
    <row r="1205" s="83" customFormat="1"/>
    <row r="1206" s="83" customFormat="1"/>
    <row r="1207" s="83" customFormat="1"/>
    <row r="1208" s="83" customFormat="1"/>
    <row r="1209" s="83" customFormat="1"/>
    <row r="1210" s="83" customFormat="1"/>
    <row r="1211" s="83" customFormat="1"/>
    <row r="1212" s="83" customFormat="1"/>
    <row r="1213" s="83" customFormat="1"/>
    <row r="1214" s="83" customFormat="1"/>
    <row r="1215" s="83" customFormat="1"/>
    <row r="1216" s="83" customFormat="1"/>
    <row r="1217" s="83" customFormat="1"/>
    <row r="1218" s="83" customFormat="1"/>
    <row r="1219" s="83" customFormat="1"/>
    <row r="1220" s="83" customFormat="1"/>
    <row r="1221" s="83" customFormat="1"/>
    <row r="1222" s="83" customFormat="1"/>
    <row r="1223" s="83" customFormat="1"/>
    <row r="1224" s="83" customFormat="1"/>
    <row r="1225" s="83" customFormat="1"/>
    <row r="1226" s="83" customFormat="1"/>
    <row r="1227" s="83" customFormat="1"/>
    <row r="1228" s="83" customFormat="1"/>
    <row r="1229" s="83" customFormat="1"/>
    <row r="1230" s="83" customFormat="1"/>
    <row r="1231" s="83" customFormat="1"/>
    <row r="1232" s="83" customFormat="1"/>
    <row r="1233" s="83" customFormat="1"/>
    <row r="1234" s="83" customFormat="1"/>
    <row r="1235" s="83" customFormat="1"/>
    <row r="1236" s="83" customFormat="1"/>
    <row r="1237" s="83" customFormat="1"/>
    <row r="1238" s="83" customFormat="1"/>
    <row r="1239" s="83" customFormat="1"/>
    <row r="1240" s="83" customFormat="1"/>
    <row r="1241" s="83" customFormat="1"/>
    <row r="1242" s="83" customFormat="1"/>
    <row r="1243" s="83" customFormat="1"/>
    <row r="1244" s="83" customFormat="1"/>
    <row r="1245" s="83" customFormat="1"/>
    <row r="1246" s="83" customFormat="1"/>
    <row r="1247" s="83" customFormat="1"/>
    <row r="1248" s="83" customFormat="1"/>
    <row r="1249" s="83" customFormat="1"/>
    <row r="1250" s="83" customFormat="1"/>
    <row r="1251" s="83" customFormat="1"/>
    <row r="1252" s="83" customFormat="1"/>
    <row r="1253" s="83" customFormat="1"/>
    <row r="1254" s="83" customFormat="1"/>
    <row r="1255" s="83" customFormat="1"/>
    <row r="1256" s="83" customFormat="1"/>
    <row r="1257" s="83" customFormat="1"/>
    <row r="1258" s="83" customFormat="1"/>
    <row r="1259" s="83" customFormat="1"/>
    <row r="1260" s="83" customFormat="1"/>
    <row r="1261" s="83" customFormat="1"/>
    <row r="1262" s="83" customFormat="1"/>
    <row r="1263" s="83" customFormat="1"/>
    <row r="1264" s="83" customFormat="1"/>
    <row r="1265" s="83" customFormat="1"/>
    <row r="1266" s="83" customFormat="1"/>
    <row r="1267" s="83" customFormat="1"/>
    <row r="1268" s="83" customFormat="1"/>
    <row r="1269" s="83" customFormat="1"/>
    <row r="1270" s="83" customFormat="1"/>
    <row r="1271" s="83" customFormat="1"/>
    <row r="1272" s="83" customFormat="1"/>
    <row r="1273" s="83" customFormat="1"/>
    <row r="1274" s="83" customFormat="1"/>
    <row r="1275" s="83" customFormat="1"/>
    <row r="1276" s="83" customFormat="1"/>
    <row r="1277" s="83" customFormat="1"/>
    <row r="1278" s="83" customFormat="1"/>
    <row r="1279" s="83" customFormat="1"/>
    <row r="1280" s="83" customFormat="1"/>
    <row r="1281" s="83" customFormat="1"/>
    <row r="1282" s="83" customFormat="1"/>
    <row r="1283" s="83" customFormat="1"/>
    <row r="1284" s="83" customFormat="1"/>
    <row r="1285" s="83" customFormat="1"/>
    <row r="1286" s="83" customFormat="1"/>
    <row r="1287" s="83" customFormat="1"/>
    <row r="1288" s="83" customFormat="1"/>
    <row r="1289" s="83" customFormat="1"/>
    <row r="1290" s="83" customFormat="1"/>
    <row r="1291" s="83" customFormat="1"/>
    <row r="1292" s="83" customFormat="1"/>
    <row r="1293" s="83" customFormat="1"/>
    <row r="1294" s="83" customFormat="1"/>
    <row r="1295" s="83" customFormat="1"/>
    <row r="1296" s="83" customFormat="1"/>
    <row r="1297" s="83" customFormat="1"/>
    <row r="1298" s="83" customFormat="1"/>
    <row r="1299" s="83" customFormat="1"/>
    <row r="1300" s="83" customFormat="1"/>
    <row r="1301" s="83" customFormat="1"/>
    <row r="1302" s="83" customFormat="1"/>
    <row r="1303" s="83" customFormat="1"/>
    <row r="1304" s="83" customFormat="1"/>
    <row r="1305" s="83" customFormat="1"/>
    <row r="1306" s="83" customFormat="1"/>
    <row r="1307" s="83" customFormat="1"/>
    <row r="1308" s="83" customFormat="1"/>
    <row r="1309" s="83" customFormat="1"/>
    <row r="1310" s="83" customFormat="1"/>
    <row r="1311" s="83" customFormat="1"/>
    <row r="1312" s="83" customFormat="1"/>
    <row r="1313" s="83" customFormat="1"/>
    <row r="1314" s="83" customFormat="1"/>
    <row r="1315" s="83" customFormat="1"/>
    <row r="1316" s="83" customFormat="1"/>
    <row r="1317" s="83" customFormat="1"/>
    <row r="1318" s="83" customFormat="1"/>
    <row r="1319" s="83" customFormat="1"/>
    <row r="1320" s="83" customFormat="1"/>
    <row r="1321" s="83" customFormat="1"/>
    <row r="1322" s="83" customFormat="1"/>
    <row r="1323" s="83" customFormat="1"/>
    <row r="1324" s="83" customFormat="1"/>
    <row r="1325" s="83" customFormat="1"/>
    <row r="1326" s="83" customFormat="1"/>
    <row r="1327" s="83" customFormat="1"/>
    <row r="1328" s="83" customFormat="1"/>
    <row r="1329" s="83" customFormat="1"/>
    <row r="1330" s="83" customFormat="1"/>
    <row r="1331" s="83" customFormat="1"/>
    <row r="1332" s="83" customFormat="1"/>
    <row r="1333" s="83" customFormat="1"/>
    <row r="1334" s="83" customFormat="1"/>
    <row r="1335" s="83" customFormat="1"/>
    <row r="1336" s="83" customFormat="1"/>
    <row r="1337" s="83" customFormat="1"/>
    <row r="1338" s="83" customFormat="1"/>
    <row r="1339" s="83" customFormat="1"/>
    <row r="1340" s="83" customFormat="1"/>
    <row r="1341" s="83" customFormat="1"/>
    <row r="1342" s="83" customFormat="1"/>
    <row r="1343" s="83" customFormat="1"/>
    <row r="1344" s="83" customFormat="1"/>
    <row r="1345" s="83" customFormat="1"/>
    <row r="1346" s="83" customFormat="1"/>
    <row r="1347" s="83" customFormat="1"/>
    <row r="1348" s="83" customFormat="1"/>
    <row r="1349" s="83" customFormat="1"/>
    <row r="1350" s="83" customFormat="1"/>
    <row r="1351" s="83" customFormat="1"/>
    <row r="1352" s="83" customFormat="1"/>
    <row r="1353" s="83" customFormat="1"/>
    <row r="1354" s="83" customFormat="1"/>
    <row r="1355" s="83" customFormat="1"/>
    <row r="1356" s="83" customFormat="1"/>
    <row r="1357" s="83" customFormat="1"/>
    <row r="1358" s="83" customFormat="1"/>
    <row r="1359" s="83" customFormat="1"/>
    <row r="1360" s="83" customFormat="1"/>
    <row r="1361" s="83" customFormat="1"/>
    <row r="1362" s="83" customFormat="1"/>
    <row r="1363" s="83" customFormat="1"/>
    <row r="1364" s="83" customFormat="1"/>
    <row r="1365" s="83" customFormat="1"/>
  </sheetData>
  <sheetProtection sheet="1" objects="1" scenarios="1" formatCells="0" formatColumns="0" formatRows="0"/>
  <mergeCells count="37">
    <mergeCell ref="B3:H3"/>
    <mergeCell ref="A34:D34"/>
    <mergeCell ref="A21:D21"/>
    <mergeCell ref="A23:H23"/>
    <mergeCell ref="A24:E24"/>
    <mergeCell ref="F24:H24"/>
    <mergeCell ref="F25:H25"/>
    <mergeCell ref="E33:F33"/>
    <mergeCell ref="A25:C25"/>
    <mergeCell ref="D25:E25"/>
    <mergeCell ref="E21:H21"/>
    <mergeCell ref="A16:D16"/>
    <mergeCell ref="A12:D12"/>
    <mergeCell ref="F26:H26"/>
    <mergeCell ref="A30:E30"/>
    <mergeCell ref="A32:H32"/>
    <mergeCell ref="G6:H6"/>
    <mergeCell ref="A10:H10"/>
    <mergeCell ref="A11:D11"/>
    <mergeCell ref="E11:H11"/>
    <mergeCell ref="A8:B8"/>
    <mergeCell ref="A1:C1"/>
    <mergeCell ref="E49:F49"/>
    <mergeCell ref="E56:F56"/>
    <mergeCell ref="A17:D17"/>
    <mergeCell ref="A15:D15"/>
    <mergeCell ref="A5:D5"/>
    <mergeCell ref="A6:B6"/>
    <mergeCell ref="C6:D6"/>
    <mergeCell ref="A7:B7"/>
    <mergeCell ref="C7:D7"/>
    <mergeCell ref="E5:H5"/>
    <mergeCell ref="E34:F34"/>
    <mergeCell ref="E35:F35"/>
    <mergeCell ref="E38:F38"/>
    <mergeCell ref="E44:F44"/>
    <mergeCell ref="G7:H8"/>
  </mergeCells>
  <phoneticPr fontId="54" type="noConversion"/>
  <dataValidations count="2">
    <dataValidation allowBlank="1" showInputMessage="1" showErrorMessage="1" prompt="Indiquez brièvement le plan d'action prioritaire : objectifs, pilotage et planning" sqref="F28:F31" xr:uid="{00000000-0002-0000-0200-000000000000}"/>
    <dataValidation allowBlank="1" showInputMessage="1" showErrorMessage="1" prompt="Indiquez tous les enseignements tirés des résultats de l'autodiagnostic" sqref="F25:H25" xr:uid="{00000000-0002-0000-0200-000001000000}"/>
  </dataValidations>
  <hyperlinks>
    <hyperlink ref="A1" r:id="rId1" display="©UTC 2021 - Etude complète : https://travaux.master.utc.fr, Réf &quot;IDS079'&quot;" xr:uid="{00000000-0004-0000-0200-000000000000}"/>
  </hyperlinks>
  <printOptions horizontalCentered="1"/>
  <pageMargins left="0.2" right="0.08" top="0" bottom="0.31" header="0" footer="0.12000000000000001"/>
  <pageSetup paperSize="9" orientation="landscape" r:id="rId2"/>
  <headerFooter>
    <oddFooter xml:space="preserve">&amp;L&amp;"Arial Narrow Italique,Italique"&amp;6&amp;K000000Fichier : &amp;F&amp;C&amp;"Arial Italique,Italique"&amp;6&amp;K000000Onglet : &amp;A&amp;R&amp;"Arial Italique,Italique"&amp;6&amp;K000000Date d’impression : &amp;D,  n° &amp;P/&amp;N </oddFooter>
  </headerFooter>
  <rowBreaks count="2" manualBreakCount="2">
    <brk id="22" max="16383" man="1"/>
    <brk id="31"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XFD54"/>
  <sheetViews>
    <sheetView workbookViewId="0">
      <selection activeCell="F12" sqref="F12:H12"/>
    </sheetView>
  </sheetViews>
  <sheetFormatPr baseColWidth="10" defaultColWidth="10.53515625" defaultRowHeight="15.5"/>
  <cols>
    <col min="1" max="1" width="8.3828125" style="167" customWidth="1"/>
    <col min="2" max="2" width="10.84375" style="167" customWidth="1"/>
    <col min="3" max="5" width="13.53515625" style="167" customWidth="1"/>
    <col min="6" max="6" width="20.84375" style="167" customWidth="1"/>
    <col min="7" max="8" width="14.15234375" style="167" customWidth="1"/>
    <col min="9" max="16384" width="10.53515625" style="167"/>
  </cols>
  <sheetData>
    <row r="1" spans="1:46" s="307" customFormat="1" ht="9" customHeight="1">
      <c r="A1" s="530" t="s">
        <v>636</v>
      </c>
      <c r="B1" s="530"/>
      <c r="C1" s="530"/>
      <c r="D1" s="283"/>
      <c r="E1" s="283"/>
      <c r="F1" s="306"/>
      <c r="G1" s="286"/>
      <c r="H1" s="286" t="str">
        <f>'Mode d''emploi'!$I$1</f>
        <v>© 2021 FOSSO MATCHINDE Megane Shandy ; WAOUSSI NGOKO Saryane Manuela</v>
      </c>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row>
    <row r="2" spans="1:46" s="323" customFormat="1" ht="9" customHeight="1">
      <c r="A2" s="321" t="str">
        <f>'Mode d''emploi'!A2</f>
        <v>Document d'appui à la déclaration de conformité à la norme ISO 13485 : 2016 et aux annexes ZD et ZE de son amendement A1</v>
      </c>
      <c r="B2" s="87"/>
      <c r="C2" s="322"/>
      <c r="D2" s="322"/>
      <c r="E2" s="322"/>
      <c r="F2" s="322"/>
      <c r="G2" s="84"/>
      <c r="H2" s="84" t="s">
        <v>31</v>
      </c>
    </row>
    <row r="3" spans="1:46" ht="24.5" customHeight="1">
      <c r="A3" s="197"/>
      <c r="B3" s="593" t="s">
        <v>190</v>
      </c>
      <c r="C3" s="593"/>
      <c r="D3" s="593"/>
      <c r="E3" s="593"/>
      <c r="F3" s="593"/>
      <c r="G3" s="593"/>
      <c r="H3" s="594"/>
    </row>
    <row r="4" spans="1:46" s="441" customFormat="1" ht="4.25" customHeight="1">
      <c r="A4" s="324"/>
      <c r="B4" s="325"/>
      <c r="C4" s="325"/>
      <c r="D4" s="325"/>
      <c r="E4" s="325"/>
      <c r="F4" s="326"/>
      <c r="G4" s="326"/>
      <c r="H4" s="327"/>
    </row>
    <row r="5" spans="1:46">
      <c r="A5" s="567" t="s">
        <v>191</v>
      </c>
      <c r="B5" s="568"/>
      <c r="C5" s="568"/>
      <c r="D5" s="569"/>
      <c r="E5" s="567" t="s">
        <v>171</v>
      </c>
      <c r="F5" s="568"/>
      <c r="G5" s="568"/>
      <c r="H5" s="569"/>
    </row>
    <row r="6" spans="1:46" ht="21" customHeight="1">
      <c r="A6" s="570" t="str">
        <f>'Mode d''emploi'!A6</f>
        <v>Etablissement :</v>
      </c>
      <c r="B6" s="571"/>
      <c r="C6" s="624" t="str">
        <f>'Mode d''emploi'!D6</f>
        <v>Nom de l'établissement</v>
      </c>
      <c r="D6" s="625"/>
      <c r="E6" s="392" t="str">
        <f>Résultats!E6</f>
        <v>Date : </v>
      </c>
      <c r="F6" s="393" t="str">
        <f>IF(Evaluation!C6="","",Evaluation!C6)</f>
        <v/>
      </c>
      <c r="G6" s="630" t="str">
        <f>Evaluation!A9</f>
        <v>L'équipe d'autodiagnostic :</v>
      </c>
      <c r="H6" s="581"/>
    </row>
    <row r="7" spans="1:46" ht="21" customHeight="1">
      <c r="A7" s="570" t="str">
        <f>'Mode d''emploi'!A7</f>
        <v xml:space="preserve"> Responsable du SMQ : </v>
      </c>
      <c r="B7" s="571"/>
      <c r="C7" s="624" t="str">
        <f>'Mode d''emploi'!D7</f>
        <v>Nom et Prénom</v>
      </c>
      <c r="D7" s="625"/>
      <c r="E7" s="392" t="str">
        <f>Résultats!E7</f>
        <v xml:space="preserve">Responsable : </v>
      </c>
      <c r="F7" s="428" t="str">
        <f>IF(Evaluation!C7="","",Evaluation!C7)</f>
        <v>Nom et Prénom</v>
      </c>
      <c r="G7" s="626" t="str">
        <f>IF(Evaluation!C9="","",Evaluation!C9)</f>
        <v>Noms et Prénosm des membres de l'équipe</v>
      </c>
      <c r="H7" s="627"/>
    </row>
    <row r="8" spans="1:46" ht="21" customHeight="1">
      <c r="A8" s="591" t="s">
        <v>192</v>
      </c>
      <c r="B8" s="592"/>
      <c r="C8" s="206" t="str">
        <f>'Mode d''emploi'!D8</f>
        <v>email</v>
      </c>
      <c r="D8" s="394" t="str">
        <f>'Mode d''emploi'!H8</f>
        <v>téléphone</v>
      </c>
      <c r="E8" s="395" t="str">
        <f>IF(Evaluation!F8="","",Evaluation!F8)</f>
        <v>Téléphone</v>
      </c>
      <c r="F8" s="396" t="str">
        <f>IF(Evaluation!C8="","",Evaluation!C8)</f>
        <v>Email</v>
      </c>
      <c r="G8" s="628"/>
      <c r="H8" s="629"/>
    </row>
    <row r="9" spans="1:46" s="441" customFormat="1" ht="7" customHeight="1">
      <c r="A9" s="152"/>
      <c r="B9" s="151"/>
      <c r="C9" s="151"/>
      <c r="D9" s="151"/>
      <c r="E9" s="152"/>
      <c r="F9" s="152"/>
      <c r="G9" s="151"/>
      <c r="H9" s="337"/>
    </row>
    <row r="10" spans="1:46" ht="18">
      <c r="A10" s="328"/>
      <c r="B10" s="329" t="str">
        <f>Evaluation!A14</f>
        <v>Art. 4</v>
      </c>
      <c r="C10" s="330" t="str">
        <f>Evaluation!B14</f>
        <v>Système de management de la qualité</v>
      </c>
      <c r="D10" s="329"/>
      <c r="E10" s="331"/>
      <c r="F10" s="329"/>
      <c r="G10" s="329"/>
      <c r="H10" s="331"/>
    </row>
    <row r="11" spans="1:46">
      <c r="A11" s="631" t="s">
        <v>193</v>
      </c>
      <c r="B11" s="632"/>
      <c r="C11" s="632" t="s">
        <v>194</v>
      </c>
      <c r="D11" s="632"/>
      <c r="E11" s="637"/>
      <c r="F11" s="649" t="s">
        <v>176</v>
      </c>
      <c r="G11" s="650"/>
      <c r="H11" s="651"/>
    </row>
    <row r="12" spans="1:46" ht="54" customHeight="1">
      <c r="A12" s="633" t="str">
        <f>Résultats!E35</f>
        <v>en attente</v>
      </c>
      <c r="B12" s="634"/>
      <c r="C12" s="634" t="str">
        <f>Résultats!G35</f>
        <v/>
      </c>
      <c r="D12" s="634"/>
      <c r="E12" s="638"/>
      <c r="F12" s="652" t="s">
        <v>177</v>
      </c>
      <c r="G12" s="653"/>
      <c r="H12" s="654"/>
    </row>
    <row r="13" spans="1:46">
      <c r="A13" s="397"/>
      <c r="B13" s="398"/>
      <c r="C13" s="398"/>
      <c r="D13" s="398"/>
      <c r="E13" s="399"/>
      <c r="F13" s="655" t="s">
        <v>178</v>
      </c>
      <c r="G13" s="655"/>
      <c r="H13" s="656"/>
    </row>
    <row r="14" spans="1:46" ht="23">
      <c r="A14" s="397"/>
      <c r="B14" s="398"/>
      <c r="C14" s="398"/>
      <c r="D14" s="398"/>
      <c r="E14" s="399"/>
      <c r="F14" s="403" t="s">
        <v>179</v>
      </c>
      <c r="G14" s="404" t="s">
        <v>195</v>
      </c>
      <c r="H14" s="405" t="s">
        <v>196</v>
      </c>
    </row>
    <row r="15" spans="1:46" ht="88" customHeight="1">
      <c r="A15" s="397"/>
      <c r="B15" s="398"/>
      <c r="C15" s="398"/>
      <c r="D15" s="398"/>
      <c r="E15" s="399"/>
      <c r="F15" s="153" t="s">
        <v>197</v>
      </c>
      <c r="G15" s="153"/>
      <c r="H15" s="332"/>
    </row>
    <row r="16" spans="1:46" ht="88" customHeight="1">
      <c r="A16" s="397"/>
      <c r="B16" s="398"/>
      <c r="C16" s="398"/>
      <c r="D16" s="398"/>
      <c r="E16" s="399"/>
      <c r="F16" s="153" t="s">
        <v>198</v>
      </c>
      <c r="G16" s="153"/>
      <c r="H16" s="332"/>
    </row>
    <row r="17" spans="1:16384" ht="88" customHeight="1">
      <c r="A17" s="640" t="str">
        <f>IF(Utilitaires!D2&gt;1,CONCATENATE("Attention : ",Utilitaires!D2," critères ne sont pas encore traités"),IF(Utilitaires!D2&gt;0,CONCATENATE("Attention : ",Utilitaires!D2," critère n'est pas encore traité"),""))</f>
        <v>Attention : 12 critères ne sont pas encore traités</v>
      </c>
      <c r="B17" s="641"/>
      <c r="C17" s="641"/>
      <c r="D17" s="641"/>
      <c r="E17" s="642"/>
      <c r="F17" s="660" t="s">
        <v>201</v>
      </c>
      <c r="G17" s="660"/>
      <c r="H17" s="661"/>
    </row>
    <row r="18" spans="1:16384" ht="7" customHeight="1">
      <c r="A18" s="400"/>
      <c r="B18" s="401"/>
      <c r="C18" s="401"/>
      <c r="D18" s="401"/>
      <c r="E18" s="402"/>
      <c r="F18" s="603"/>
      <c r="G18" s="603"/>
      <c r="H18" s="604"/>
    </row>
    <row r="19" spans="1:16384" ht="18">
      <c r="A19" s="334"/>
      <c r="B19" s="260" t="str">
        <f>Evaluation!A29</f>
        <v>Art. 5</v>
      </c>
      <c r="C19" s="335" t="str">
        <f>Evaluation!B29</f>
        <v>Responsabilité de la direction</v>
      </c>
      <c r="D19" s="260"/>
      <c r="E19" s="260"/>
      <c r="F19" s="260"/>
      <c r="G19" s="260"/>
      <c r="H19" s="336"/>
    </row>
    <row r="20" spans="1:16384">
      <c r="A20" s="635" t="s">
        <v>193</v>
      </c>
      <c r="B20" s="636"/>
      <c r="C20" s="636" t="s">
        <v>194</v>
      </c>
      <c r="D20" s="636"/>
      <c r="E20" s="639"/>
      <c r="F20" s="618" t="s">
        <v>176</v>
      </c>
      <c r="G20" s="619"/>
      <c r="H20" s="620"/>
    </row>
    <row r="21" spans="1:16384" ht="54" customHeight="1">
      <c r="A21" s="633" t="str">
        <f>Résultats!E38</f>
        <v>en attente</v>
      </c>
      <c r="B21" s="634"/>
      <c r="C21" s="634" t="str">
        <f>Résultats!G38</f>
        <v/>
      </c>
      <c r="D21" s="634"/>
      <c r="E21" s="638"/>
      <c r="F21" s="657" t="s">
        <v>199</v>
      </c>
      <c r="G21" s="658"/>
      <c r="H21" s="659"/>
    </row>
    <row r="22" spans="1:16384">
      <c r="A22" s="397"/>
      <c r="B22" s="398"/>
      <c r="C22" s="398"/>
      <c r="D22" s="398"/>
      <c r="E22" s="399"/>
      <c r="F22" s="618" t="s">
        <v>178</v>
      </c>
      <c r="G22" s="619"/>
      <c r="H22" s="620"/>
    </row>
    <row r="23" spans="1:16384" ht="23">
      <c r="A23" s="397"/>
      <c r="B23" s="398"/>
      <c r="C23" s="398"/>
      <c r="D23" s="398"/>
      <c r="E23" s="399"/>
      <c r="F23" s="406" t="s">
        <v>179</v>
      </c>
      <c r="G23" s="407" t="s">
        <v>195</v>
      </c>
      <c r="H23" s="408" t="s">
        <v>196</v>
      </c>
    </row>
    <row r="24" spans="1:16384" ht="88" customHeight="1">
      <c r="A24" s="397"/>
      <c r="B24" s="398"/>
      <c r="C24" s="398"/>
      <c r="D24" s="398"/>
      <c r="E24" s="399"/>
      <c r="F24" s="111" t="s">
        <v>197</v>
      </c>
      <c r="G24" s="112"/>
      <c r="H24" s="113"/>
    </row>
    <row r="25" spans="1:16384" ht="88" customHeight="1">
      <c r="A25" s="397"/>
      <c r="B25" s="398"/>
      <c r="C25" s="398"/>
      <c r="D25" s="398"/>
      <c r="E25" s="399"/>
      <c r="F25" s="111" t="s">
        <v>198</v>
      </c>
      <c r="G25" s="112"/>
      <c r="H25" s="113"/>
    </row>
    <row r="26" spans="1:16384" ht="88" customHeight="1">
      <c r="A26" s="646" t="str">
        <f>IF(Utilitaires!E2&gt;1,CONCATENATE("Attention : ",Utilitaires!E2," critères ne sont pas encore traités"),IF(Utilitaires!E2&gt;0,CONCATENATE("Attention : ",Utilitaires!E2," critère n'est pas encore traité"),""))</f>
        <v>Attention : 10 critères ne sont pas encore traités</v>
      </c>
      <c r="B26" s="647"/>
      <c r="C26" s="647"/>
      <c r="D26" s="647"/>
      <c r="E26" s="648"/>
      <c r="F26" s="665" t="s">
        <v>200</v>
      </c>
      <c r="G26" s="666"/>
      <c r="H26" s="667"/>
    </row>
    <row r="27" spans="1:16384" ht="7" customHeight="1">
      <c r="A27" s="400"/>
      <c r="B27" s="401"/>
      <c r="C27" s="401"/>
      <c r="D27" s="401"/>
      <c r="E27" s="402"/>
      <c r="F27" s="602"/>
      <c r="G27" s="603"/>
      <c r="H27" s="604"/>
      <c r="I27" s="8"/>
      <c r="J27" s="9"/>
      <c r="K27" s="9"/>
      <c r="L27" s="9"/>
      <c r="M27" s="9"/>
      <c r="N27" s="10"/>
      <c r="O27" s="10"/>
      <c r="P27" s="11"/>
      <c r="Q27" s="8"/>
      <c r="R27" s="9"/>
      <c r="S27" s="9"/>
      <c r="T27" s="9"/>
      <c r="U27" s="9"/>
      <c r="V27" s="10"/>
      <c r="W27" s="10"/>
      <c r="X27" s="11"/>
      <c r="Y27" s="8"/>
      <c r="Z27" s="9"/>
      <c r="AA27" s="9"/>
      <c r="AB27" s="9"/>
      <c r="AC27" s="9"/>
      <c r="AD27" s="10"/>
      <c r="AE27" s="10"/>
      <c r="AF27" s="11"/>
      <c r="AG27" s="8"/>
      <c r="AH27" s="9"/>
      <c r="AI27" s="9"/>
      <c r="AJ27" s="9"/>
      <c r="AK27" s="9"/>
      <c r="AL27" s="10"/>
      <c r="AM27" s="10"/>
      <c r="AN27" s="11"/>
      <c r="AO27" s="8"/>
      <c r="AP27" s="9"/>
      <c r="AQ27" s="9"/>
      <c r="AR27" s="9"/>
      <c r="AS27" s="9"/>
      <c r="AT27" s="10"/>
      <c r="AU27" s="10"/>
      <c r="AV27" s="11"/>
      <c r="AW27" s="8"/>
      <c r="AX27" s="9"/>
      <c r="AY27" s="9"/>
      <c r="AZ27" s="9"/>
      <c r="BA27" s="9"/>
      <c r="BB27" s="10"/>
      <c r="BC27" s="10"/>
      <c r="BD27" s="11"/>
      <c r="BE27" s="8"/>
      <c r="BF27" s="9"/>
      <c r="BG27" s="9"/>
      <c r="BH27" s="9"/>
      <c r="BI27" s="9"/>
      <c r="BJ27" s="10"/>
      <c r="BK27" s="10"/>
      <c r="BL27" s="11"/>
      <c r="BM27" s="8"/>
      <c r="BN27" s="9"/>
      <c r="BO27" s="9"/>
      <c r="BP27" s="9"/>
      <c r="BQ27" s="9"/>
      <c r="BR27" s="10"/>
      <c r="BS27" s="10"/>
      <c r="BT27" s="11"/>
      <c r="BU27" s="8"/>
      <c r="BV27" s="9"/>
      <c r="BW27" s="9"/>
      <c r="BX27" s="9"/>
      <c r="BY27" s="9"/>
      <c r="BZ27" s="10"/>
      <c r="CA27" s="10"/>
      <c r="CB27" s="11"/>
      <c r="CC27" s="8"/>
      <c r="CD27" s="9"/>
      <c r="CE27" s="9"/>
      <c r="CF27" s="9"/>
      <c r="CG27" s="9"/>
      <c r="CH27" s="10"/>
      <c r="CI27" s="10"/>
      <c r="CJ27" s="11"/>
      <c r="CK27" s="8"/>
      <c r="CL27" s="9"/>
      <c r="CM27" s="9"/>
      <c r="CN27" s="9"/>
      <c r="CO27" s="9"/>
      <c r="CP27" s="10"/>
      <c r="CQ27" s="10"/>
      <c r="CR27" s="11"/>
      <c r="CS27" s="8"/>
      <c r="CT27" s="9"/>
      <c r="CU27" s="9"/>
      <c r="CV27" s="9"/>
      <c r="CW27" s="9"/>
      <c r="CX27" s="10"/>
      <c r="CY27" s="10"/>
      <c r="CZ27" s="11"/>
      <c r="DA27" s="8"/>
      <c r="DB27" s="9"/>
      <c r="DC27" s="9"/>
      <c r="DD27" s="9"/>
      <c r="DE27" s="9"/>
      <c r="DF27" s="10"/>
      <c r="DG27" s="10"/>
      <c r="DH27" s="11"/>
      <c r="DI27" s="8"/>
      <c r="DJ27" s="9"/>
      <c r="DK27" s="9"/>
      <c r="DL27" s="9"/>
      <c r="DM27" s="9"/>
      <c r="DN27" s="10"/>
      <c r="DO27" s="10"/>
      <c r="DP27" s="11"/>
      <c r="DQ27" s="8"/>
      <c r="DR27" s="9"/>
      <c r="DS27" s="9"/>
      <c r="DT27" s="9"/>
      <c r="DU27" s="9"/>
      <c r="DV27" s="10"/>
      <c r="DW27" s="10"/>
      <c r="DX27" s="11"/>
      <c r="DY27" s="8"/>
      <c r="DZ27" s="9"/>
      <c r="EA27" s="9"/>
      <c r="EB27" s="9"/>
      <c r="EC27" s="9"/>
      <c r="ED27" s="10"/>
      <c r="EE27" s="10"/>
      <c r="EF27" s="11"/>
      <c r="EG27" s="8"/>
      <c r="EH27" s="9"/>
      <c r="EI27" s="9"/>
      <c r="EJ27" s="9"/>
      <c r="EK27" s="9"/>
      <c r="EL27" s="10"/>
      <c r="EM27" s="10"/>
      <c r="EN27" s="11"/>
      <c r="EO27" s="8"/>
      <c r="EP27" s="9"/>
      <c r="EQ27" s="9"/>
      <c r="ER27" s="9"/>
      <c r="ES27" s="9"/>
      <c r="ET27" s="10"/>
      <c r="EU27" s="10"/>
      <c r="EV27" s="11"/>
      <c r="EW27" s="8"/>
      <c r="EX27" s="9"/>
      <c r="EY27" s="9"/>
      <c r="EZ27" s="9"/>
      <c r="FA27" s="9"/>
      <c r="FB27" s="10"/>
      <c r="FC27" s="10"/>
      <c r="FD27" s="11"/>
      <c r="FE27" s="8"/>
      <c r="FF27" s="9"/>
      <c r="FG27" s="9"/>
      <c r="FH27" s="9"/>
      <c r="FI27" s="9"/>
      <c r="FJ27" s="10"/>
      <c r="FK27" s="10"/>
      <c r="FL27" s="11"/>
      <c r="FM27" s="8"/>
      <c r="FN27" s="9"/>
      <c r="FO27" s="9"/>
      <c r="FP27" s="9"/>
      <c r="FQ27" s="9"/>
      <c r="FR27" s="10"/>
      <c r="FS27" s="10"/>
      <c r="FT27" s="11"/>
      <c r="FU27" s="8"/>
      <c r="FV27" s="9"/>
      <c r="FW27" s="9"/>
      <c r="FX27" s="9"/>
      <c r="FY27" s="9"/>
      <c r="FZ27" s="10"/>
      <c r="GA27" s="10"/>
      <c r="GB27" s="11"/>
      <c r="GC27" s="8"/>
      <c r="GD27" s="9"/>
      <c r="GE27" s="9"/>
      <c r="GF27" s="9"/>
      <c r="GG27" s="9"/>
      <c r="GH27" s="10"/>
      <c r="GI27" s="10"/>
      <c r="GJ27" s="11"/>
      <c r="GK27" s="8"/>
      <c r="GL27" s="9"/>
      <c r="GM27" s="9"/>
      <c r="GN27" s="9"/>
      <c r="GO27" s="9"/>
      <c r="GP27" s="10"/>
      <c r="GQ27" s="10"/>
      <c r="GR27" s="11"/>
      <c r="GS27" s="8"/>
      <c r="GT27" s="9"/>
      <c r="GU27" s="9"/>
      <c r="GV27" s="9"/>
      <c r="GW27" s="9"/>
      <c r="GX27" s="10"/>
      <c r="GY27" s="10"/>
      <c r="GZ27" s="11"/>
      <c r="HA27" s="8"/>
      <c r="HB27" s="9"/>
      <c r="HC27" s="9"/>
      <c r="HD27" s="9"/>
      <c r="HE27" s="9"/>
      <c r="HF27" s="10"/>
      <c r="HG27" s="10"/>
      <c r="HH27" s="11"/>
      <c r="HI27" s="8"/>
      <c r="HJ27" s="9"/>
      <c r="HK27" s="9"/>
      <c r="HL27" s="9"/>
      <c r="HM27" s="9"/>
      <c r="HN27" s="10"/>
      <c r="HO27" s="10"/>
      <c r="HP27" s="11"/>
      <c r="HQ27" s="8"/>
      <c r="HR27" s="9"/>
      <c r="HS27" s="9"/>
      <c r="HT27" s="9"/>
      <c r="HU27" s="9"/>
      <c r="HV27" s="10"/>
      <c r="HW27" s="10"/>
      <c r="HX27" s="11"/>
      <c r="HY27" s="8"/>
      <c r="HZ27" s="9"/>
      <c r="IA27" s="9"/>
      <c r="IB27" s="9"/>
      <c r="IC27" s="9"/>
      <c r="ID27" s="10"/>
      <c r="IE27" s="10"/>
      <c r="IF27" s="11"/>
      <c r="IG27" s="8"/>
      <c r="IH27" s="9"/>
      <c r="II27" s="9"/>
      <c r="IJ27" s="9"/>
      <c r="IK27" s="9"/>
      <c r="IL27" s="10"/>
      <c r="IM27" s="10"/>
      <c r="IN27" s="11"/>
      <c r="IO27" s="8"/>
      <c r="IP27" s="9"/>
      <c r="IQ27" s="9"/>
      <c r="IR27" s="9"/>
      <c r="IS27" s="9"/>
      <c r="IT27" s="10"/>
      <c r="IU27" s="10"/>
      <c r="IV27" s="11"/>
      <c r="IW27" s="8"/>
      <c r="IX27" s="9"/>
      <c r="IY27" s="9"/>
      <c r="IZ27" s="9"/>
      <c r="JA27" s="9"/>
      <c r="JB27" s="10"/>
      <c r="JC27" s="10"/>
      <c r="JD27" s="11"/>
      <c r="JE27" s="8"/>
      <c r="JF27" s="9"/>
      <c r="JG27" s="9"/>
      <c r="JH27" s="9"/>
      <c r="JI27" s="9"/>
      <c r="JJ27" s="10"/>
      <c r="JK27" s="10"/>
      <c r="JL27" s="11"/>
      <c r="JM27" s="8"/>
      <c r="JN27" s="9"/>
      <c r="JO27" s="9"/>
      <c r="JP27" s="9"/>
      <c r="JQ27" s="9"/>
      <c r="JR27" s="10"/>
      <c r="JS27" s="10"/>
      <c r="JT27" s="11"/>
      <c r="JU27" s="8"/>
      <c r="JV27" s="9"/>
      <c r="JW27" s="9"/>
      <c r="JX27" s="9"/>
      <c r="JY27" s="9"/>
      <c r="JZ27" s="10"/>
      <c r="KA27" s="10"/>
      <c r="KB27" s="11"/>
      <c r="KC27" s="8"/>
      <c r="KD27" s="9"/>
      <c r="KE27" s="9"/>
      <c r="KF27" s="9"/>
      <c r="KG27" s="9"/>
      <c r="KH27" s="10"/>
      <c r="KI27" s="10"/>
      <c r="KJ27" s="11"/>
      <c r="KK27" s="8"/>
      <c r="KL27" s="9"/>
      <c r="KM27" s="9"/>
      <c r="KN27" s="9"/>
      <c r="KO27" s="9"/>
      <c r="KP27" s="10"/>
      <c r="KQ27" s="10"/>
      <c r="KR27" s="11"/>
      <c r="KS27" s="8"/>
      <c r="KT27" s="9"/>
      <c r="KU27" s="9"/>
      <c r="KV27" s="9"/>
      <c r="KW27" s="9"/>
      <c r="KX27" s="10"/>
      <c r="KY27" s="10"/>
      <c r="KZ27" s="11"/>
      <c r="LA27" s="8"/>
      <c r="LB27" s="9"/>
      <c r="LC27" s="9"/>
      <c r="LD27" s="9"/>
      <c r="LE27" s="9"/>
      <c r="LF27" s="10"/>
      <c r="LG27" s="10"/>
      <c r="LH27" s="11"/>
      <c r="LI27" s="8"/>
      <c r="LJ27" s="9"/>
      <c r="LK27" s="9"/>
      <c r="LL27" s="9"/>
      <c r="LM27" s="9"/>
      <c r="LN27" s="10"/>
      <c r="LO27" s="10"/>
      <c r="LP27" s="11"/>
      <c r="LQ27" s="8"/>
      <c r="LR27" s="9"/>
      <c r="LS27" s="9"/>
      <c r="LT27" s="9"/>
      <c r="LU27" s="9"/>
      <c r="LV27" s="10"/>
      <c r="LW27" s="10"/>
      <c r="LX27" s="11"/>
      <c r="LY27" s="8"/>
      <c r="LZ27" s="9"/>
      <c r="MA27" s="9"/>
      <c r="MB27" s="9"/>
      <c r="MC27" s="9"/>
      <c r="MD27" s="10"/>
      <c r="ME27" s="10"/>
      <c r="MF27" s="11"/>
      <c r="MG27" s="8"/>
      <c r="MH27" s="9"/>
      <c r="MI27" s="9"/>
      <c r="MJ27" s="9"/>
      <c r="MK27" s="9"/>
      <c r="ML27" s="10"/>
      <c r="MM27" s="10"/>
      <c r="MN27" s="11"/>
      <c r="MO27" s="8"/>
      <c r="MP27" s="9"/>
      <c r="MQ27" s="9"/>
      <c r="MR27" s="9"/>
      <c r="MS27" s="9"/>
      <c r="MT27" s="10"/>
      <c r="MU27" s="10"/>
      <c r="MV27" s="11"/>
      <c r="MW27" s="8"/>
      <c r="MX27" s="9"/>
      <c r="MY27" s="9"/>
      <c r="MZ27" s="9"/>
      <c r="NA27" s="9"/>
      <c r="NB27" s="10"/>
      <c r="NC27" s="10"/>
      <c r="ND27" s="11"/>
      <c r="NE27" s="8"/>
      <c r="NF27" s="9"/>
      <c r="NG27" s="9"/>
      <c r="NH27" s="9"/>
      <c r="NI27" s="9"/>
      <c r="NJ27" s="10"/>
      <c r="NK27" s="10"/>
      <c r="NL27" s="11"/>
      <c r="NM27" s="8"/>
      <c r="NN27" s="9"/>
      <c r="NO27" s="9"/>
      <c r="NP27" s="9"/>
      <c r="NQ27" s="9"/>
      <c r="NR27" s="10"/>
      <c r="NS27" s="10"/>
      <c r="NT27" s="11"/>
      <c r="NU27" s="8"/>
      <c r="NV27" s="9"/>
      <c r="NW27" s="9"/>
      <c r="NX27" s="9"/>
      <c r="NY27" s="9"/>
      <c r="NZ27" s="10"/>
      <c r="OA27" s="10"/>
      <c r="OB27" s="11"/>
      <c r="OC27" s="8"/>
      <c r="OD27" s="9"/>
      <c r="OE27" s="9"/>
      <c r="OF27" s="9"/>
      <c r="OG27" s="9"/>
      <c r="OH27" s="10"/>
      <c r="OI27" s="10"/>
      <c r="OJ27" s="11"/>
      <c r="OK27" s="8"/>
      <c r="OL27" s="9"/>
      <c r="OM27" s="9"/>
      <c r="ON27" s="9"/>
      <c r="OO27" s="9"/>
      <c r="OP27" s="10"/>
      <c r="OQ27" s="10"/>
      <c r="OR27" s="11"/>
      <c r="OS27" s="8"/>
      <c r="OT27" s="9"/>
      <c r="OU27" s="9"/>
      <c r="OV27" s="9"/>
      <c r="OW27" s="9"/>
      <c r="OX27" s="10"/>
      <c r="OY27" s="10"/>
      <c r="OZ27" s="11"/>
      <c r="PA27" s="8"/>
      <c r="PB27" s="9"/>
      <c r="PC27" s="9"/>
      <c r="PD27" s="9"/>
      <c r="PE27" s="9"/>
      <c r="PF27" s="10"/>
      <c r="PG27" s="10"/>
      <c r="PH27" s="11"/>
      <c r="PI27" s="8"/>
      <c r="PJ27" s="9"/>
      <c r="PK27" s="9"/>
      <c r="PL27" s="9"/>
      <c r="PM27" s="9"/>
      <c r="PN27" s="10"/>
      <c r="PO27" s="10"/>
      <c r="PP27" s="11"/>
      <c r="PQ27" s="8"/>
      <c r="PR27" s="9"/>
      <c r="PS27" s="9"/>
      <c r="PT27" s="9"/>
      <c r="PU27" s="9"/>
      <c r="PV27" s="10"/>
      <c r="PW27" s="10"/>
      <c r="PX27" s="11"/>
      <c r="PY27" s="8"/>
      <c r="PZ27" s="9"/>
      <c r="QA27" s="9"/>
      <c r="QB27" s="9"/>
      <c r="QC27" s="9"/>
      <c r="QD27" s="10"/>
      <c r="QE27" s="10"/>
      <c r="QF27" s="11"/>
      <c r="QG27" s="8"/>
      <c r="QH27" s="9"/>
      <c r="QI27" s="9"/>
      <c r="QJ27" s="9"/>
      <c r="QK27" s="9"/>
      <c r="QL27" s="10"/>
      <c r="QM27" s="10"/>
      <c r="QN27" s="11"/>
      <c r="QO27" s="8"/>
      <c r="QP27" s="9"/>
      <c r="QQ27" s="9"/>
      <c r="QR27" s="9"/>
      <c r="QS27" s="9"/>
      <c r="QT27" s="10"/>
      <c r="QU27" s="10"/>
      <c r="QV27" s="11"/>
      <c r="QW27" s="8"/>
      <c r="QX27" s="9"/>
      <c r="QY27" s="9"/>
      <c r="QZ27" s="9"/>
      <c r="RA27" s="9"/>
      <c r="RB27" s="10"/>
      <c r="RC27" s="10"/>
      <c r="RD27" s="11"/>
      <c r="RE27" s="8"/>
      <c r="RF27" s="9"/>
      <c r="RG27" s="9"/>
      <c r="RH27" s="9"/>
      <c r="RI27" s="9"/>
      <c r="RJ27" s="10"/>
      <c r="RK27" s="10"/>
      <c r="RL27" s="11"/>
      <c r="RM27" s="8"/>
      <c r="RN27" s="9"/>
      <c r="RO27" s="9"/>
      <c r="RP27" s="9"/>
      <c r="RQ27" s="9"/>
      <c r="RR27" s="10"/>
      <c r="RS27" s="10"/>
      <c r="RT27" s="11"/>
      <c r="RU27" s="8"/>
      <c r="RV27" s="9"/>
      <c r="RW27" s="9"/>
      <c r="RX27" s="9"/>
      <c r="RY27" s="9"/>
      <c r="RZ27" s="10"/>
      <c r="SA27" s="10"/>
      <c r="SB27" s="11"/>
      <c r="SC27" s="8"/>
      <c r="SD27" s="9"/>
      <c r="SE27" s="9"/>
      <c r="SF27" s="9"/>
      <c r="SG27" s="9"/>
      <c r="SH27" s="10"/>
      <c r="SI27" s="10"/>
      <c r="SJ27" s="11"/>
      <c r="SK27" s="8"/>
      <c r="SL27" s="9"/>
      <c r="SM27" s="9"/>
      <c r="SN27" s="9"/>
      <c r="SO27" s="9"/>
      <c r="SP27" s="10"/>
      <c r="SQ27" s="10"/>
      <c r="SR27" s="11"/>
      <c r="SS27" s="8"/>
      <c r="ST27" s="9"/>
      <c r="SU27" s="9"/>
      <c r="SV27" s="9"/>
      <c r="SW27" s="9"/>
      <c r="SX27" s="10"/>
      <c r="SY27" s="10"/>
      <c r="SZ27" s="11"/>
      <c r="TA27" s="8"/>
      <c r="TB27" s="9"/>
      <c r="TC27" s="9"/>
      <c r="TD27" s="9"/>
      <c r="TE27" s="9"/>
      <c r="TF27" s="10"/>
      <c r="TG27" s="10"/>
      <c r="TH27" s="11"/>
      <c r="TI27" s="8"/>
      <c r="TJ27" s="9"/>
      <c r="TK27" s="9"/>
      <c r="TL27" s="9"/>
      <c r="TM27" s="9"/>
      <c r="TN27" s="10"/>
      <c r="TO27" s="10"/>
      <c r="TP27" s="11"/>
      <c r="TQ27" s="8"/>
      <c r="TR27" s="9"/>
      <c r="TS27" s="9"/>
      <c r="TT27" s="9"/>
      <c r="TU27" s="9"/>
      <c r="TV27" s="10"/>
      <c r="TW27" s="10"/>
      <c r="TX27" s="11"/>
      <c r="TY27" s="8"/>
      <c r="TZ27" s="9"/>
      <c r="UA27" s="9"/>
      <c r="UB27" s="9"/>
      <c r="UC27" s="9"/>
      <c r="UD27" s="10"/>
      <c r="UE27" s="10"/>
      <c r="UF27" s="11"/>
      <c r="UG27" s="8"/>
      <c r="UH27" s="9"/>
      <c r="UI27" s="9"/>
      <c r="UJ27" s="9"/>
      <c r="UK27" s="9"/>
      <c r="UL27" s="10"/>
      <c r="UM27" s="10"/>
      <c r="UN27" s="11"/>
      <c r="UO27" s="8"/>
      <c r="UP27" s="9"/>
      <c r="UQ27" s="9"/>
      <c r="UR27" s="9"/>
      <c r="US27" s="9"/>
      <c r="UT27" s="10"/>
      <c r="UU27" s="10"/>
      <c r="UV27" s="11"/>
      <c r="UW27" s="8"/>
      <c r="UX27" s="9"/>
      <c r="UY27" s="9"/>
      <c r="UZ27" s="9"/>
      <c r="VA27" s="9"/>
      <c r="VB27" s="10"/>
      <c r="VC27" s="10"/>
      <c r="VD27" s="11"/>
      <c r="VE27" s="8"/>
      <c r="VF27" s="9"/>
      <c r="VG27" s="9"/>
      <c r="VH27" s="9"/>
      <c r="VI27" s="9"/>
      <c r="VJ27" s="10"/>
      <c r="VK27" s="10"/>
      <c r="VL27" s="11"/>
      <c r="VM27" s="8"/>
      <c r="VN27" s="9"/>
      <c r="VO27" s="9"/>
      <c r="VP27" s="9"/>
      <c r="VQ27" s="9"/>
      <c r="VR27" s="10"/>
      <c r="VS27" s="10"/>
      <c r="VT27" s="11"/>
      <c r="VU27" s="8"/>
      <c r="VV27" s="9"/>
      <c r="VW27" s="9"/>
      <c r="VX27" s="9"/>
      <c r="VY27" s="9"/>
      <c r="VZ27" s="10"/>
      <c r="WA27" s="10"/>
      <c r="WB27" s="11"/>
      <c r="WC27" s="8"/>
      <c r="WD27" s="9"/>
      <c r="WE27" s="9"/>
      <c r="WF27" s="9"/>
      <c r="WG27" s="9"/>
      <c r="WH27" s="10"/>
      <c r="WI27" s="10"/>
      <c r="WJ27" s="11"/>
      <c r="WK27" s="8"/>
      <c r="WL27" s="9"/>
      <c r="WM27" s="9"/>
      <c r="WN27" s="9"/>
      <c r="WO27" s="9"/>
      <c r="WP27" s="10"/>
      <c r="WQ27" s="10"/>
      <c r="WR27" s="11"/>
      <c r="WS27" s="8"/>
      <c r="WT27" s="9"/>
      <c r="WU27" s="9"/>
      <c r="WV27" s="9"/>
      <c r="WW27" s="9"/>
      <c r="WX27" s="10"/>
      <c r="WY27" s="10"/>
      <c r="WZ27" s="11"/>
      <c r="XA27" s="8"/>
      <c r="XB27" s="9"/>
      <c r="XC27" s="9"/>
      <c r="XD27" s="9"/>
      <c r="XE27" s="9"/>
      <c r="XF27" s="10"/>
      <c r="XG27" s="10"/>
      <c r="XH27" s="11"/>
      <c r="XI27" s="8"/>
      <c r="XJ27" s="9"/>
      <c r="XK27" s="9"/>
      <c r="XL27" s="9"/>
      <c r="XM27" s="9"/>
      <c r="XN27" s="10"/>
      <c r="XO27" s="10"/>
      <c r="XP27" s="11"/>
      <c r="XQ27" s="8"/>
      <c r="XR27" s="9"/>
      <c r="XS27" s="9"/>
      <c r="XT27" s="9"/>
      <c r="XU27" s="9"/>
      <c r="XV27" s="10"/>
      <c r="XW27" s="10"/>
      <c r="XX27" s="11"/>
      <c r="XY27" s="8"/>
      <c r="XZ27" s="9"/>
      <c r="YA27" s="9"/>
      <c r="YB27" s="9"/>
      <c r="YC27" s="9"/>
      <c r="YD27" s="10"/>
      <c r="YE27" s="10"/>
      <c r="YF27" s="11"/>
      <c r="YG27" s="8"/>
      <c r="YH27" s="9"/>
      <c r="YI27" s="9"/>
      <c r="YJ27" s="9"/>
      <c r="YK27" s="9"/>
      <c r="YL27" s="10"/>
      <c r="YM27" s="10"/>
      <c r="YN27" s="11"/>
      <c r="YO27" s="8"/>
      <c r="YP27" s="9"/>
      <c r="YQ27" s="9"/>
      <c r="YR27" s="9"/>
      <c r="YS27" s="9"/>
      <c r="YT27" s="10"/>
      <c r="YU27" s="10"/>
      <c r="YV27" s="11"/>
      <c r="YW27" s="8"/>
      <c r="YX27" s="9"/>
      <c r="YY27" s="9"/>
      <c r="YZ27" s="9"/>
      <c r="ZA27" s="9"/>
      <c r="ZB27" s="10"/>
      <c r="ZC27" s="10"/>
      <c r="ZD27" s="11"/>
      <c r="ZE27" s="8"/>
      <c r="ZF27" s="9"/>
      <c r="ZG27" s="9"/>
      <c r="ZH27" s="9"/>
      <c r="ZI27" s="9"/>
      <c r="ZJ27" s="10"/>
      <c r="ZK27" s="10"/>
      <c r="ZL27" s="11"/>
      <c r="ZM27" s="8"/>
      <c r="ZN27" s="9"/>
      <c r="ZO27" s="9"/>
      <c r="ZP27" s="9"/>
      <c r="ZQ27" s="9"/>
      <c r="ZR27" s="10"/>
      <c r="ZS27" s="10"/>
      <c r="ZT27" s="11"/>
      <c r="ZU27" s="8"/>
      <c r="ZV27" s="9"/>
      <c r="ZW27" s="9"/>
      <c r="ZX27" s="9"/>
      <c r="ZY27" s="9"/>
      <c r="ZZ27" s="10"/>
      <c r="AAA27" s="10"/>
      <c r="AAB27" s="11"/>
      <c r="AAC27" s="8"/>
      <c r="AAD27" s="9"/>
      <c r="AAE27" s="9"/>
      <c r="AAF27" s="9"/>
      <c r="AAG27" s="9"/>
      <c r="AAH27" s="10"/>
      <c r="AAI27" s="10"/>
      <c r="AAJ27" s="11"/>
      <c r="AAK27" s="8"/>
      <c r="AAL27" s="9"/>
      <c r="AAM27" s="9"/>
      <c r="AAN27" s="9"/>
      <c r="AAO27" s="9"/>
      <c r="AAP27" s="10"/>
      <c r="AAQ27" s="10"/>
      <c r="AAR27" s="11"/>
      <c r="AAS27" s="8"/>
      <c r="AAT27" s="9"/>
      <c r="AAU27" s="9"/>
      <c r="AAV27" s="9"/>
      <c r="AAW27" s="9"/>
      <c r="AAX27" s="10"/>
      <c r="AAY27" s="10"/>
      <c r="AAZ27" s="11"/>
      <c r="ABA27" s="8"/>
      <c r="ABB27" s="9"/>
      <c r="ABC27" s="9"/>
      <c r="ABD27" s="9"/>
      <c r="ABE27" s="9"/>
      <c r="ABF27" s="10"/>
      <c r="ABG27" s="10"/>
      <c r="ABH27" s="11"/>
      <c r="ABI27" s="8"/>
      <c r="ABJ27" s="9"/>
      <c r="ABK27" s="9"/>
      <c r="ABL27" s="9"/>
      <c r="ABM27" s="9"/>
      <c r="ABN27" s="10"/>
      <c r="ABO27" s="10"/>
      <c r="ABP27" s="11"/>
      <c r="ABQ27" s="8"/>
      <c r="ABR27" s="9"/>
      <c r="ABS27" s="9"/>
      <c r="ABT27" s="9"/>
      <c r="ABU27" s="9"/>
      <c r="ABV27" s="10"/>
      <c r="ABW27" s="10"/>
      <c r="ABX27" s="11"/>
      <c r="ABY27" s="8"/>
      <c r="ABZ27" s="9"/>
      <c r="ACA27" s="9"/>
      <c r="ACB27" s="9"/>
      <c r="ACC27" s="9"/>
      <c r="ACD27" s="10"/>
      <c r="ACE27" s="10"/>
      <c r="ACF27" s="11"/>
      <c r="ACG27" s="8"/>
      <c r="ACH27" s="9"/>
      <c r="ACI27" s="9"/>
      <c r="ACJ27" s="9"/>
      <c r="ACK27" s="9"/>
      <c r="ACL27" s="10"/>
      <c r="ACM27" s="10"/>
      <c r="ACN27" s="11"/>
      <c r="ACO27" s="8"/>
      <c r="ACP27" s="9"/>
      <c r="ACQ27" s="9"/>
      <c r="ACR27" s="9"/>
      <c r="ACS27" s="9"/>
      <c r="ACT27" s="10"/>
      <c r="ACU27" s="10"/>
      <c r="ACV27" s="11"/>
      <c r="ACW27" s="8"/>
      <c r="ACX27" s="9"/>
      <c r="ACY27" s="9"/>
      <c r="ACZ27" s="9"/>
      <c r="ADA27" s="9"/>
      <c r="ADB27" s="10"/>
      <c r="ADC27" s="10"/>
      <c r="ADD27" s="11"/>
      <c r="ADE27" s="8"/>
      <c r="ADF27" s="9"/>
      <c r="ADG27" s="9"/>
      <c r="ADH27" s="9"/>
      <c r="ADI27" s="9"/>
      <c r="ADJ27" s="10"/>
      <c r="ADK27" s="10"/>
      <c r="ADL27" s="11"/>
      <c r="ADM27" s="8"/>
      <c r="ADN27" s="9"/>
      <c r="ADO27" s="9"/>
      <c r="ADP27" s="9"/>
      <c r="ADQ27" s="9"/>
      <c r="ADR27" s="10"/>
      <c r="ADS27" s="10"/>
      <c r="ADT27" s="11"/>
      <c r="ADU27" s="8"/>
      <c r="ADV27" s="9"/>
      <c r="ADW27" s="9"/>
      <c r="ADX27" s="9"/>
      <c r="ADY27" s="9"/>
      <c r="ADZ27" s="10"/>
      <c r="AEA27" s="10"/>
      <c r="AEB27" s="11"/>
      <c r="AEC27" s="8"/>
      <c r="AED27" s="9"/>
      <c r="AEE27" s="9"/>
      <c r="AEF27" s="9"/>
      <c r="AEG27" s="9"/>
      <c r="AEH27" s="10"/>
      <c r="AEI27" s="10"/>
      <c r="AEJ27" s="11"/>
      <c r="AEK27" s="8"/>
      <c r="AEL27" s="9"/>
      <c r="AEM27" s="9"/>
      <c r="AEN27" s="9"/>
      <c r="AEO27" s="9"/>
      <c r="AEP27" s="10"/>
      <c r="AEQ27" s="10"/>
      <c r="AER27" s="11"/>
      <c r="AES27" s="8"/>
      <c r="AET27" s="9"/>
      <c r="AEU27" s="9"/>
      <c r="AEV27" s="9"/>
      <c r="AEW27" s="9"/>
      <c r="AEX27" s="10"/>
      <c r="AEY27" s="10"/>
      <c r="AEZ27" s="11"/>
      <c r="AFA27" s="8"/>
      <c r="AFB27" s="9"/>
      <c r="AFC27" s="9"/>
      <c r="AFD27" s="9"/>
      <c r="AFE27" s="9"/>
      <c r="AFF27" s="10"/>
      <c r="AFG27" s="10"/>
      <c r="AFH27" s="11"/>
      <c r="AFI27" s="8"/>
      <c r="AFJ27" s="9"/>
      <c r="AFK27" s="9"/>
      <c r="AFL27" s="9"/>
      <c r="AFM27" s="9"/>
      <c r="AFN27" s="10"/>
      <c r="AFO27" s="10"/>
      <c r="AFP27" s="11"/>
      <c r="AFQ27" s="8"/>
      <c r="AFR27" s="9"/>
      <c r="AFS27" s="9"/>
      <c r="AFT27" s="9"/>
      <c r="AFU27" s="9"/>
      <c r="AFV27" s="10"/>
      <c r="AFW27" s="10"/>
      <c r="AFX27" s="11"/>
      <c r="AFY27" s="8"/>
      <c r="AFZ27" s="9"/>
      <c r="AGA27" s="9"/>
      <c r="AGB27" s="9"/>
      <c r="AGC27" s="9"/>
      <c r="AGD27" s="10"/>
      <c r="AGE27" s="10"/>
      <c r="AGF27" s="11"/>
      <c r="AGG27" s="8"/>
      <c r="AGH27" s="9"/>
      <c r="AGI27" s="9"/>
      <c r="AGJ27" s="9"/>
      <c r="AGK27" s="9"/>
      <c r="AGL27" s="10"/>
      <c r="AGM27" s="10"/>
      <c r="AGN27" s="11"/>
      <c r="AGO27" s="8"/>
      <c r="AGP27" s="9"/>
      <c r="AGQ27" s="9"/>
      <c r="AGR27" s="9"/>
      <c r="AGS27" s="9"/>
      <c r="AGT27" s="10"/>
      <c r="AGU27" s="10"/>
      <c r="AGV27" s="11"/>
      <c r="AGW27" s="8"/>
      <c r="AGX27" s="9"/>
      <c r="AGY27" s="9"/>
      <c r="AGZ27" s="9"/>
      <c r="AHA27" s="9"/>
      <c r="AHB27" s="10"/>
      <c r="AHC27" s="10"/>
      <c r="AHD27" s="11"/>
      <c r="AHE27" s="8"/>
      <c r="AHF27" s="9"/>
      <c r="AHG27" s="9"/>
      <c r="AHH27" s="9"/>
      <c r="AHI27" s="9"/>
      <c r="AHJ27" s="10"/>
      <c r="AHK27" s="10"/>
      <c r="AHL27" s="11"/>
      <c r="AHM27" s="8"/>
      <c r="AHN27" s="9"/>
      <c r="AHO27" s="9"/>
      <c r="AHP27" s="9"/>
      <c r="AHQ27" s="9"/>
      <c r="AHR27" s="10"/>
      <c r="AHS27" s="10"/>
      <c r="AHT27" s="11"/>
      <c r="AHU27" s="8"/>
      <c r="AHV27" s="9"/>
      <c r="AHW27" s="9"/>
      <c r="AHX27" s="9"/>
      <c r="AHY27" s="9"/>
      <c r="AHZ27" s="10"/>
      <c r="AIA27" s="10"/>
      <c r="AIB27" s="11"/>
      <c r="AIC27" s="8"/>
      <c r="AID27" s="9"/>
      <c r="AIE27" s="9"/>
      <c r="AIF27" s="9"/>
      <c r="AIG27" s="9"/>
      <c r="AIH27" s="10"/>
      <c r="AII27" s="10"/>
      <c r="AIJ27" s="11"/>
      <c r="AIK27" s="8"/>
      <c r="AIL27" s="9"/>
      <c r="AIM27" s="9"/>
      <c r="AIN27" s="9"/>
      <c r="AIO27" s="9"/>
      <c r="AIP27" s="10"/>
      <c r="AIQ27" s="10"/>
      <c r="AIR27" s="11"/>
      <c r="AIS27" s="8"/>
      <c r="AIT27" s="9"/>
      <c r="AIU27" s="9"/>
      <c r="AIV27" s="9"/>
      <c r="AIW27" s="9"/>
      <c r="AIX27" s="10"/>
      <c r="AIY27" s="10"/>
      <c r="AIZ27" s="11"/>
      <c r="AJA27" s="8"/>
      <c r="AJB27" s="9"/>
      <c r="AJC27" s="9"/>
      <c r="AJD27" s="9"/>
      <c r="AJE27" s="9"/>
      <c r="AJF27" s="10"/>
      <c r="AJG27" s="10"/>
      <c r="AJH27" s="11"/>
      <c r="AJI27" s="8"/>
      <c r="AJJ27" s="9"/>
      <c r="AJK27" s="9"/>
      <c r="AJL27" s="9"/>
      <c r="AJM27" s="9"/>
      <c r="AJN27" s="10"/>
      <c r="AJO27" s="10"/>
      <c r="AJP27" s="11"/>
      <c r="AJQ27" s="8"/>
      <c r="AJR27" s="9"/>
      <c r="AJS27" s="9"/>
      <c r="AJT27" s="9"/>
      <c r="AJU27" s="9"/>
      <c r="AJV27" s="10"/>
      <c r="AJW27" s="10"/>
      <c r="AJX27" s="11"/>
      <c r="AJY27" s="8"/>
      <c r="AJZ27" s="9"/>
      <c r="AKA27" s="9"/>
      <c r="AKB27" s="9"/>
      <c r="AKC27" s="9"/>
      <c r="AKD27" s="10"/>
      <c r="AKE27" s="10"/>
      <c r="AKF27" s="11"/>
      <c r="AKG27" s="8"/>
      <c r="AKH27" s="9"/>
      <c r="AKI27" s="9"/>
      <c r="AKJ27" s="9"/>
      <c r="AKK27" s="9"/>
      <c r="AKL27" s="10"/>
      <c r="AKM27" s="10"/>
      <c r="AKN27" s="11"/>
      <c r="AKO27" s="8"/>
      <c r="AKP27" s="9"/>
      <c r="AKQ27" s="9"/>
      <c r="AKR27" s="9"/>
      <c r="AKS27" s="9"/>
      <c r="AKT27" s="10"/>
      <c r="AKU27" s="10"/>
      <c r="AKV27" s="11"/>
      <c r="AKW27" s="8"/>
      <c r="AKX27" s="9"/>
      <c r="AKY27" s="9"/>
      <c r="AKZ27" s="9"/>
      <c r="ALA27" s="9"/>
      <c r="ALB27" s="10"/>
      <c r="ALC27" s="10"/>
      <c r="ALD27" s="11"/>
      <c r="ALE27" s="8"/>
      <c r="ALF27" s="9"/>
      <c r="ALG27" s="9"/>
      <c r="ALH27" s="9"/>
      <c r="ALI27" s="9"/>
      <c r="ALJ27" s="10"/>
      <c r="ALK27" s="10"/>
      <c r="ALL27" s="11"/>
      <c r="ALM27" s="8"/>
      <c r="ALN27" s="9"/>
      <c r="ALO27" s="9"/>
      <c r="ALP27" s="9"/>
      <c r="ALQ27" s="9"/>
      <c r="ALR27" s="10"/>
      <c r="ALS27" s="10"/>
      <c r="ALT27" s="11"/>
      <c r="ALU27" s="8"/>
      <c r="ALV27" s="9"/>
      <c r="ALW27" s="9"/>
      <c r="ALX27" s="9"/>
      <c r="ALY27" s="9"/>
      <c r="ALZ27" s="10"/>
      <c r="AMA27" s="10"/>
      <c r="AMB27" s="11"/>
      <c r="AMC27" s="8"/>
      <c r="AMD27" s="9"/>
      <c r="AME27" s="9"/>
      <c r="AMF27" s="9"/>
      <c r="AMG27" s="9"/>
      <c r="AMH27" s="10"/>
      <c r="AMI27" s="10"/>
      <c r="AMJ27" s="11"/>
      <c r="AMK27" s="8"/>
      <c r="AML27" s="9"/>
      <c r="AMM27" s="9"/>
      <c r="AMN27" s="9"/>
      <c r="AMO27" s="9"/>
      <c r="AMP27" s="10"/>
      <c r="AMQ27" s="10"/>
      <c r="AMR27" s="11"/>
      <c r="AMS27" s="8"/>
      <c r="AMT27" s="9"/>
      <c r="AMU27" s="9"/>
      <c r="AMV27" s="9"/>
      <c r="AMW27" s="9"/>
      <c r="AMX27" s="10"/>
      <c r="AMY27" s="10"/>
      <c r="AMZ27" s="11"/>
      <c r="ANA27" s="8"/>
      <c r="ANB27" s="9"/>
      <c r="ANC27" s="9"/>
      <c r="AND27" s="9"/>
      <c r="ANE27" s="9"/>
      <c r="ANF27" s="10"/>
      <c r="ANG27" s="10"/>
      <c r="ANH27" s="11"/>
      <c r="ANI27" s="8"/>
      <c r="ANJ27" s="9"/>
      <c r="ANK27" s="9"/>
      <c r="ANL27" s="9"/>
      <c r="ANM27" s="9"/>
      <c r="ANN27" s="10"/>
      <c r="ANO27" s="10"/>
      <c r="ANP27" s="11"/>
      <c r="ANQ27" s="8"/>
      <c r="ANR27" s="9"/>
      <c r="ANS27" s="9"/>
      <c r="ANT27" s="9"/>
      <c r="ANU27" s="9"/>
      <c r="ANV27" s="10"/>
      <c r="ANW27" s="10"/>
      <c r="ANX27" s="11"/>
      <c r="ANY27" s="8"/>
      <c r="ANZ27" s="9"/>
      <c r="AOA27" s="9"/>
      <c r="AOB27" s="9"/>
      <c r="AOC27" s="9"/>
      <c r="AOD27" s="10"/>
      <c r="AOE27" s="10"/>
      <c r="AOF27" s="11"/>
      <c r="AOG27" s="8"/>
      <c r="AOH27" s="9"/>
      <c r="AOI27" s="9"/>
      <c r="AOJ27" s="9"/>
      <c r="AOK27" s="9"/>
      <c r="AOL27" s="10"/>
      <c r="AOM27" s="10"/>
      <c r="AON27" s="11"/>
      <c r="AOO27" s="8"/>
      <c r="AOP27" s="9"/>
      <c r="AOQ27" s="9"/>
      <c r="AOR27" s="9"/>
      <c r="AOS27" s="9"/>
      <c r="AOT27" s="10"/>
      <c r="AOU27" s="10"/>
      <c r="AOV27" s="11"/>
      <c r="AOW27" s="8"/>
      <c r="AOX27" s="9"/>
      <c r="AOY27" s="9"/>
      <c r="AOZ27" s="9"/>
      <c r="APA27" s="9"/>
      <c r="APB27" s="10"/>
      <c r="APC27" s="10"/>
      <c r="APD27" s="11"/>
      <c r="APE27" s="8"/>
      <c r="APF27" s="9"/>
      <c r="APG27" s="9"/>
      <c r="APH27" s="9"/>
      <c r="API27" s="9"/>
      <c r="APJ27" s="10"/>
      <c r="APK27" s="10"/>
      <c r="APL27" s="11"/>
      <c r="APM27" s="8"/>
      <c r="APN27" s="9"/>
      <c r="APO27" s="9"/>
      <c r="APP27" s="9"/>
      <c r="APQ27" s="9"/>
      <c r="APR27" s="10"/>
      <c r="APS27" s="10"/>
      <c r="APT27" s="11"/>
      <c r="APU27" s="8"/>
      <c r="APV27" s="9"/>
      <c r="APW27" s="9"/>
      <c r="APX27" s="9"/>
      <c r="APY27" s="9"/>
      <c r="APZ27" s="10"/>
      <c r="AQA27" s="10"/>
      <c r="AQB27" s="11"/>
      <c r="AQC27" s="8"/>
      <c r="AQD27" s="9"/>
      <c r="AQE27" s="9"/>
      <c r="AQF27" s="9"/>
      <c r="AQG27" s="9"/>
      <c r="AQH27" s="10"/>
      <c r="AQI27" s="10"/>
      <c r="AQJ27" s="11"/>
      <c r="AQK27" s="8"/>
      <c r="AQL27" s="9"/>
      <c r="AQM27" s="9"/>
      <c r="AQN27" s="9"/>
      <c r="AQO27" s="9"/>
      <c r="AQP27" s="10"/>
      <c r="AQQ27" s="10"/>
      <c r="AQR27" s="11"/>
      <c r="AQS27" s="8"/>
      <c r="AQT27" s="9"/>
      <c r="AQU27" s="9"/>
      <c r="AQV27" s="9"/>
      <c r="AQW27" s="9"/>
      <c r="AQX27" s="10"/>
      <c r="AQY27" s="10"/>
      <c r="AQZ27" s="11"/>
      <c r="ARA27" s="8"/>
      <c r="ARB27" s="9"/>
      <c r="ARC27" s="9"/>
      <c r="ARD27" s="9"/>
      <c r="ARE27" s="9"/>
      <c r="ARF27" s="10"/>
      <c r="ARG27" s="10"/>
      <c r="ARH27" s="11"/>
      <c r="ARI27" s="8"/>
      <c r="ARJ27" s="9"/>
      <c r="ARK27" s="9"/>
      <c r="ARL27" s="9"/>
      <c r="ARM27" s="9"/>
      <c r="ARN27" s="10"/>
      <c r="ARO27" s="10"/>
      <c r="ARP27" s="11"/>
      <c r="ARQ27" s="8"/>
      <c r="ARR27" s="9"/>
      <c r="ARS27" s="9"/>
      <c r="ART27" s="9"/>
      <c r="ARU27" s="9"/>
      <c r="ARV27" s="10"/>
      <c r="ARW27" s="10"/>
      <c r="ARX27" s="11"/>
      <c r="ARY27" s="8"/>
      <c r="ARZ27" s="9"/>
      <c r="ASA27" s="9"/>
      <c r="ASB27" s="9"/>
      <c r="ASC27" s="9"/>
      <c r="ASD27" s="10"/>
      <c r="ASE27" s="10"/>
      <c r="ASF27" s="11"/>
      <c r="ASG27" s="8"/>
      <c r="ASH27" s="9"/>
      <c r="ASI27" s="9"/>
      <c r="ASJ27" s="9"/>
      <c r="ASK27" s="9"/>
      <c r="ASL27" s="10"/>
      <c r="ASM27" s="10"/>
      <c r="ASN27" s="11"/>
      <c r="ASO27" s="8"/>
      <c r="ASP27" s="9"/>
      <c r="ASQ27" s="9"/>
      <c r="ASR27" s="9"/>
      <c r="ASS27" s="9"/>
      <c r="AST27" s="10"/>
      <c r="ASU27" s="10"/>
      <c r="ASV27" s="11"/>
      <c r="ASW27" s="8"/>
      <c r="ASX27" s="9"/>
      <c r="ASY27" s="9"/>
      <c r="ASZ27" s="9"/>
      <c r="ATA27" s="9"/>
      <c r="ATB27" s="10"/>
      <c r="ATC27" s="10"/>
      <c r="ATD27" s="11"/>
      <c r="ATE27" s="8"/>
      <c r="ATF27" s="9"/>
      <c r="ATG27" s="9"/>
      <c r="ATH27" s="9"/>
      <c r="ATI27" s="9"/>
      <c r="ATJ27" s="10"/>
      <c r="ATK27" s="10"/>
      <c r="ATL27" s="11"/>
      <c r="ATM27" s="8"/>
      <c r="ATN27" s="9"/>
      <c r="ATO27" s="9"/>
      <c r="ATP27" s="9"/>
      <c r="ATQ27" s="9"/>
      <c r="ATR27" s="10"/>
      <c r="ATS27" s="10"/>
      <c r="ATT27" s="11"/>
      <c r="ATU27" s="8"/>
      <c r="ATV27" s="9"/>
      <c r="ATW27" s="9"/>
      <c r="ATX27" s="9"/>
      <c r="ATY27" s="9"/>
      <c r="ATZ27" s="10"/>
      <c r="AUA27" s="10"/>
      <c r="AUB27" s="11"/>
      <c r="AUC27" s="8"/>
      <c r="AUD27" s="9"/>
      <c r="AUE27" s="9"/>
      <c r="AUF27" s="9"/>
      <c r="AUG27" s="9"/>
      <c r="AUH27" s="10"/>
      <c r="AUI27" s="10"/>
      <c r="AUJ27" s="11"/>
      <c r="AUK27" s="8"/>
      <c r="AUL27" s="9"/>
      <c r="AUM27" s="9"/>
      <c r="AUN27" s="9"/>
      <c r="AUO27" s="9"/>
      <c r="AUP27" s="10"/>
      <c r="AUQ27" s="10"/>
      <c r="AUR27" s="11"/>
      <c r="AUS27" s="8"/>
      <c r="AUT27" s="9"/>
      <c r="AUU27" s="9"/>
      <c r="AUV27" s="9"/>
      <c r="AUW27" s="9"/>
      <c r="AUX27" s="10"/>
      <c r="AUY27" s="10"/>
      <c r="AUZ27" s="11"/>
      <c r="AVA27" s="8"/>
      <c r="AVB27" s="9"/>
      <c r="AVC27" s="9"/>
      <c r="AVD27" s="9"/>
      <c r="AVE27" s="9"/>
      <c r="AVF27" s="10"/>
      <c r="AVG27" s="10"/>
      <c r="AVH27" s="11"/>
      <c r="AVI27" s="8"/>
      <c r="AVJ27" s="9"/>
      <c r="AVK27" s="9"/>
      <c r="AVL27" s="9"/>
      <c r="AVM27" s="9"/>
      <c r="AVN27" s="10"/>
      <c r="AVO27" s="10"/>
      <c r="AVP27" s="11"/>
      <c r="AVQ27" s="8"/>
      <c r="AVR27" s="9"/>
      <c r="AVS27" s="9"/>
      <c r="AVT27" s="9"/>
      <c r="AVU27" s="9"/>
      <c r="AVV27" s="10"/>
      <c r="AVW27" s="10"/>
      <c r="AVX27" s="11"/>
      <c r="AVY27" s="8"/>
      <c r="AVZ27" s="9"/>
      <c r="AWA27" s="9"/>
      <c r="AWB27" s="9"/>
      <c r="AWC27" s="9"/>
      <c r="AWD27" s="10"/>
      <c r="AWE27" s="10"/>
      <c r="AWF27" s="11"/>
      <c r="AWG27" s="8"/>
      <c r="AWH27" s="9"/>
      <c r="AWI27" s="9"/>
      <c r="AWJ27" s="9"/>
      <c r="AWK27" s="9"/>
      <c r="AWL27" s="10"/>
      <c r="AWM27" s="10"/>
      <c r="AWN27" s="11"/>
      <c r="AWO27" s="8"/>
      <c r="AWP27" s="9"/>
      <c r="AWQ27" s="9"/>
      <c r="AWR27" s="9"/>
      <c r="AWS27" s="9"/>
      <c r="AWT27" s="10"/>
      <c r="AWU27" s="10"/>
      <c r="AWV27" s="11"/>
      <c r="AWW27" s="8"/>
      <c r="AWX27" s="9"/>
      <c r="AWY27" s="9"/>
      <c r="AWZ27" s="9"/>
      <c r="AXA27" s="9"/>
      <c r="AXB27" s="10"/>
      <c r="AXC27" s="10"/>
      <c r="AXD27" s="11"/>
      <c r="AXE27" s="8"/>
      <c r="AXF27" s="9"/>
      <c r="AXG27" s="9"/>
      <c r="AXH27" s="9"/>
      <c r="AXI27" s="9"/>
      <c r="AXJ27" s="10"/>
      <c r="AXK27" s="10"/>
      <c r="AXL27" s="11"/>
      <c r="AXM27" s="8"/>
      <c r="AXN27" s="9"/>
      <c r="AXO27" s="9"/>
      <c r="AXP27" s="9"/>
      <c r="AXQ27" s="9"/>
      <c r="AXR27" s="10"/>
      <c r="AXS27" s="10"/>
      <c r="AXT27" s="11"/>
      <c r="AXU27" s="8"/>
      <c r="AXV27" s="9"/>
      <c r="AXW27" s="9"/>
      <c r="AXX27" s="9"/>
      <c r="AXY27" s="9"/>
      <c r="AXZ27" s="10"/>
      <c r="AYA27" s="10"/>
      <c r="AYB27" s="11"/>
      <c r="AYC27" s="8"/>
      <c r="AYD27" s="9"/>
      <c r="AYE27" s="9"/>
      <c r="AYF27" s="9"/>
      <c r="AYG27" s="9"/>
      <c r="AYH27" s="10"/>
      <c r="AYI27" s="10"/>
      <c r="AYJ27" s="11"/>
      <c r="AYK27" s="8"/>
      <c r="AYL27" s="9"/>
      <c r="AYM27" s="9"/>
      <c r="AYN27" s="9"/>
      <c r="AYO27" s="9"/>
      <c r="AYP27" s="10"/>
      <c r="AYQ27" s="10"/>
      <c r="AYR27" s="11"/>
      <c r="AYS27" s="8"/>
      <c r="AYT27" s="9"/>
      <c r="AYU27" s="9"/>
      <c r="AYV27" s="9"/>
      <c r="AYW27" s="9"/>
      <c r="AYX27" s="10"/>
      <c r="AYY27" s="10"/>
      <c r="AYZ27" s="11"/>
      <c r="AZA27" s="8"/>
      <c r="AZB27" s="9"/>
      <c r="AZC27" s="9"/>
      <c r="AZD27" s="9"/>
      <c r="AZE27" s="9"/>
      <c r="AZF27" s="10"/>
      <c r="AZG27" s="10"/>
      <c r="AZH27" s="11"/>
      <c r="AZI27" s="8"/>
      <c r="AZJ27" s="9"/>
      <c r="AZK27" s="9"/>
      <c r="AZL27" s="9"/>
      <c r="AZM27" s="9"/>
      <c r="AZN27" s="10"/>
      <c r="AZO27" s="10"/>
      <c r="AZP27" s="11"/>
      <c r="AZQ27" s="8"/>
      <c r="AZR27" s="9"/>
      <c r="AZS27" s="9"/>
      <c r="AZT27" s="9"/>
      <c r="AZU27" s="9"/>
      <c r="AZV27" s="10"/>
      <c r="AZW27" s="10"/>
      <c r="AZX27" s="11"/>
      <c r="AZY27" s="8"/>
      <c r="AZZ27" s="9"/>
      <c r="BAA27" s="9"/>
      <c r="BAB27" s="9"/>
      <c r="BAC27" s="9"/>
      <c r="BAD27" s="10"/>
      <c r="BAE27" s="10"/>
      <c r="BAF27" s="11"/>
      <c r="BAG27" s="8"/>
      <c r="BAH27" s="9"/>
      <c r="BAI27" s="9"/>
      <c r="BAJ27" s="9"/>
      <c r="BAK27" s="9"/>
      <c r="BAL27" s="10"/>
      <c r="BAM27" s="10"/>
      <c r="BAN27" s="11"/>
      <c r="BAO27" s="8"/>
      <c r="BAP27" s="9"/>
      <c r="BAQ27" s="9"/>
      <c r="BAR27" s="9"/>
      <c r="BAS27" s="9"/>
      <c r="BAT27" s="10"/>
      <c r="BAU27" s="10"/>
      <c r="BAV27" s="11"/>
      <c r="BAW27" s="8"/>
      <c r="BAX27" s="9"/>
      <c r="BAY27" s="9"/>
      <c r="BAZ27" s="9"/>
      <c r="BBA27" s="9"/>
      <c r="BBB27" s="10"/>
      <c r="BBC27" s="10"/>
      <c r="BBD27" s="11"/>
      <c r="BBE27" s="8"/>
      <c r="BBF27" s="9"/>
      <c r="BBG27" s="9"/>
      <c r="BBH27" s="9"/>
      <c r="BBI27" s="9"/>
      <c r="BBJ27" s="10"/>
      <c r="BBK27" s="10"/>
      <c r="BBL27" s="11"/>
      <c r="BBM27" s="8"/>
      <c r="BBN27" s="9"/>
      <c r="BBO27" s="9"/>
      <c r="BBP27" s="9"/>
      <c r="BBQ27" s="9"/>
      <c r="BBR27" s="10"/>
      <c r="BBS27" s="10"/>
      <c r="BBT27" s="11"/>
      <c r="BBU27" s="8"/>
      <c r="BBV27" s="9"/>
      <c r="BBW27" s="9"/>
      <c r="BBX27" s="9"/>
      <c r="BBY27" s="9"/>
      <c r="BBZ27" s="10"/>
      <c r="BCA27" s="10"/>
      <c r="BCB27" s="11"/>
      <c r="BCC27" s="8"/>
      <c r="BCD27" s="9"/>
      <c r="BCE27" s="9"/>
      <c r="BCF27" s="9"/>
      <c r="BCG27" s="9"/>
      <c r="BCH27" s="10"/>
      <c r="BCI27" s="10"/>
      <c r="BCJ27" s="11"/>
      <c r="BCK27" s="8"/>
      <c r="BCL27" s="9"/>
      <c r="BCM27" s="9"/>
      <c r="BCN27" s="9"/>
      <c r="BCO27" s="9"/>
      <c r="BCP27" s="10"/>
      <c r="BCQ27" s="10"/>
      <c r="BCR27" s="11"/>
      <c r="BCS27" s="8"/>
      <c r="BCT27" s="9"/>
      <c r="BCU27" s="9"/>
      <c r="BCV27" s="9"/>
      <c r="BCW27" s="9"/>
      <c r="BCX27" s="10"/>
      <c r="BCY27" s="10"/>
      <c r="BCZ27" s="11"/>
      <c r="BDA27" s="8"/>
      <c r="BDB27" s="9"/>
      <c r="BDC27" s="9"/>
      <c r="BDD27" s="9"/>
      <c r="BDE27" s="9"/>
      <c r="BDF27" s="10"/>
      <c r="BDG27" s="10"/>
      <c r="BDH27" s="11"/>
      <c r="BDI27" s="8"/>
      <c r="BDJ27" s="9"/>
      <c r="BDK27" s="9"/>
      <c r="BDL27" s="9"/>
      <c r="BDM27" s="9"/>
      <c r="BDN27" s="10"/>
      <c r="BDO27" s="10"/>
      <c r="BDP27" s="11"/>
      <c r="BDQ27" s="8"/>
      <c r="BDR27" s="9"/>
      <c r="BDS27" s="9"/>
      <c r="BDT27" s="9"/>
      <c r="BDU27" s="9"/>
      <c r="BDV27" s="10"/>
      <c r="BDW27" s="10"/>
      <c r="BDX27" s="11"/>
      <c r="BDY27" s="8"/>
      <c r="BDZ27" s="9"/>
      <c r="BEA27" s="9"/>
      <c r="BEB27" s="9"/>
      <c r="BEC27" s="9"/>
      <c r="BED27" s="10"/>
      <c r="BEE27" s="10"/>
      <c r="BEF27" s="11"/>
      <c r="BEG27" s="8"/>
      <c r="BEH27" s="9"/>
      <c r="BEI27" s="9"/>
      <c r="BEJ27" s="9"/>
      <c r="BEK27" s="9"/>
      <c r="BEL27" s="10"/>
      <c r="BEM27" s="10"/>
      <c r="BEN27" s="11"/>
      <c r="BEO27" s="8"/>
      <c r="BEP27" s="9"/>
      <c r="BEQ27" s="9"/>
      <c r="BER27" s="9"/>
      <c r="BES27" s="9"/>
      <c r="BET27" s="10"/>
      <c r="BEU27" s="10"/>
      <c r="BEV27" s="11"/>
      <c r="BEW27" s="8"/>
      <c r="BEX27" s="9"/>
      <c r="BEY27" s="9"/>
      <c r="BEZ27" s="9"/>
      <c r="BFA27" s="9"/>
      <c r="BFB27" s="10"/>
      <c r="BFC27" s="10"/>
      <c r="BFD27" s="11"/>
      <c r="BFE27" s="8"/>
      <c r="BFF27" s="9"/>
      <c r="BFG27" s="9"/>
      <c r="BFH27" s="9"/>
      <c r="BFI27" s="9"/>
      <c r="BFJ27" s="10"/>
      <c r="BFK27" s="10"/>
      <c r="BFL27" s="11"/>
      <c r="BFM27" s="8"/>
      <c r="BFN27" s="9"/>
      <c r="BFO27" s="9"/>
      <c r="BFP27" s="9"/>
      <c r="BFQ27" s="9"/>
      <c r="BFR27" s="10"/>
      <c r="BFS27" s="10"/>
      <c r="BFT27" s="11"/>
      <c r="BFU27" s="8"/>
      <c r="BFV27" s="9"/>
      <c r="BFW27" s="9"/>
      <c r="BFX27" s="9"/>
      <c r="BFY27" s="9"/>
      <c r="BFZ27" s="10"/>
      <c r="BGA27" s="10"/>
      <c r="BGB27" s="11"/>
      <c r="BGC27" s="8"/>
      <c r="BGD27" s="9"/>
      <c r="BGE27" s="9"/>
      <c r="BGF27" s="9"/>
      <c r="BGG27" s="9"/>
      <c r="BGH27" s="10"/>
      <c r="BGI27" s="10"/>
      <c r="BGJ27" s="11"/>
      <c r="BGK27" s="8"/>
      <c r="BGL27" s="9"/>
      <c r="BGM27" s="9"/>
      <c r="BGN27" s="9"/>
      <c r="BGO27" s="9"/>
      <c r="BGP27" s="10"/>
      <c r="BGQ27" s="10"/>
      <c r="BGR27" s="11"/>
      <c r="BGS27" s="8"/>
      <c r="BGT27" s="9"/>
      <c r="BGU27" s="9"/>
      <c r="BGV27" s="9"/>
      <c r="BGW27" s="9"/>
      <c r="BGX27" s="10"/>
      <c r="BGY27" s="10"/>
      <c r="BGZ27" s="11"/>
      <c r="BHA27" s="8"/>
      <c r="BHB27" s="9"/>
      <c r="BHC27" s="9"/>
      <c r="BHD27" s="9"/>
      <c r="BHE27" s="9"/>
      <c r="BHF27" s="10"/>
      <c r="BHG27" s="10"/>
      <c r="BHH27" s="11"/>
      <c r="BHI27" s="8"/>
      <c r="BHJ27" s="9"/>
      <c r="BHK27" s="9"/>
      <c r="BHL27" s="9"/>
      <c r="BHM27" s="9"/>
      <c r="BHN27" s="10"/>
      <c r="BHO27" s="10"/>
      <c r="BHP27" s="11"/>
      <c r="BHQ27" s="8"/>
      <c r="BHR27" s="9"/>
      <c r="BHS27" s="9"/>
      <c r="BHT27" s="9"/>
      <c r="BHU27" s="9"/>
      <c r="BHV27" s="10"/>
      <c r="BHW27" s="10"/>
      <c r="BHX27" s="11"/>
      <c r="BHY27" s="8"/>
      <c r="BHZ27" s="9"/>
      <c r="BIA27" s="9"/>
      <c r="BIB27" s="9"/>
      <c r="BIC27" s="9"/>
      <c r="BID27" s="10"/>
      <c r="BIE27" s="10"/>
      <c r="BIF27" s="11"/>
      <c r="BIG27" s="8"/>
      <c r="BIH27" s="9"/>
      <c r="BII27" s="9"/>
      <c r="BIJ27" s="9"/>
      <c r="BIK27" s="9"/>
      <c r="BIL27" s="10"/>
      <c r="BIM27" s="10"/>
      <c r="BIN27" s="11"/>
      <c r="BIO27" s="8"/>
      <c r="BIP27" s="9"/>
      <c r="BIQ27" s="9"/>
      <c r="BIR27" s="9"/>
      <c r="BIS27" s="9"/>
      <c r="BIT27" s="10"/>
      <c r="BIU27" s="10"/>
      <c r="BIV27" s="11"/>
      <c r="BIW27" s="8"/>
      <c r="BIX27" s="9"/>
      <c r="BIY27" s="9"/>
      <c r="BIZ27" s="9"/>
      <c r="BJA27" s="9"/>
      <c r="BJB27" s="10"/>
      <c r="BJC27" s="10"/>
      <c r="BJD27" s="11"/>
      <c r="BJE27" s="8"/>
      <c r="BJF27" s="9"/>
      <c r="BJG27" s="9"/>
      <c r="BJH27" s="9"/>
      <c r="BJI27" s="9"/>
      <c r="BJJ27" s="10"/>
      <c r="BJK27" s="10"/>
      <c r="BJL27" s="11"/>
      <c r="BJM27" s="8"/>
      <c r="BJN27" s="9"/>
      <c r="BJO27" s="9"/>
      <c r="BJP27" s="9"/>
      <c r="BJQ27" s="9"/>
      <c r="BJR27" s="10"/>
      <c r="BJS27" s="10"/>
      <c r="BJT27" s="11"/>
      <c r="BJU27" s="8"/>
      <c r="BJV27" s="9"/>
      <c r="BJW27" s="9"/>
      <c r="BJX27" s="9"/>
      <c r="BJY27" s="9"/>
      <c r="BJZ27" s="10"/>
      <c r="BKA27" s="10"/>
      <c r="BKB27" s="11"/>
      <c r="BKC27" s="8"/>
      <c r="BKD27" s="9"/>
      <c r="BKE27" s="9"/>
      <c r="BKF27" s="9"/>
      <c r="BKG27" s="9"/>
      <c r="BKH27" s="10"/>
      <c r="BKI27" s="10"/>
      <c r="BKJ27" s="11"/>
      <c r="BKK27" s="8"/>
      <c r="BKL27" s="9"/>
      <c r="BKM27" s="9"/>
      <c r="BKN27" s="9"/>
      <c r="BKO27" s="9"/>
      <c r="BKP27" s="10"/>
      <c r="BKQ27" s="10"/>
      <c r="BKR27" s="11"/>
      <c r="BKS27" s="8"/>
      <c r="BKT27" s="9"/>
      <c r="BKU27" s="9"/>
      <c r="BKV27" s="9"/>
      <c r="BKW27" s="9"/>
      <c r="BKX27" s="10"/>
      <c r="BKY27" s="10"/>
      <c r="BKZ27" s="11"/>
      <c r="BLA27" s="8"/>
      <c r="BLB27" s="9"/>
      <c r="BLC27" s="9"/>
      <c r="BLD27" s="9"/>
      <c r="BLE27" s="9"/>
      <c r="BLF27" s="10"/>
      <c r="BLG27" s="10"/>
      <c r="BLH27" s="11"/>
      <c r="BLI27" s="8"/>
      <c r="BLJ27" s="9"/>
      <c r="BLK27" s="9"/>
      <c r="BLL27" s="9"/>
      <c r="BLM27" s="9"/>
      <c r="BLN27" s="10"/>
      <c r="BLO27" s="10"/>
      <c r="BLP27" s="11"/>
      <c r="BLQ27" s="8"/>
      <c r="BLR27" s="9"/>
      <c r="BLS27" s="9"/>
      <c r="BLT27" s="9"/>
      <c r="BLU27" s="9"/>
      <c r="BLV27" s="10"/>
      <c r="BLW27" s="10"/>
      <c r="BLX27" s="11"/>
      <c r="BLY27" s="8"/>
      <c r="BLZ27" s="9"/>
      <c r="BMA27" s="9"/>
      <c r="BMB27" s="9"/>
      <c r="BMC27" s="9"/>
      <c r="BMD27" s="10"/>
      <c r="BME27" s="10"/>
      <c r="BMF27" s="11"/>
      <c r="BMG27" s="8"/>
      <c r="BMH27" s="9"/>
      <c r="BMI27" s="9"/>
      <c r="BMJ27" s="9"/>
      <c r="BMK27" s="9"/>
      <c r="BML27" s="10"/>
      <c r="BMM27" s="10"/>
      <c r="BMN27" s="11"/>
      <c r="BMO27" s="8"/>
      <c r="BMP27" s="9"/>
      <c r="BMQ27" s="9"/>
      <c r="BMR27" s="9"/>
      <c r="BMS27" s="9"/>
      <c r="BMT27" s="10"/>
      <c r="BMU27" s="10"/>
      <c r="BMV27" s="11"/>
      <c r="BMW27" s="8"/>
      <c r="BMX27" s="9"/>
      <c r="BMY27" s="9"/>
      <c r="BMZ27" s="9"/>
      <c r="BNA27" s="9"/>
      <c r="BNB27" s="10"/>
      <c r="BNC27" s="10"/>
      <c r="BND27" s="11"/>
      <c r="BNE27" s="8"/>
      <c r="BNF27" s="9"/>
      <c r="BNG27" s="9"/>
      <c r="BNH27" s="9"/>
      <c r="BNI27" s="9"/>
      <c r="BNJ27" s="10"/>
      <c r="BNK27" s="10"/>
      <c r="BNL27" s="11"/>
      <c r="BNM27" s="8"/>
      <c r="BNN27" s="9"/>
      <c r="BNO27" s="9"/>
      <c r="BNP27" s="9"/>
      <c r="BNQ27" s="9"/>
      <c r="BNR27" s="10"/>
      <c r="BNS27" s="10"/>
      <c r="BNT27" s="11"/>
      <c r="BNU27" s="8"/>
      <c r="BNV27" s="9"/>
      <c r="BNW27" s="9"/>
      <c r="BNX27" s="9"/>
      <c r="BNY27" s="9"/>
      <c r="BNZ27" s="10"/>
      <c r="BOA27" s="10"/>
      <c r="BOB27" s="11"/>
      <c r="BOC27" s="8"/>
      <c r="BOD27" s="9"/>
      <c r="BOE27" s="9"/>
      <c r="BOF27" s="9"/>
      <c r="BOG27" s="9"/>
      <c r="BOH27" s="10"/>
      <c r="BOI27" s="10"/>
      <c r="BOJ27" s="11"/>
      <c r="BOK27" s="8"/>
      <c r="BOL27" s="9"/>
      <c r="BOM27" s="9"/>
      <c r="BON27" s="9"/>
      <c r="BOO27" s="9"/>
      <c r="BOP27" s="10"/>
      <c r="BOQ27" s="10"/>
      <c r="BOR27" s="11"/>
      <c r="BOS27" s="8"/>
      <c r="BOT27" s="9"/>
      <c r="BOU27" s="9"/>
      <c r="BOV27" s="9"/>
      <c r="BOW27" s="9"/>
      <c r="BOX27" s="10"/>
      <c r="BOY27" s="10"/>
      <c r="BOZ27" s="11"/>
      <c r="BPA27" s="8"/>
      <c r="BPB27" s="9"/>
      <c r="BPC27" s="9"/>
      <c r="BPD27" s="9"/>
      <c r="BPE27" s="9"/>
      <c r="BPF27" s="10"/>
      <c r="BPG27" s="10"/>
      <c r="BPH27" s="11"/>
      <c r="BPI27" s="8"/>
      <c r="BPJ27" s="9"/>
      <c r="BPK27" s="9"/>
      <c r="BPL27" s="9"/>
      <c r="BPM27" s="9"/>
      <c r="BPN27" s="10"/>
      <c r="BPO27" s="10"/>
      <c r="BPP27" s="11"/>
      <c r="BPQ27" s="8"/>
      <c r="BPR27" s="9"/>
      <c r="BPS27" s="9"/>
      <c r="BPT27" s="9"/>
      <c r="BPU27" s="9"/>
      <c r="BPV27" s="10"/>
      <c r="BPW27" s="10"/>
      <c r="BPX27" s="11"/>
      <c r="BPY27" s="8"/>
      <c r="BPZ27" s="9"/>
      <c r="BQA27" s="9"/>
      <c r="BQB27" s="9"/>
      <c r="BQC27" s="9"/>
      <c r="BQD27" s="10"/>
      <c r="BQE27" s="10"/>
      <c r="BQF27" s="11"/>
      <c r="BQG27" s="8"/>
      <c r="BQH27" s="9"/>
      <c r="BQI27" s="9"/>
      <c r="BQJ27" s="9"/>
      <c r="BQK27" s="9"/>
      <c r="BQL27" s="10"/>
      <c r="BQM27" s="10"/>
      <c r="BQN27" s="11"/>
      <c r="BQO27" s="8"/>
      <c r="BQP27" s="9"/>
      <c r="BQQ27" s="9"/>
      <c r="BQR27" s="9"/>
      <c r="BQS27" s="9"/>
      <c r="BQT27" s="10"/>
      <c r="BQU27" s="10"/>
      <c r="BQV27" s="11"/>
      <c r="BQW27" s="8"/>
      <c r="BQX27" s="9"/>
      <c r="BQY27" s="9"/>
      <c r="BQZ27" s="9"/>
      <c r="BRA27" s="9"/>
      <c r="BRB27" s="10"/>
      <c r="BRC27" s="10"/>
      <c r="BRD27" s="11"/>
      <c r="BRE27" s="8"/>
      <c r="BRF27" s="9"/>
      <c r="BRG27" s="9"/>
      <c r="BRH27" s="9"/>
      <c r="BRI27" s="9"/>
      <c r="BRJ27" s="10"/>
      <c r="BRK27" s="10"/>
      <c r="BRL27" s="11"/>
      <c r="BRM27" s="8"/>
      <c r="BRN27" s="9"/>
      <c r="BRO27" s="9"/>
      <c r="BRP27" s="9"/>
      <c r="BRQ27" s="9"/>
      <c r="BRR27" s="10"/>
      <c r="BRS27" s="10"/>
      <c r="BRT27" s="11"/>
      <c r="BRU27" s="8"/>
      <c r="BRV27" s="9"/>
      <c r="BRW27" s="9"/>
      <c r="BRX27" s="9"/>
      <c r="BRY27" s="9"/>
      <c r="BRZ27" s="10"/>
      <c r="BSA27" s="10"/>
      <c r="BSB27" s="11"/>
      <c r="BSC27" s="8"/>
      <c r="BSD27" s="9"/>
      <c r="BSE27" s="9"/>
      <c r="BSF27" s="9"/>
      <c r="BSG27" s="9"/>
      <c r="BSH27" s="10"/>
      <c r="BSI27" s="10"/>
      <c r="BSJ27" s="11"/>
      <c r="BSK27" s="8"/>
      <c r="BSL27" s="9"/>
      <c r="BSM27" s="9"/>
      <c r="BSN27" s="9"/>
      <c r="BSO27" s="9"/>
      <c r="BSP27" s="10"/>
      <c r="BSQ27" s="10"/>
      <c r="BSR27" s="11"/>
      <c r="BSS27" s="8"/>
      <c r="BST27" s="9"/>
      <c r="BSU27" s="9"/>
      <c r="BSV27" s="9"/>
      <c r="BSW27" s="9"/>
      <c r="BSX27" s="10"/>
      <c r="BSY27" s="10"/>
      <c r="BSZ27" s="11"/>
      <c r="BTA27" s="8"/>
      <c r="BTB27" s="9"/>
      <c r="BTC27" s="9"/>
      <c r="BTD27" s="9"/>
      <c r="BTE27" s="9"/>
      <c r="BTF27" s="10"/>
      <c r="BTG27" s="10"/>
      <c r="BTH27" s="11"/>
      <c r="BTI27" s="8"/>
      <c r="BTJ27" s="9"/>
      <c r="BTK27" s="9"/>
      <c r="BTL27" s="9"/>
      <c r="BTM27" s="9"/>
      <c r="BTN27" s="10"/>
      <c r="BTO27" s="10"/>
      <c r="BTP27" s="11"/>
      <c r="BTQ27" s="8"/>
      <c r="BTR27" s="9"/>
      <c r="BTS27" s="9"/>
      <c r="BTT27" s="9"/>
      <c r="BTU27" s="9"/>
      <c r="BTV27" s="10"/>
      <c r="BTW27" s="10"/>
      <c r="BTX27" s="11"/>
      <c r="BTY27" s="8"/>
      <c r="BTZ27" s="9"/>
      <c r="BUA27" s="9"/>
      <c r="BUB27" s="9"/>
      <c r="BUC27" s="9"/>
      <c r="BUD27" s="10"/>
      <c r="BUE27" s="10"/>
      <c r="BUF27" s="11"/>
      <c r="BUG27" s="8"/>
      <c r="BUH27" s="9"/>
      <c r="BUI27" s="9"/>
      <c r="BUJ27" s="9"/>
      <c r="BUK27" s="9"/>
      <c r="BUL27" s="10"/>
      <c r="BUM27" s="10"/>
      <c r="BUN27" s="11"/>
      <c r="BUO27" s="8"/>
      <c r="BUP27" s="9"/>
      <c r="BUQ27" s="9"/>
      <c r="BUR27" s="9"/>
      <c r="BUS27" s="9"/>
      <c r="BUT27" s="10"/>
      <c r="BUU27" s="10"/>
      <c r="BUV27" s="11"/>
      <c r="BUW27" s="8"/>
      <c r="BUX27" s="9"/>
      <c r="BUY27" s="9"/>
      <c r="BUZ27" s="9"/>
      <c r="BVA27" s="9"/>
      <c r="BVB27" s="10"/>
      <c r="BVC27" s="10"/>
      <c r="BVD27" s="11"/>
      <c r="BVE27" s="8"/>
      <c r="BVF27" s="9"/>
      <c r="BVG27" s="9"/>
      <c r="BVH27" s="9"/>
      <c r="BVI27" s="9"/>
      <c r="BVJ27" s="10"/>
      <c r="BVK27" s="10"/>
      <c r="BVL27" s="11"/>
      <c r="BVM27" s="8"/>
      <c r="BVN27" s="9"/>
      <c r="BVO27" s="9"/>
      <c r="BVP27" s="9"/>
      <c r="BVQ27" s="9"/>
      <c r="BVR27" s="10"/>
      <c r="BVS27" s="10"/>
      <c r="BVT27" s="11"/>
      <c r="BVU27" s="8"/>
      <c r="BVV27" s="9"/>
      <c r="BVW27" s="9"/>
      <c r="BVX27" s="9"/>
      <c r="BVY27" s="9"/>
      <c r="BVZ27" s="10"/>
      <c r="BWA27" s="10"/>
      <c r="BWB27" s="11"/>
      <c r="BWC27" s="8"/>
      <c r="BWD27" s="9"/>
      <c r="BWE27" s="9"/>
      <c r="BWF27" s="9"/>
      <c r="BWG27" s="9"/>
      <c r="BWH27" s="10"/>
      <c r="BWI27" s="10"/>
      <c r="BWJ27" s="11"/>
      <c r="BWK27" s="8"/>
      <c r="BWL27" s="9"/>
      <c r="BWM27" s="9"/>
      <c r="BWN27" s="9"/>
      <c r="BWO27" s="9"/>
      <c r="BWP27" s="10"/>
      <c r="BWQ27" s="10"/>
      <c r="BWR27" s="11"/>
      <c r="BWS27" s="8"/>
      <c r="BWT27" s="9"/>
      <c r="BWU27" s="9"/>
      <c r="BWV27" s="9"/>
      <c r="BWW27" s="9"/>
      <c r="BWX27" s="10"/>
      <c r="BWY27" s="10"/>
      <c r="BWZ27" s="11"/>
      <c r="BXA27" s="8"/>
      <c r="BXB27" s="9"/>
      <c r="BXC27" s="9"/>
      <c r="BXD27" s="9"/>
      <c r="BXE27" s="9"/>
      <c r="BXF27" s="10"/>
      <c r="BXG27" s="10"/>
      <c r="BXH27" s="11"/>
      <c r="BXI27" s="8"/>
      <c r="BXJ27" s="9"/>
      <c r="BXK27" s="9"/>
      <c r="BXL27" s="9"/>
      <c r="BXM27" s="9"/>
      <c r="BXN27" s="10"/>
      <c r="BXO27" s="10"/>
      <c r="BXP27" s="11"/>
      <c r="BXQ27" s="8"/>
      <c r="BXR27" s="9"/>
      <c r="BXS27" s="9"/>
      <c r="BXT27" s="9"/>
      <c r="BXU27" s="9"/>
      <c r="BXV27" s="10"/>
      <c r="BXW27" s="10"/>
      <c r="BXX27" s="11"/>
      <c r="BXY27" s="8"/>
      <c r="BXZ27" s="9"/>
      <c r="BYA27" s="9"/>
      <c r="BYB27" s="9"/>
      <c r="BYC27" s="9"/>
      <c r="BYD27" s="10"/>
      <c r="BYE27" s="10"/>
      <c r="BYF27" s="11"/>
      <c r="BYG27" s="8"/>
      <c r="BYH27" s="9"/>
      <c r="BYI27" s="9"/>
      <c r="BYJ27" s="9"/>
      <c r="BYK27" s="9"/>
      <c r="BYL27" s="10"/>
      <c r="BYM27" s="10"/>
      <c r="BYN27" s="11"/>
      <c r="BYO27" s="8"/>
      <c r="BYP27" s="9"/>
      <c r="BYQ27" s="9"/>
      <c r="BYR27" s="9"/>
      <c r="BYS27" s="9"/>
      <c r="BYT27" s="10"/>
      <c r="BYU27" s="10"/>
      <c r="BYV27" s="11"/>
      <c r="BYW27" s="8"/>
      <c r="BYX27" s="9"/>
      <c r="BYY27" s="9"/>
      <c r="BYZ27" s="9"/>
      <c r="BZA27" s="9"/>
      <c r="BZB27" s="10"/>
      <c r="BZC27" s="10"/>
      <c r="BZD27" s="11"/>
      <c r="BZE27" s="8"/>
      <c r="BZF27" s="9"/>
      <c r="BZG27" s="9"/>
      <c r="BZH27" s="9"/>
      <c r="BZI27" s="9"/>
      <c r="BZJ27" s="10"/>
      <c r="BZK27" s="10"/>
      <c r="BZL27" s="11"/>
      <c r="BZM27" s="8"/>
      <c r="BZN27" s="9"/>
      <c r="BZO27" s="9"/>
      <c r="BZP27" s="9"/>
      <c r="BZQ27" s="9"/>
      <c r="BZR27" s="10"/>
      <c r="BZS27" s="10"/>
      <c r="BZT27" s="11"/>
      <c r="BZU27" s="8"/>
      <c r="BZV27" s="9"/>
      <c r="BZW27" s="9"/>
      <c r="BZX27" s="9"/>
      <c r="BZY27" s="9"/>
      <c r="BZZ27" s="10"/>
      <c r="CAA27" s="10"/>
      <c r="CAB27" s="11"/>
      <c r="CAC27" s="8"/>
      <c r="CAD27" s="9"/>
      <c r="CAE27" s="9"/>
      <c r="CAF27" s="9"/>
      <c r="CAG27" s="9"/>
      <c r="CAH27" s="10"/>
      <c r="CAI27" s="10"/>
      <c r="CAJ27" s="11"/>
      <c r="CAK27" s="8"/>
      <c r="CAL27" s="9"/>
      <c r="CAM27" s="9"/>
      <c r="CAN27" s="9"/>
      <c r="CAO27" s="9"/>
      <c r="CAP27" s="10"/>
      <c r="CAQ27" s="10"/>
      <c r="CAR27" s="11"/>
      <c r="CAS27" s="8"/>
      <c r="CAT27" s="9"/>
      <c r="CAU27" s="9"/>
      <c r="CAV27" s="9"/>
      <c r="CAW27" s="9"/>
      <c r="CAX27" s="10"/>
      <c r="CAY27" s="10"/>
      <c r="CAZ27" s="11"/>
      <c r="CBA27" s="8"/>
      <c r="CBB27" s="9"/>
      <c r="CBC27" s="9"/>
      <c r="CBD27" s="9"/>
      <c r="CBE27" s="9"/>
      <c r="CBF27" s="10"/>
      <c r="CBG27" s="10"/>
      <c r="CBH27" s="11"/>
      <c r="CBI27" s="8"/>
      <c r="CBJ27" s="9"/>
      <c r="CBK27" s="9"/>
      <c r="CBL27" s="9"/>
      <c r="CBM27" s="9"/>
      <c r="CBN27" s="10"/>
      <c r="CBO27" s="10"/>
      <c r="CBP27" s="11"/>
      <c r="CBQ27" s="8"/>
      <c r="CBR27" s="9"/>
      <c r="CBS27" s="9"/>
      <c r="CBT27" s="9"/>
      <c r="CBU27" s="9"/>
      <c r="CBV27" s="10"/>
      <c r="CBW27" s="10"/>
      <c r="CBX27" s="11"/>
      <c r="CBY27" s="8"/>
      <c r="CBZ27" s="9"/>
      <c r="CCA27" s="9"/>
      <c r="CCB27" s="9"/>
      <c r="CCC27" s="9"/>
      <c r="CCD27" s="10"/>
      <c r="CCE27" s="10"/>
      <c r="CCF27" s="11"/>
      <c r="CCG27" s="8"/>
      <c r="CCH27" s="9"/>
      <c r="CCI27" s="9"/>
      <c r="CCJ27" s="9"/>
      <c r="CCK27" s="9"/>
      <c r="CCL27" s="10"/>
      <c r="CCM27" s="10"/>
      <c r="CCN27" s="11"/>
      <c r="CCO27" s="8"/>
      <c r="CCP27" s="9"/>
      <c r="CCQ27" s="9"/>
      <c r="CCR27" s="9"/>
      <c r="CCS27" s="9"/>
      <c r="CCT27" s="10"/>
      <c r="CCU27" s="10"/>
      <c r="CCV27" s="11"/>
      <c r="CCW27" s="8"/>
      <c r="CCX27" s="9"/>
      <c r="CCY27" s="9"/>
      <c r="CCZ27" s="9"/>
      <c r="CDA27" s="9"/>
      <c r="CDB27" s="10"/>
      <c r="CDC27" s="10"/>
      <c r="CDD27" s="11"/>
      <c r="CDE27" s="8"/>
      <c r="CDF27" s="9"/>
      <c r="CDG27" s="9"/>
      <c r="CDH27" s="9"/>
      <c r="CDI27" s="9"/>
      <c r="CDJ27" s="10"/>
      <c r="CDK27" s="10"/>
      <c r="CDL27" s="11"/>
      <c r="CDM27" s="8"/>
      <c r="CDN27" s="9"/>
      <c r="CDO27" s="9"/>
      <c r="CDP27" s="9"/>
      <c r="CDQ27" s="9"/>
      <c r="CDR27" s="10"/>
      <c r="CDS27" s="10"/>
      <c r="CDT27" s="11"/>
      <c r="CDU27" s="8"/>
      <c r="CDV27" s="9"/>
      <c r="CDW27" s="9"/>
      <c r="CDX27" s="9"/>
      <c r="CDY27" s="9"/>
      <c r="CDZ27" s="10"/>
      <c r="CEA27" s="10"/>
      <c r="CEB27" s="11"/>
      <c r="CEC27" s="8"/>
      <c r="CED27" s="9"/>
      <c r="CEE27" s="9"/>
      <c r="CEF27" s="9"/>
      <c r="CEG27" s="9"/>
      <c r="CEH27" s="10"/>
      <c r="CEI27" s="10"/>
      <c r="CEJ27" s="11"/>
      <c r="CEK27" s="8"/>
      <c r="CEL27" s="9"/>
      <c r="CEM27" s="9"/>
      <c r="CEN27" s="9"/>
      <c r="CEO27" s="9"/>
      <c r="CEP27" s="10"/>
      <c r="CEQ27" s="10"/>
      <c r="CER27" s="11"/>
      <c r="CES27" s="8"/>
      <c r="CET27" s="9"/>
      <c r="CEU27" s="9"/>
      <c r="CEV27" s="9"/>
      <c r="CEW27" s="9"/>
      <c r="CEX27" s="10"/>
      <c r="CEY27" s="10"/>
      <c r="CEZ27" s="11"/>
      <c r="CFA27" s="8"/>
      <c r="CFB27" s="9"/>
      <c r="CFC27" s="9"/>
      <c r="CFD27" s="9"/>
      <c r="CFE27" s="9"/>
      <c r="CFF27" s="10"/>
      <c r="CFG27" s="10"/>
      <c r="CFH27" s="11"/>
      <c r="CFI27" s="8"/>
      <c r="CFJ27" s="9"/>
      <c r="CFK27" s="9"/>
      <c r="CFL27" s="9"/>
      <c r="CFM27" s="9"/>
      <c r="CFN27" s="10"/>
      <c r="CFO27" s="10"/>
      <c r="CFP27" s="11"/>
      <c r="CFQ27" s="8"/>
      <c r="CFR27" s="9"/>
      <c r="CFS27" s="9"/>
      <c r="CFT27" s="9"/>
      <c r="CFU27" s="9"/>
      <c r="CFV27" s="10"/>
      <c r="CFW27" s="10"/>
      <c r="CFX27" s="11"/>
      <c r="CFY27" s="8"/>
      <c r="CFZ27" s="9"/>
      <c r="CGA27" s="9"/>
      <c r="CGB27" s="9"/>
      <c r="CGC27" s="9"/>
      <c r="CGD27" s="10"/>
      <c r="CGE27" s="10"/>
      <c r="CGF27" s="11"/>
      <c r="CGG27" s="8"/>
      <c r="CGH27" s="9"/>
      <c r="CGI27" s="9"/>
      <c r="CGJ27" s="9"/>
      <c r="CGK27" s="9"/>
      <c r="CGL27" s="10"/>
      <c r="CGM27" s="10"/>
      <c r="CGN27" s="11"/>
      <c r="CGO27" s="8"/>
      <c r="CGP27" s="9"/>
      <c r="CGQ27" s="9"/>
      <c r="CGR27" s="9"/>
      <c r="CGS27" s="9"/>
      <c r="CGT27" s="10"/>
      <c r="CGU27" s="10"/>
      <c r="CGV27" s="11"/>
      <c r="CGW27" s="8"/>
      <c r="CGX27" s="9"/>
      <c r="CGY27" s="9"/>
      <c r="CGZ27" s="9"/>
      <c r="CHA27" s="9"/>
      <c r="CHB27" s="10"/>
      <c r="CHC27" s="10"/>
      <c r="CHD27" s="11"/>
      <c r="CHE27" s="8"/>
      <c r="CHF27" s="9"/>
      <c r="CHG27" s="9"/>
      <c r="CHH27" s="9"/>
      <c r="CHI27" s="9"/>
      <c r="CHJ27" s="10"/>
      <c r="CHK27" s="10"/>
      <c r="CHL27" s="11"/>
      <c r="CHM27" s="8"/>
      <c r="CHN27" s="9"/>
      <c r="CHO27" s="9"/>
      <c r="CHP27" s="9"/>
      <c r="CHQ27" s="9"/>
      <c r="CHR27" s="10"/>
      <c r="CHS27" s="10"/>
      <c r="CHT27" s="11"/>
      <c r="CHU27" s="8"/>
      <c r="CHV27" s="9"/>
      <c r="CHW27" s="9"/>
      <c r="CHX27" s="9"/>
      <c r="CHY27" s="9"/>
      <c r="CHZ27" s="10"/>
      <c r="CIA27" s="10"/>
      <c r="CIB27" s="11"/>
      <c r="CIC27" s="8"/>
      <c r="CID27" s="9"/>
      <c r="CIE27" s="9"/>
      <c r="CIF27" s="9"/>
      <c r="CIG27" s="9"/>
      <c r="CIH27" s="10"/>
      <c r="CII27" s="10"/>
      <c r="CIJ27" s="11"/>
      <c r="CIK27" s="8"/>
      <c r="CIL27" s="9"/>
      <c r="CIM27" s="9"/>
      <c r="CIN27" s="9"/>
      <c r="CIO27" s="9"/>
      <c r="CIP27" s="10"/>
      <c r="CIQ27" s="10"/>
      <c r="CIR27" s="11"/>
      <c r="CIS27" s="8"/>
      <c r="CIT27" s="9"/>
      <c r="CIU27" s="9"/>
      <c r="CIV27" s="9"/>
      <c r="CIW27" s="9"/>
      <c r="CIX27" s="10"/>
      <c r="CIY27" s="10"/>
      <c r="CIZ27" s="11"/>
      <c r="CJA27" s="8"/>
      <c r="CJB27" s="9"/>
      <c r="CJC27" s="9"/>
      <c r="CJD27" s="9"/>
      <c r="CJE27" s="9"/>
      <c r="CJF27" s="10"/>
      <c r="CJG27" s="10"/>
      <c r="CJH27" s="11"/>
      <c r="CJI27" s="8"/>
      <c r="CJJ27" s="9"/>
      <c r="CJK27" s="9"/>
      <c r="CJL27" s="9"/>
      <c r="CJM27" s="9"/>
      <c r="CJN27" s="10"/>
      <c r="CJO27" s="10"/>
      <c r="CJP27" s="11"/>
      <c r="CJQ27" s="8"/>
      <c r="CJR27" s="9"/>
      <c r="CJS27" s="9"/>
      <c r="CJT27" s="9"/>
      <c r="CJU27" s="9"/>
      <c r="CJV27" s="10"/>
      <c r="CJW27" s="10"/>
      <c r="CJX27" s="11"/>
      <c r="CJY27" s="8"/>
      <c r="CJZ27" s="9"/>
      <c r="CKA27" s="9"/>
      <c r="CKB27" s="9"/>
      <c r="CKC27" s="9"/>
      <c r="CKD27" s="10"/>
      <c r="CKE27" s="10"/>
      <c r="CKF27" s="11"/>
      <c r="CKG27" s="8"/>
      <c r="CKH27" s="9"/>
      <c r="CKI27" s="9"/>
      <c r="CKJ27" s="9"/>
      <c r="CKK27" s="9"/>
      <c r="CKL27" s="10"/>
      <c r="CKM27" s="10"/>
      <c r="CKN27" s="11"/>
      <c r="CKO27" s="8"/>
      <c r="CKP27" s="9"/>
      <c r="CKQ27" s="9"/>
      <c r="CKR27" s="9"/>
      <c r="CKS27" s="9"/>
      <c r="CKT27" s="10"/>
      <c r="CKU27" s="10"/>
      <c r="CKV27" s="11"/>
      <c r="CKW27" s="8"/>
      <c r="CKX27" s="9"/>
      <c r="CKY27" s="9"/>
      <c r="CKZ27" s="9"/>
      <c r="CLA27" s="9"/>
      <c r="CLB27" s="10"/>
      <c r="CLC27" s="10"/>
      <c r="CLD27" s="11"/>
      <c r="CLE27" s="8"/>
      <c r="CLF27" s="9"/>
      <c r="CLG27" s="9"/>
      <c r="CLH27" s="9"/>
      <c r="CLI27" s="9"/>
      <c r="CLJ27" s="10"/>
      <c r="CLK27" s="10"/>
      <c r="CLL27" s="11"/>
      <c r="CLM27" s="8"/>
      <c r="CLN27" s="9"/>
      <c r="CLO27" s="9"/>
      <c r="CLP27" s="9"/>
      <c r="CLQ27" s="9"/>
      <c r="CLR27" s="10"/>
      <c r="CLS27" s="10"/>
      <c r="CLT27" s="11"/>
      <c r="CLU27" s="8"/>
      <c r="CLV27" s="9"/>
      <c r="CLW27" s="9"/>
      <c r="CLX27" s="9"/>
      <c r="CLY27" s="9"/>
      <c r="CLZ27" s="10"/>
      <c r="CMA27" s="10"/>
      <c r="CMB27" s="11"/>
      <c r="CMC27" s="8"/>
      <c r="CMD27" s="9"/>
      <c r="CME27" s="9"/>
      <c r="CMF27" s="9"/>
      <c r="CMG27" s="9"/>
      <c r="CMH27" s="10"/>
      <c r="CMI27" s="10"/>
      <c r="CMJ27" s="11"/>
      <c r="CMK27" s="8"/>
      <c r="CML27" s="9"/>
      <c r="CMM27" s="9"/>
      <c r="CMN27" s="9"/>
      <c r="CMO27" s="9"/>
      <c r="CMP27" s="10"/>
      <c r="CMQ27" s="10"/>
      <c r="CMR27" s="11"/>
      <c r="CMS27" s="8"/>
      <c r="CMT27" s="9"/>
      <c r="CMU27" s="9"/>
      <c r="CMV27" s="9"/>
      <c r="CMW27" s="9"/>
      <c r="CMX27" s="10"/>
      <c r="CMY27" s="10"/>
      <c r="CMZ27" s="11"/>
      <c r="CNA27" s="8"/>
      <c r="CNB27" s="9"/>
      <c r="CNC27" s="9"/>
      <c r="CND27" s="9"/>
      <c r="CNE27" s="9"/>
      <c r="CNF27" s="10"/>
      <c r="CNG27" s="10"/>
      <c r="CNH27" s="11"/>
      <c r="CNI27" s="8"/>
      <c r="CNJ27" s="9"/>
      <c r="CNK27" s="9"/>
      <c r="CNL27" s="9"/>
      <c r="CNM27" s="9"/>
      <c r="CNN27" s="10"/>
      <c r="CNO27" s="10"/>
      <c r="CNP27" s="11"/>
      <c r="CNQ27" s="8"/>
      <c r="CNR27" s="9"/>
      <c r="CNS27" s="9"/>
      <c r="CNT27" s="9"/>
      <c r="CNU27" s="9"/>
      <c r="CNV27" s="10"/>
      <c r="CNW27" s="10"/>
      <c r="CNX27" s="11"/>
      <c r="CNY27" s="8"/>
      <c r="CNZ27" s="9"/>
      <c r="COA27" s="9"/>
      <c r="COB27" s="9"/>
      <c r="COC27" s="9"/>
      <c r="COD27" s="10"/>
      <c r="COE27" s="10"/>
      <c r="COF27" s="11"/>
      <c r="COG27" s="8"/>
      <c r="COH27" s="9"/>
      <c r="COI27" s="9"/>
      <c r="COJ27" s="9"/>
      <c r="COK27" s="9"/>
      <c r="COL27" s="10"/>
      <c r="COM27" s="10"/>
      <c r="CON27" s="11"/>
      <c r="COO27" s="8"/>
      <c r="COP27" s="9"/>
      <c r="COQ27" s="9"/>
      <c r="COR27" s="9"/>
      <c r="COS27" s="9"/>
      <c r="COT27" s="10"/>
      <c r="COU27" s="10"/>
      <c r="COV27" s="11"/>
      <c r="COW27" s="8"/>
      <c r="COX27" s="9"/>
      <c r="COY27" s="9"/>
      <c r="COZ27" s="9"/>
      <c r="CPA27" s="9"/>
      <c r="CPB27" s="10"/>
      <c r="CPC27" s="10"/>
      <c r="CPD27" s="11"/>
      <c r="CPE27" s="8"/>
      <c r="CPF27" s="9"/>
      <c r="CPG27" s="9"/>
      <c r="CPH27" s="9"/>
      <c r="CPI27" s="9"/>
      <c r="CPJ27" s="10"/>
      <c r="CPK27" s="10"/>
      <c r="CPL27" s="11"/>
      <c r="CPM27" s="8"/>
      <c r="CPN27" s="9"/>
      <c r="CPO27" s="9"/>
      <c r="CPP27" s="9"/>
      <c r="CPQ27" s="9"/>
      <c r="CPR27" s="10"/>
      <c r="CPS27" s="10"/>
      <c r="CPT27" s="11"/>
      <c r="CPU27" s="8"/>
      <c r="CPV27" s="9"/>
      <c r="CPW27" s="9"/>
      <c r="CPX27" s="9"/>
      <c r="CPY27" s="9"/>
      <c r="CPZ27" s="10"/>
      <c r="CQA27" s="10"/>
      <c r="CQB27" s="11"/>
      <c r="CQC27" s="8"/>
      <c r="CQD27" s="9"/>
      <c r="CQE27" s="9"/>
      <c r="CQF27" s="9"/>
      <c r="CQG27" s="9"/>
      <c r="CQH27" s="10"/>
      <c r="CQI27" s="10"/>
      <c r="CQJ27" s="11"/>
      <c r="CQK27" s="8"/>
      <c r="CQL27" s="9"/>
      <c r="CQM27" s="9"/>
      <c r="CQN27" s="9"/>
      <c r="CQO27" s="9"/>
      <c r="CQP27" s="10"/>
      <c r="CQQ27" s="10"/>
      <c r="CQR27" s="11"/>
      <c r="CQS27" s="8"/>
      <c r="CQT27" s="9"/>
      <c r="CQU27" s="9"/>
      <c r="CQV27" s="9"/>
      <c r="CQW27" s="9"/>
      <c r="CQX27" s="10"/>
      <c r="CQY27" s="10"/>
      <c r="CQZ27" s="11"/>
      <c r="CRA27" s="8"/>
      <c r="CRB27" s="9"/>
      <c r="CRC27" s="9"/>
      <c r="CRD27" s="9"/>
      <c r="CRE27" s="9"/>
      <c r="CRF27" s="10"/>
      <c r="CRG27" s="10"/>
      <c r="CRH27" s="11"/>
      <c r="CRI27" s="8"/>
      <c r="CRJ27" s="9"/>
      <c r="CRK27" s="9"/>
      <c r="CRL27" s="9"/>
      <c r="CRM27" s="9"/>
      <c r="CRN27" s="10"/>
      <c r="CRO27" s="10"/>
      <c r="CRP27" s="11"/>
      <c r="CRQ27" s="8"/>
      <c r="CRR27" s="9"/>
      <c r="CRS27" s="9"/>
      <c r="CRT27" s="9"/>
      <c r="CRU27" s="9"/>
      <c r="CRV27" s="10"/>
      <c r="CRW27" s="10"/>
      <c r="CRX27" s="11"/>
      <c r="CRY27" s="8"/>
      <c r="CRZ27" s="9"/>
      <c r="CSA27" s="9"/>
      <c r="CSB27" s="9"/>
      <c r="CSC27" s="9"/>
      <c r="CSD27" s="10"/>
      <c r="CSE27" s="10"/>
      <c r="CSF27" s="11"/>
      <c r="CSG27" s="8"/>
      <c r="CSH27" s="9"/>
      <c r="CSI27" s="9"/>
      <c r="CSJ27" s="9"/>
      <c r="CSK27" s="9"/>
      <c r="CSL27" s="10"/>
      <c r="CSM27" s="10"/>
      <c r="CSN27" s="11"/>
      <c r="CSO27" s="8"/>
      <c r="CSP27" s="9"/>
      <c r="CSQ27" s="9"/>
      <c r="CSR27" s="9"/>
      <c r="CSS27" s="9"/>
      <c r="CST27" s="10"/>
      <c r="CSU27" s="10"/>
      <c r="CSV27" s="11"/>
      <c r="CSW27" s="8"/>
      <c r="CSX27" s="9"/>
      <c r="CSY27" s="9"/>
      <c r="CSZ27" s="9"/>
      <c r="CTA27" s="9"/>
      <c r="CTB27" s="10"/>
      <c r="CTC27" s="10"/>
      <c r="CTD27" s="11"/>
      <c r="CTE27" s="8"/>
      <c r="CTF27" s="9"/>
      <c r="CTG27" s="9"/>
      <c r="CTH27" s="9"/>
      <c r="CTI27" s="9"/>
      <c r="CTJ27" s="10"/>
      <c r="CTK27" s="10"/>
      <c r="CTL27" s="11"/>
      <c r="CTM27" s="8"/>
      <c r="CTN27" s="9"/>
      <c r="CTO27" s="9"/>
      <c r="CTP27" s="9"/>
      <c r="CTQ27" s="9"/>
      <c r="CTR27" s="10"/>
      <c r="CTS27" s="10"/>
      <c r="CTT27" s="11"/>
      <c r="CTU27" s="8"/>
      <c r="CTV27" s="9"/>
      <c r="CTW27" s="9"/>
      <c r="CTX27" s="9"/>
      <c r="CTY27" s="9"/>
      <c r="CTZ27" s="10"/>
      <c r="CUA27" s="10"/>
      <c r="CUB27" s="11"/>
      <c r="CUC27" s="8"/>
      <c r="CUD27" s="9"/>
      <c r="CUE27" s="9"/>
      <c r="CUF27" s="9"/>
      <c r="CUG27" s="9"/>
      <c r="CUH27" s="10"/>
      <c r="CUI27" s="10"/>
      <c r="CUJ27" s="11"/>
      <c r="CUK27" s="8"/>
      <c r="CUL27" s="9"/>
      <c r="CUM27" s="9"/>
      <c r="CUN27" s="9"/>
      <c r="CUO27" s="9"/>
      <c r="CUP27" s="10"/>
      <c r="CUQ27" s="10"/>
      <c r="CUR27" s="11"/>
      <c r="CUS27" s="8"/>
      <c r="CUT27" s="9"/>
      <c r="CUU27" s="9"/>
      <c r="CUV27" s="9"/>
      <c r="CUW27" s="9"/>
      <c r="CUX27" s="10"/>
      <c r="CUY27" s="10"/>
      <c r="CUZ27" s="11"/>
      <c r="CVA27" s="8"/>
      <c r="CVB27" s="9"/>
      <c r="CVC27" s="9"/>
      <c r="CVD27" s="9"/>
      <c r="CVE27" s="9"/>
      <c r="CVF27" s="10"/>
      <c r="CVG27" s="10"/>
      <c r="CVH27" s="11"/>
      <c r="CVI27" s="8"/>
      <c r="CVJ27" s="9"/>
      <c r="CVK27" s="9"/>
      <c r="CVL27" s="9"/>
      <c r="CVM27" s="9"/>
      <c r="CVN27" s="10"/>
      <c r="CVO27" s="10"/>
      <c r="CVP27" s="11"/>
      <c r="CVQ27" s="8"/>
      <c r="CVR27" s="9"/>
      <c r="CVS27" s="9"/>
      <c r="CVT27" s="9"/>
      <c r="CVU27" s="9"/>
      <c r="CVV27" s="10"/>
      <c r="CVW27" s="10"/>
      <c r="CVX27" s="11"/>
      <c r="CVY27" s="8"/>
      <c r="CVZ27" s="9"/>
      <c r="CWA27" s="9"/>
      <c r="CWB27" s="9"/>
      <c r="CWC27" s="9"/>
      <c r="CWD27" s="10"/>
      <c r="CWE27" s="10"/>
      <c r="CWF27" s="11"/>
      <c r="CWG27" s="8"/>
      <c r="CWH27" s="9"/>
      <c r="CWI27" s="9"/>
      <c r="CWJ27" s="9"/>
      <c r="CWK27" s="9"/>
      <c r="CWL27" s="10"/>
      <c r="CWM27" s="10"/>
      <c r="CWN27" s="11"/>
      <c r="CWO27" s="8"/>
      <c r="CWP27" s="9"/>
      <c r="CWQ27" s="9"/>
      <c r="CWR27" s="9"/>
      <c r="CWS27" s="9"/>
      <c r="CWT27" s="10"/>
      <c r="CWU27" s="10"/>
      <c r="CWV27" s="11"/>
      <c r="CWW27" s="8"/>
      <c r="CWX27" s="9"/>
      <c r="CWY27" s="9"/>
      <c r="CWZ27" s="9"/>
      <c r="CXA27" s="9"/>
      <c r="CXB27" s="10"/>
      <c r="CXC27" s="10"/>
      <c r="CXD27" s="11"/>
      <c r="CXE27" s="8"/>
      <c r="CXF27" s="9"/>
      <c r="CXG27" s="9"/>
      <c r="CXH27" s="9"/>
      <c r="CXI27" s="9"/>
      <c r="CXJ27" s="10"/>
      <c r="CXK27" s="10"/>
      <c r="CXL27" s="11"/>
      <c r="CXM27" s="8"/>
      <c r="CXN27" s="9"/>
      <c r="CXO27" s="9"/>
      <c r="CXP27" s="9"/>
      <c r="CXQ27" s="9"/>
      <c r="CXR27" s="10"/>
      <c r="CXS27" s="10"/>
      <c r="CXT27" s="11"/>
      <c r="CXU27" s="8"/>
      <c r="CXV27" s="9"/>
      <c r="CXW27" s="9"/>
      <c r="CXX27" s="9"/>
      <c r="CXY27" s="9"/>
      <c r="CXZ27" s="10"/>
      <c r="CYA27" s="10"/>
      <c r="CYB27" s="11"/>
      <c r="CYC27" s="8"/>
      <c r="CYD27" s="9"/>
      <c r="CYE27" s="9"/>
      <c r="CYF27" s="9"/>
      <c r="CYG27" s="9"/>
      <c r="CYH27" s="10"/>
      <c r="CYI27" s="10"/>
      <c r="CYJ27" s="11"/>
      <c r="CYK27" s="8"/>
      <c r="CYL27" s="9"/>
      <c r="CYM27" s="9"/>
      <c r="CYN27" s="9"/>
      <c r="CYO27" s="9"/>
      <c r="CYP27" s="10"/>
      <c r="CYQ27" s="10"/>
      <c r="CYR27" s="11"/>
      <c r="CYS27" s="8"/>
      <c r="CYT27" s="9"/>
      <c r="CYU27" s="9"/>
      <c r="CYV27" s="9"/>
      <c r="CYW27" s="9"/>
      <c r="CYX27" s="10"/>
      <c r="CYY27" s="10"/>
      <c r="CYZ27" s="11"/>
      <c r="CZA27" s="8"/>
      <c r="CZB27" s="9"/>
      <c r="CZC27" s="9"/>
      <c r="CZD27" s="9"/>
      <c r="CZE27" s="9"/>
      <c r="CZF27" s="10"/>
      <c r="CZG27" s="10"/>
      <c r="CZH27" s="11"/>
      <c r="CZI27" s="8"/>
      <c r="CZJ27" s="9"/>
      <c r="CZK27" s="9"/>
      <c r="CZL27" s="9"/>
      <c r="CZM27" s="9"/>
      <c r="CZN27" s="10"/>
      <c r="CZO27" s="10"/>
      <c r="CZP27" s="11"/>
      <c r="CZQ27" s="8"/>
      <c r="CZR27" s="9"/>
      <c r="CZS27" s="9"/>
      <c r="CZT27" s="9"/>
      <c r="CZU27" s="9"/>
      <c r="CZV27" s="10"/>
      <c r="CZW27" s="10"/>
      <c r="CZX27" s="11"/>
      <c r="CZY27" s="8"/>
      <c r="CZZ27" s="9"/>
      <c r="DAA27" s="9"/>
      <c r="DAB27" s="9"/>
      <c r="DAC27" s="9"/>
      <c r="DAD27" s="10"/>
      <c r="DAE27" s="10"/>
      <c r="DAF27" s="11"/>
      <c r="DAG27" s="8"/>
      <c r="DAH27" s="9"/>
      <c r="DAI27" s="9"/>
      <c r="DAJ27" s="9"/>
      <c r="DAK27" s="9"/>
      <c r="DAL27" s="10"/>
      <c r="DAM27" s="10"/>
      <c r="DAN27" s="11"/>
      <c r="DAO27" s="8"/>
      <c r="DAP27" s="9"/>
      <c r="DAQ27" s="9"/>
      <c r="DAR27" s="9"/>
      <c r="DAS27" s="9"/>
      <c r="DAT27" s="10"/>
      <c r="DAU27" s="10"/>
      <c r="DAV27" s="11"/>
      <c r="DAW27" s="8"/>
      <c r="DAX27" s="9"/>
      <c r="DAY27" s="9"/>
      <c r="DAZ27" s="9"/>
      <c r="DBA27" s="9"/>
      <c r="DBB27" s="10"/>
      <c r="DBC27" s="10"/>
      <c r="DBD27" s="11"/>
      <c r="DBE27" s="8"/>
      <c r="DBF27" s="9"/>
      <c r="DBG27" s="9"/>
      <c r="DBH27" s="9"/>
      <c r="DBI27" s="9"/>
      <c r="DBJ27" s="10"/>
      <c r="DBK27" s="10"/>
      <c r="DBL27" s="11"/>
      <c r="DBM27" s="8"/>
      <c r="DBN27" s="9"/>
      <c r="DBO27" s="9"/>
      <c r="DBP27" s="9"/>
      <c r="DBQ27" s="9"/>
      <c r="DBR27" s="10"/>
      <c r="DBS27" s="10"/>
      <c r="DBT27" s="11"/>
      <c r="DBU27" s="8"/>
      <c r="DBV27" s="9"/>
      <c r="DBW27" s="9"/>
      <c r="DBX27" s="9"/>
      <c r="DBY27" s="9"/>
      <c r="DBZ27" s="10"/>
      <c r="DCA27" s="10"/>
      <c r="DCB27" s="11"/>
      <c r="DCC27" s="8"/>
      <c r="DCD27" s="9"/>
      <c r="DCE27" s="9"/>
      <c r="DCF27" s="9"/>
      <c r="DCG27" s="9"/>
      <c r="DCH27" s="10"/>
      <c r="DCI27" s="10"/>
      <c r="DCJ27" s="11"/>
      <c r="DCK27" s="8"/>
      <c r="DCL27" s="9"/>
      <c r="DCM27" s="9"/>
      <c r="DCN27" s="9"/>
      <c r="DCO27" s="9"/>
      <c r="DCP27" s="10"/>
      <c r="DCQ27" s="10"/>
      <c r="DCR27" s="11"/>
      <c r="DCS27" s="8"/>
      <c r="DCT27" s="9"/>
      <c r="DCU27" s="9"/>
      <c r="DCV27" s="9"/>
      <c r="DCW27" s="9"/>
      <c r="DCX27" s="10"/>
      <c r="DCY27" s="10"/>
      <c r="DCZ27" s="11"/>
      <c r="DDA27" s="8"/>
      <c r="DDB27" s="9"/>
      <c r="DDC27" s="9"/>
      <c r="DDD27" s="9"/>
      <c r="DDE27" s="9"/>
      <c r="DDF27" s="10"/>
      <c r="DDG27" s="10"/>
      <c r="DDH27" s="11"/>
      <c r="DDI27" s="8"/>
      <c r="DDJ27" s="9"/>
      <c r="DDK27" s="9"/>
      <c r="DDL27" s="9"/>
      <c r="DDM27" s="9"/>
      <c r="DDN27" s="10"/>
      <c r="DDO27" s="10"/>
      <c r="DDP27" s="11"/>
      <c r="DDQ27" s="8"/>
      <c r="DDR27" s="9"/>
      <c r="DDS27" s="9"/>
      <c r="DDT27" s="9"/>
      <c r="DDU27" s="9"/>
      <c r="DDV27" s="10"/>
      <c r="DDW27" s="10"/>
      <c r="DDX27" s="11"/>
      <c r="DDY27" s="8"/>
      <c r="DDZ27" s="9"/>
      <c r="DEA27" s="9"/>
      <c r="DEB27" s="9"/>
      <c r="DEC27" s="9"/>
      <c r="DED27" s="10"/>
      <c r="DEE27" s="10"/>
      <c r="DEF27" s="11"/>
      <c r="DEG27" s="8"/>
      <c r="DEH27" s="9"/>
      <c r="DEI27" s="9"/>
      <c r="DEJ27" s="9"/>
      <c r="DEK27" s="9"/>
      <c r="DEL27" s="10"/>
      <c r="DEM27" s="10"/>
      <c r="DEN27" s="11"/>
      <c r="DEO27" s="8"/>
      <c r="DEP27" s="9"/>
      <c r="DEQ27" s="9"/>
      <c r="DER27" s="9"/>
      <c r="DES27" s="9"/>
      <c r="DET27" s="10"/>
      <c r="DEU27" s="10"/>
      <c r="DEV27" s="11"/>
      <c r="DEW27" s="8"/>
      <c r="DEX27" s="9"/>
      <c r="DEY27" s="9"/>
      <c r="DEZ27" s="9"/>
      <c r="DFA27" s="9"/>
      <c r="DFB27" s="10"/>
      <c r="DFC27" s="10"/>
      <c r="DFD27" s="11"/>
      <c r="DFE27" s="8"/>
      <c r="DFF27" s="9"/>
      <c r="DFG27" s="9"/>
      <c r="DFH27" s="9"/>
      <c r="DFI27" s="9"/>
      <c r="DFJ27" s="10"/>
      <c r="DFK27" s="10"/>
      <c r="DFL27" s="11"/>
      <c r="DFM27" s="8"/>
      <c r="DFN27" s="9"/>
      <c r="DFO27" s="9"/>
      <c r="DFP27" s="9"/>
      <c r="DFQ27" s="9"/>
      <c r="DFR27" s="10"/>
      <c r="DFS27" s="10"/>
      <c r="DFT27" s="11"/>
      <c r="DFU27" s="8"/>
      <c r="DFV27" s="9"/>
      <c r="DFW27" s="9"/>
      <c r="DFX27" s="9"/>
      <c r="DFY27" s="9"/>
      <c r="DFZ27" s="10"/>
      <c r="DGA27" s="10"/>
      <c r="DGB27" s="11"/>
      <c r="DGC27" s="8"/>
      <c r="DGD27" s="9"/>
      <c r="DGE27" s="9"/>
      <c r="DGF27" s="9"/>
      <c r="DGG27" s="9"/>
      <c r="DGH27" s="10"/>
      <c r="DGI27" s="10"/>
      <c r="DGJ27" s="11"/>
      <c r="DGK27" s="8"/>
      <c r="DGL27" s="9"/>
      <c r="DGM27" s="9"/>
      <c r="DGN27" s="9"/>
      <c r="DGO27" s="9"/>
      <c r="DGP27" s="10"/>
      <c r="DGQ27" s="10"/>
      <c r="DGR27" s="11"/>
      <c r="DGS27" s="8"/>
      <c r="DGT27" s="9"/>
      <c r="DGU27" s="9"/>
      <c r="DGV27" s="9"/>
      <c r="DGW27" s="9"/>
      <c r="DGX27" s="10"/>
      <c r="DGY27" s="10"/>
      <c r="DGZ27" s="11"/>
      <c r="DHA27" s="8"/>
      <c r="DHB27" s="9"/>
      <c r="DHC27" s="9"/>
      <c r="DHD27" s="9"/>
      <c r="DHE27" s="9"/>
      <c r="DHF27" s="10"/>
      <c r="DHG27" s="10"/>
      <c r="DHH27" s="11"/>
      <c r="DHI27" s="8"/>
      <c r="DHJ27" s="9"/>
      <c r="DHK27" s="9"/>
      <c r="DHL27" s="9"/>
      <c r="DHM27" s="9"/>
      <c r="DHN27" s="10"/>
      <c r="DHO27" s="10"/>
      <c r="DHP27" s="11"/>
      <c r="DHQ27" s="8"/>
      <c r="DHR27" s="9"/>
      <c r="DHS27" s="9"/>
      <c r="DHT27" s="9"/>
      <c r="DHU27" s="9"/>
      <c r="DHV27" s="10"/>
      <c r="DHW27" s="10"/>
      <c r="DHX27" s="11"/>
      <c r="DHY27" s="8"/>
      <c r="DHZ27" s="9"/>
      <c r="DIA27" s="9"/>
      <c r="DIB27" s="9"/>
      <c r="DIC27" s="9"/>
      <c r="DID27" s="10"/>
      <c r="DIE27" s="10"/>
      <c r="DIF27" s="11"/>
      <c r="DIG27" s="8"/>
      <c r="DIH27" s="9"/>
      <c r="DII27" s="9"/>
      <c r="DIJ27" s="9"/>
      <c r="DIK27" s="9"/>
      <c r="DIL27" s="10"/>
      <c r="DIM27" s="10"/>
      <c r="DIN27" s="11"/>
      <c r="DIO27" s="8"/>
      <c r="DIP27" s="9"/>
      <c r="DIQ27" s="9"/>
      <c r="DIR27" s="9"/>
      <c r="DIS27" s="9"/>
      <c r="DIT27" s="10"/>
      <c r="DIU27" s="10"/>
      <c r="DIV27" s="11"/>
      <c r="DIW27" s="8"/>
      <c r="DIX27" s="9"/>
      <c r="DIY27" s="9"/>
      <c r="DIZ27" s="9"/>
      <c r="DJA27" s="9"/>
      <c r="DJB27" s="10"/>
      <c r="DJC27" s="10"/>
      <c r="DJD27" s="11"/>
      <c r="DJE27" s="8"/>
      <c r="DJF27" s="9"/>
      <c r="DJG27" s="9"/>
      <c r="DJH27" s="9"/>
      <c r="DJI27" s="9"/>
      <c r="DJJ27" s="10"/>
      <c r="DJK27" s="10"/>
      <c r="DJL27" s="11"/>
      <c r="DJM27" s="8"/>
      <c r="DJN27" s="9"/>
      <c r="DJO27" s="9"/>
      <c r="DJP27" s="9"/>
      <c r="DJQ27" s="9"/>
      <c r="DJR27" s="10"/>
      <c r="DJS27" s="10"/>
      <c r="DJT27" s="11"/>
      <c r="DJU27" s="8"/>
      <c r="DJV27" s="9"/>
      <c r="DJW27" s="9"/>
      <c r="DJX27" s="9"/>
      <c r="DJY27" s="9"/>
      <c r="DJZ27" s="10"/>
      <c r="DKA27" s="10"/>
      <c r="DKB27" s="11"/>
      <c r="DKC27" s="8"/>
      <c r="DKD27" s="9"/>
      <c r="DKE27" s="9"/>
      <c r="DKF27" s="9"/>
      <c r="DKG27" s="9"/>
      <c r="DKH27" s="10"/>
      <c r="DKI27" s="10"/>
      <c r="DKJ27" s="11"/>
      <c r="DKK27" s="8"/>
      <c r="DKL27" s="9"/>
      <c r="DKM27" s="9"/>
      <c r="DKN27" s="9"/>
      <c r="DKO27" s="9"/>
      <c r="DKP27" s="10"/>
      <c r="DKQ27" s="10"/>
      <c r="DKR27" s="11"/>
      <c r="DKS27" s="8"/>
      <c r="DKT27" s="9"/>
      <c r="DKU27" s="9"/>
      <c r="DKV27" s="9"/>
      <c r="DKW27" s="9"/>
      <c r="DKX27" s="10"/>
      <c r="DKY27" s="10"/>
      <c r="DKZ27" s="11"/>
      <c r="DLA27" s="8"/>
      <c r="DLB27" s="9"/>
      <c r="DLC27" s="9"/>
      <c r="DLD27" s="9"/>
      <c r="DLE27" s="9"/>
      <c r="DLF27" s="10"/>
      <c r="DLG27" s="10"/>
      <c r="DLH27" s="11"/>
      <c r="DLI27" s="8"/>
      <c r="DLJ27" s="9"/>
      <c r="DLK27" s="9"/>
      <c r="DLL27" s="9"/>
      <c r="DLM27" s="9"/>
      <c r="DLN27" s="10"/>
      <c r="DLO27" s="10"/>
      <c r="DLP27" s="11"/>
      <c r="DLQ27" s="8"/>
      <c r="DLR27" s="9"/>
      <c r="DLS27" s="9"/>
      <c r="DLT27" s="9"/>
      <c r="DLU27" s="9"/>
      <c r="DLV27" s="10"/>
      <c r="DLW27" s="10"/>
      <c r="DLX27" s="11"/>
      <c r="DLY27" s="8"/>
      <c r="DLZ27" s="9"/>
      <c r="DMA27" s="9"/>
      <c r="DMB27" s="9"/>
      <c r="DMC27" s="9"/>
      <c r="DMD27" s="10"/>
      <c r="DME27" s="10"/>
      <c r="DMF27" s="11"/>
      <c r="DMG27" s="8"/>
      <c r="DMH27" s="9"/>
      <c r="DMI27" s="9"/>
      <c r="DMJ27" s="9"/>
      <c r="DMK27" s="9"/>
      <c r="DML27" s="10"/>
      <c r="DMM27" s="10"/>
      <c r="DMN27" s="11"/>
      <c r="DMO27" s="8"/>
      <c r="DMP27" s="9"/>
      <c r="DMQ27" s="9"/>
      <c r="DMR27" s="9"/>
      <c r="DMS27" s="9"/>
      <c r="DMT27" s="10"/>
      <c r="DMU27" s="10"/>
      <c r="DMV27" s="11"/>
      <c r="DMW27" s="8"/>
      <c r="DMX27" s="9"/>
      <c r="DMY27" s="9"/>
      <c r="DMZ27" s="9"/>
      <c r="DNA27" s="9"/>
      <c r="DNB27" s="10"/>
      <c r="DNC27" s="10"/>
      <c r="DND27" s="11"/>
      <c r="DNE27" s="8"/>
      <c r="DNF27" s="9"/>
      <c r="DNG27" s="9"/>
      <c r="DNH27" s="9"/>
      <c r="DNI27" s="9"/>
      <c r="DNJ27" s="10"/>
      <c r="DNK27" s="10"/>
      <c r="DNL27" s="11"/>
      <c r="DNM27" s="8"/>
      <c r="DNN27" s="9"/>
      <c r="DNO27" s="9"/>
      <c r="DNP27" s="9"/>
      <c r="DNQ27" s="9"/>
      <c r="DNR27" s="10"/>
      <c r="DNS27" s="10"/>
      <c r="DNT27" s="11"/>
      <c r="DNU27" s="8"/>
      <c r="DNV27" s="9"/>
      <c r="DNW27" s="9"/>
      <c r="DNX27" s="9"/>
      <c r="DNY27" s="9"/>
      <c r="DNZ27" s="10"/>
      <c r="DOA27" s="10"/>
      <c r="DOB27" s="11"/>
      <c r="DOC27" s="8"/>
      <c r="DOD27" s="9"/>
      <c r="DOE27" s="9"/>
      <c r="DOF27" s="9"/>
      <c r="DOG27" s="9"/>
      <c r="DOH27" s="10"/>
      <c r="DOI27" s="10"/>
      <c r="DOJ27" s="11"/>
      <c r="DOK27" s="8"/>
      <c r="DOL27" s="9"/>
      <c r="DOM27" s="9"/>
      <c r="DON27" s="9"/>
      <c r="DOO27" s="9"/>
      <c r="DOP27" s="10"/>
      <c r="DOQ27" s="10"/>
      <c r="DOR27" s="11"/>
      <c r="DOS27" s="8"/>
      <c r="DOT27" s="9"/>
      <c r="DOU27" s="9"/>
      <c r="DOV27" s="9"/>
      <c r="DOW27" s="9"/>
      <c r="DOX27" s="10"/>
      <c r="DOY27" s="10"/>
      <c r="DOZ27" s="11"/>
      <c r="DPA27" s="8"/>
      <c r="DPB27" s="9"/>
      <c r="DPC27" s="9"/>
      <c r="DPD27" s="9"/>
      <c r="DPE27" s="9"/>
      <c r="DPF27" s="10"/>
      <c r="DPG27" s="10"/>
      <c r="DPH27" s="11"/>
      <c r="DPI27" s="8"/>
      <c r="DPJ27" s="9"/>
      <c r="DPK27" s="9"/>
      <c r="DPL27" s="9"/>
      <c r="DPM27" s="9"/>
      <c r="DPN27" s="10"/>
      <c r="DPO27" s="10"/>
      <c r="DPP27" s="11"/>
      <c r="DPQ27" s="8"/>
      <c r="DPR27" s="9"/>
      <c r="DPS27" s="9"/>
      <c r="DPT27" s="9"/>
      <c r="DPU27" s="9"/>
      <c r="DPV27" s="10"/>
      <c r="DPW27" s="10"/>
      <c r="DPX27" s="11"/>
      <c r="DPY27" s="8"/>
      <c r="DPZ27" s="9"/>
      <c r="DQA27" s="9"/>
      <c r="DQB27" s="9"/>
      <c r="DQC27" s="9"/>
      <c r="DQD27" s="10"/>
      <c r="DQE27" s="10"/>
      <c r="DQF27" s="11"/>
      <c r="DQG27" s="8"/>
      <c r="DQH27" s="9"/>
      <c r="DQI27" s="9"/>
      <c r="DQJ27" s="9"/>
      <c r="DQK27" s="9"/>
      <c r="DQL27" s="10"/>
      <c r="DQM27" s="10"/>
      <c r="DQN27" s="11"/>
      <c r="DQO27" s="8"/>
      <c r="DQP27" s="9"/>
      <c r="DQQ27" s="9"/>
      <c r="DQR27" s="9"/>
      <c r="DQS27" s="9"/>
      <c r="DQT27" s="10"/>
      <c r="DQU27" s="10"/>
      <c r="DQV27" s="11"/>
      <c r="DQW27" s="8"/>
      <c r="DQX27" s="9"/>
      <c r="DQY27" s="9"/>
      <c r="DQZ27" s="9"/>
      <c r="DRA27" s="9"/>
      <c r="DRB27" s="10"/>
      <c r="DRC27" s="10"/>
      <c r="DRD27" s="11"/>
      <c r="DRE27" s="8"/>
      <c r="DRF27" s="9"/>
      <c r="DRG27" s="9"/>
      <c r="DRH27" s="9"/>
      <c r="DRI27" s="9"/>
      <c r="DRJ27" s="10"/>
      <c r="DRK27" s="10"/>
      <c r="DRL27" s="11"/>
      <c r="DRM27" s="8"/>
      <c r="DRN27" s="9"/>
      <c r="DRO27" s="9"/>
      <c r="DRP27" s="9"/>
      <c r="DRQ27" s="9"/>
      <c r="DRR27" s="10"/>
      <c r="DRS27" s="10"/>
      <c r="DRT27" s="11"/>
      <c r="DRU27" s="8"/>
      <c r="DRV27" s="9"/>
      <c r="DRW27" s="9"/>
      <c r="DRX27" s="9"/>
      <c r="DRY27" s="9"/>
      <c r="DRZ27" s="10"/>
      <c r="DSA27" s="10"/>
      <c r="DSB27" s="11"/>
      <c r="DSC27" s="8"/>
      <c r="DSD27" s="9"/>
      <c r="DSE27" s="9"/>
      <c r="DSF27" s="9"/>
      <c r="DSG27" s="9"/>
      <c r="DSH27" s="10"/>
      <c r="DSI27" s="10"/>
      <c r="DSJ27" s="11"/>
      <c r="DSK27" s="8"/>
      <c r="DSL27" s="9"/>
      <c r="DSM27" s="9"/>
      <c r="DSN27" s="9"/>
      <c r="DSO27" s="9"/>
      <c r="DSP27" s="10"/>
      <c r="DSQ27" s="10"/>
      <c r="DSR27" s="11"/>
      <c r="DSS27" s="8"/>
      <c r="DST27" s="9"/>
      <c r="DSU27" s="9"/>
      <c r="DSV27" s="9"/>
      <c r="DSW27" s="9"/>
      <c r="DSX27" s="10"/>
      <c r="DSY27" s="10"/>
      <c r="DSZ27" s="11"/>
      <c r="DTA27" s="8"/>
      <c r="DTB27" s="9"/>
      <c r="DTC27" s="9"/>
      <c r="DTD27" s="9"/>
      <c r="DTE27" s="9"/>
      <c r="DTF27" s="10"/>
      <c r="DTG27" s="10"/>
      <c r="DTH27" s="11"/>
      <c r="DTI27" s="8"/>
      <c r="DTJ27" s="9"/>
      <c r="DTK27" s="9"/>
      <c r="DTL27" s="9"/>
      <c r="DTM27" s="9"/>
      <c r="DTN27" s="10"/>
      <c r="DTO27" s="10"/>
      <c r="DTP27" s="11"/>
      <c r="DTQ27" s="8"/>
      <c r="DTR27" s="9"/>
      <c r="DTS27" s="9"/>
      <c r="DTT27" s="9"/>
      <c r="DTU27" s="9"/>
      <c r="DTV27" s="10"/>
      <c r="DTW27" s="10"/>
      <c r="DTX27" s="11"/>
      <c r="DTY27" s="8"/>
      <c r="DTZ27" s="9"/>
      <c r="DUA27" s="9"/>
      <c r="DUB27" s="9"/>
      <c r="DUC27" s="9"/>
      <c r="DUD27" s="10"/>
      <c r="DUE27" s="10"/>
      <c r="DUF27" s="11"/>
      <c r="DUG27" s="8"/>
      <c r="DUH27" s="9"/>
      <c r="DUI27" s="9"/>
      <c r="DUJ27" s="9"/>
      <c r="DUK27" s="9"/>
      <c r="DUL27" s="10"/>
      <c r="DUM27" s="10"/>
      <c r="DUN27" s="11"/>
      <c r="DUO27" s="8"/>
      <c r="DUP27" s="9"/>
      <c r="DUQ27" s="9"/>
      <c r="DUR27" s="9"/>
      <c r="DUS27" s="9"/>
      <c r="DUT27" s="10"/>
      <c r="DUU27" s="10"/>
      <c r="DUV27" s="11"/>
      <c r="DUW27" s="8"/>
      <c r="DUX27" s="9"/>
      <c r="DUY27" s="9"/>
      <c r="DUZ27" s="9"/>
      <c r="DVA27" s="9"/>
      <c r="DVB27" s="10"/>
      <c r="DVC27" s="10"/>
      <c r="DVD27" s="11"/>
      <c r="DVE27" s="8"/>
      <c r="DVF27" s="9"/>
      <c r="DVG27" s="9"/>
      <c r="DVH27" s="9"/>
      <c r="DVI27" s="9"/>
      <c r="DVJ27" s="10"/>
      <c r="DVK27" s="10"/>
      <c r="DVL27" s="11"/>
      <c r="DVM27" s="8"/>
      <c r="DVN27" s="9"/>
      <c r="DVO27" s="9"/>
      <c r="DVP27" s="9"/>
      <c r="DVQ27" s="9"/>
      <c r="DVR27" s="10"/>
      <c r="DVS27" s="10"/>
      <c r="DVT27" s="11"/>
      <c r="DVU27" s="8"/>
      <c r="DVV27" s="9"/>
      <c r="DVW27" s="9"/>
      <c r="DVX27" s="9"/>
      <c r="DVY27" s="9"/>
      <c r="DVZ27" s="10"/>
      <c r="DWA27" s="10"/>
      <c r="DWB27" s="11"/>
      <c r="DWC27" s="8"/>
      <c r="DWD27" s="9"/>
      <c r="DWE27" s="9"/>
      <c r="DWF27" s="9"/>
      <c r="DWG27" s="9"/>
      <c r="DWH27" s="10"/>
      <c r="DWI27" s="10"/>
      <c r="DWJ27" s="11"/>
      <c r="DWK27" s="8"/>
      <c r="DWL27" s="9"/>
      <c r="DWM27" s="9"/>
      <c r="DWN27" s="9"/>
      <c r="DWO27" s="9"/>
      <c r="DWP27" s="10"/>
      <c r="DWQ27" s="10"/>
      <c r="DWR27" s="11"/>
      <c r="DWS27" s="8"/>
      <c r="DWT27" s="9"/>
      <c r="DWU27" s="9"/>
      <c r="DWV27" s="9"/>
      <c r="DWW27" s="9"/>
      <c r="DWX27" s="10"/>
      <c r="DWY27" s="10"/>
      <c r="DWZ27" s="11"/>
      <c r="DXA27" s="8"/>
      <c r="DXB27" s="9"/>
      <c r="DXC27" s="9"/>
      <c r="DXD27" s="9"/>
      <c r="DXE27" s="9"/>
      <c r="DXF27" s="10"/>
      <c r="DXG27" s="10"/>
      <c r="DXH27" s="11"/>
      <c r="DXI27" s="8"/>
      <c r="DXJ27" s="9"/>
      <c r="DXK27" s="9"/>
      <c r="DXL27" s="9"/>
      <c r="DXM27" s="9"/>
      <c r="DXN27" s="10"/>
      <c r="DXO27" s="10"/>
      <c r="DXP27" s="11"/>
      <c r="DXQ27" s="8"/>
      <c r="DXR27" s="9"/>
      <c r="DXS27" s="9"/>
      <c r="DXT27" s="9"/>
      <c r="DXU27" s="9"/>
      <c r="DXV27" s="10"/>
      <c r="DXW27" s="10"/>
      <c r="DXX27" s="11"/>
      <c r="DXY27" s="8"/>
      <c r="DXZ27" s="9"/>
      <c r="DYA27" s="9"/>
      <c r="DYB27" s="9"/>
      <c r="DYC27" s="9"/>
      <c r="DYD27" s="10"/>
      <c r="DYE27" s="10"/>
      <c r="DYF27" s="11"/>
      <c r="DYG27" s="8"/>
      <c r="DYH27" s="9"/>
      <c r="DYI27" s="9"/>
      <c r="DYJ27" s="9"/>
      <c r="DYK27" s="9"/>
      <c r="DYL27" s="10"/>
      <c r="DYM27" s="10"/>
      <c r="DYN27" s="11"/>
      <c r="DYO27" s="8"/>
      <c r="DYP27" s="9"/>
      <c r="DYQ27" s="9"/>
      <c r="DYR27" s="9"/>
      <c r="DYS27" s="9"/>
      <c r="DYT27" s="10"/>
      <c r="DYU27" s="10"/>
      <c r="DYV27" s="11"/>
      <c r="DYW27" s="8"/>
      <c r="DYX27" s="9"/>
      <c r="DYY27" s="9"/>
      <c r="DYZ27" s="9"/>
      <c r="DZA27" s="9"/>
      <c r="DZB27" s="10"/>
      <c r="DZC27" s="10"/>
      <c r="DZD27" s="11"/>
      <c r="DZE27" s="8"/>
      <c r="DZF27" s="9"/>
      <c r="DZG27" s="9"/>
      <c r="DZH27" s="9"/>
      <c r="DZI27" s="9"/>
      <c r="DZJ27" s="10"/>
      <c r="DZK27" s="10"/>
      <c r="DZL27" s="11"/>
      <c r="DZM27" s="8"/>
      <c r="DZN27" s="9"/>
      <c r="DZO27" s="9"/>
      <c r="DZP27" s="9"/>
      <c r="DZQ27" s="9"/>
      <c r="DZR27" s="10"/>
      <c r="DZS27" s="10"/>
      <c r="DZT27" s="11"/>
      <c r="DZU27" s="8"/>
      <c r="DZV27" s="9"/>
      <c r="DZW27" s="9"/>
      <c r="DZX27" s="9"/>
      <c r="DZY27" s="9"/>
      <c r="DZZ27" s="10"/>
      <c r="EAA27" s="10"/>
      <c r="EAB27" s="11"/>
      <c r="EAC27" s="8"/>
      <c r="EAD27" s="9"/>
      <c r="EAE27" s="9"/>
      <c r="EAF27" s="9"/>
      <c r="EAG27" s="9"/>
      <c r="EAH27" s="10"/>
      <c r="EAI27" s="10"/>
      <c r="EAJ27" s="11"/>
      <c r="EAK27" s="8"/>
      <c r="EAL27" s="9"/>
      <c r="EAM27" s="9"/>
      <c r="EAN27" s="9"/>
      <c r="EAO27" s="9"/>
      <c r="EAP27" s="10"/>
      <c r="EAQ27" s="10"/>
      <c r="EAR27" s="11"/>
      <c r="EAS27" s="8"/>
      <c r="EAT27" s="9"/>
      <c r="EAU27" s="9"/>
      <c r="EAV27" s="9"/>
      <c r="EAW27" s="9"/>
      <c r="EAX27" s="10"/>
      <c r="EAY27" s="10"/>
      <c r="EAZ27" s="11"/>
      <c r="EBA27" s="8"/>
      <c r="EBB27" s="9"/>
      <c r="EBC27" s="9"/>
      <c r="EBD27" s="9"/>
      <c r="EBE27" s="9"/>
      <c r="EBF27" s="10"/>
      <c r="EBG27" s="10"/>
      <c r="EBH27" s="11"/>
      <c r="EBI27" s="8"/>
      <c r="EBJ27" s="9"/>
      <c r="EBK27" s="9"/>
      <c r="EBL27" s="9"/>
      <c r="EBM27" s="9"/>
      <c r="EBN27" s="10"/>
      <c r="EBO27" s="10"/>
      <c r="EBP27" s="11"/>
      <c r="EBQ27" s="8"/>
      <c r="EBR27" s="9"/>
      <c r="EBS27" s="9"/>
      <c r="EBT27" s="9"/>
      <c r="EBU27" s="9"/>
      <c r="EBV27" s="10"/>
      <c r="EBW27" s="10"/>
      <c r="EBX27" s="11"/>
      <c r="EBY27" s="8"/>
      <c r="EBZ27" s="9"/>
      <c r="ECA27" s="9"/>
      <c r="ECB27" s="9"/>
      <c r="ECC27" s="9"/>
      <c r="ECD27" s="10"/>
      <c r="ECE27" s="10"/>
      <c r="ECF27" s="11"/>
      <c r="ECG27" s="8"/>
      <c r="ECH27" s="9"/>
      <c r="ECI27" s="9"/>
      <c r="ECJ27" s="9"/>
      <c r="ECK27" s="9"/>
      <c r="ECL27" s="10"/>
      <c r="ECM27" s="10"/>
      <c r="ECN27" s="11"/>
      <c r="ECO27" s="8"/>
      <c r="ECP27" s="9"/>
      <c r="ECQ27" s="9"/>
      <c r="ECR27" s="9"/>
      <c r="ECS27" s="9"/>
      <c r="ECT27" s="10"/>
      <c r="ECU27" s="10"/>
      <c r="ECV27" s="11"/>
      <c r="ECW27" s="8"/>
      <c r="ECX27" s="9"/>
      <c r="ECY27" s="9"/>
      <c r="ECZ27" s="9"/>
      <c r="EDA27" s="9"/>
      <c r="EDB27" s="10"/>
      <c r="EDC27" s="10"/>
      <c r="EDD27" s="11"/>
      <c r="EDE27" s="8"/>
      <c r="EDF27" s="9"/>
      <c r="EDG27" s="9"/>
      <c r="EDH27" s="9"/>
      <c r="EDI27" s="9"/>
      <c r="EDJ27" s="10"/>
      <c r="EDK27" s="10"/>
      <c r="EDL27" s="11"/>
      <c r="EDM27" s="8"/>
      <c r="EDN27" s="9"/>
      <c r="EDO27" s="9"/>
      <c r="EDP27" s="9"/>
      <c r="EDQ27" s="9"/>
      <c r="EDR27" s="10"/>
      <c r="EDS27" s="10"/>
      <c r="EDT27" s="11"/>
      <c r="EDU27" s="8"/>
      <c r="EDV27" s="9"/>
      <c r="EDW27" s="9"/>
      <c r="EDX27" s="9"/>
      <c r="EDY27" s="9"/>
      <c r="EDZ27" s="10"/>
      <c r="EEA27" s="10"/>
      <c r="EEB27" s="11"/>
      <c r="EEC27" s="8"/>
      <c r="EED27" s="9"/>
      <c r="EEE27" s="9"/>
      <c r="EEF27" s="9"/>
      <c r="EEG27" s="9"/>
      <c r="EEH27" s="10"/>
      <c r="EEI27" s="10"/>
      <c r="EEJ27" s="11"/>
      <c r="EEK27" s="8"/>
      <c r="EEL27" s="9"/>
      <c r="EEM27" s="9"/>
      <c r="EEN27" s="9"/>
      <c r="EEO27" s="9"/>
      <c r="EEP27" s="10"/>
      <c r="EEQ27" s="10"/>
      <c r="EER27" s="11"/>
      <c r="EES27" s="8"/>
      <c r="EET27" s="9"/>
      <c r="EEU27" s="9"/>
      <c r="EEV27" s="9"/>
      <c r="EEW27" s="9"/>
      <c r="EEX27" s="10"/>
      <c r="EEY27" s="10"/>
      <c r="EEZ27" s="11"/>
      <c r="EFA27" s="8"/>
      <c r="EFB27" s="9"/>
      <c r="EFC27" s="9"/>
      <c r="EFD27" s="9"/>
      <c r="EFE27" s="9"/>
      <c r="EFF27" s="10"/>
      <c r="EFG27" s="10"/>
      <c r="EFH27" s="11"/>
      <c r="EFI27" s="8"/>
      <c r="EFJ27" s="9"/>
      <c r="EFK27" s="9"/>
      <c r="EFL27" s="9"/>
      <c r="EFM27" s="9"/>
      <c r="EFN27" s="10"/>
      <c r="EFO27" s="10"/>
      <c r="EFP27" s="11"/>
      <c r="EFQ27" s="8"/>
      <c r="EFR27" s="9"/>
      <c r="EFS27" s="9"/>
      <c r="EFT27" s="9"/>
      <c r="EFU27" s="9"/>
      <c r="EFV27" s="10"/>
      <c r="EFW27" s="10"/>
      <c r="EFX27" s="11"/>
      <c r="EFY27" s="8"/>
      <c r="EFZ27" s="9"/>
      <c r="EGA27" s="9"/>
      <c r="EGB27" s="9"/>
      <c r="EGC27" s="9"/>
      <c r="EGD27" s="10"/>
      <c r="EGE27" s="10"/>
      <c r="EGF27" s="11"/>
      <c r="EGG27" s="8"/>
      <c r="EGH27" s="9"/>
      <c r="EGI27" s="9"/>
      <c r="EGJ27" s="9"/>
      <c r="EGK27" s="9"/>
      <c r="EGL27" s="10"/>
      <c r="EGM27" s="10"/>
      <c r="EGN27" s="11"/>
      <c r="EGO27" s="8"/>
      <c r="EGP27" s="9"/>
      <c r="EGQ27" s="9"/>
      <c r="EGR27" s="9"/>
      <c r="EGS27" s="9"/>
      <c r="EGT27" s="10"/>
      <c r="EGU27" s="10"/>
      <c r="EGV27" s="11"/>
      <c r="EGW27" s="8"/>
      <c r="EGX27" s="9"/>
      <c r="EGY27" s="9"/>
      <c r="EGZ27" s="9"/>
      <c r="EHA27" s="9"/>
      <c r="EHB27" s="10"/>
      <c r="EHC27" s="10"/>
      <c r="EHD27" s="11"/>
      <c r="EHE27" s="8"/>
      <c r="EHF27" s="9"/>
      <c r="EHG27" s="9"/>
      <c r="EHH27" s="9"/>
      <c r="EHI27" s="9"/>
      <c r="EHJ27" s="10"/>
      <c r="EHK27" s="10"/>
      <c r="EHL27" s="11"/>
      <c r="EHM27" s="8"/>
      <c r="EHN27" s="9"/>
      <c r="EHO27" s="9"/>
      <c r="EHP27" s="9"/>
      <c r="EHQ27" s="9"/>
      <c r="EHR27" s="10"/>
      <c r="EHS27" s="10"/>
      <c r="EHT27" s="11"/>
      <c r="EHU27" s="8"/>
      <c r="EHV27" s="9"/>
      <c r="EHW27" s="9"/>
      <c r="EHX27" s="9"/>
      <c r="EHY27" s="9"/>
      <c r="EHZ27" s="10"/>
      <c r="EIA27" s="10"/>
      <c r="EIB27" s="11"/>
      <c r="EIC27" s="8"/>
      <c r="EID27" s="9"/>
      <c r="EIE27" s="9"/>
      <c r="EIF27" s="9"/>
      <c r="EIG27" s="9"/>
      <c r="EIH27" s="10"/>
      <c r="EII27" s="10"/>
      <c r="EIJ27" s="11"/>
      <c r="EIK27" s="8"/>
      <c r="EIL27" s="9"/>
      <c r="EIM27" s="9"/>
      <c r="EIN27" s="9"/>
      <c r="EIO27" s="9"/>
      <c r="EIP27" s="10"/>
      <c r="EIQ27" s="10"/>
      <c r="EIR27" s="11"/>
      <c r="EIS27" s="8"/>
      <c r="EIT27" s="9"/>
      <c r="EIU27" s="9"/>
      <c r="EIV27" s="9"/>
      <c r="EIW27" s="9"/>
      <c r="EIX27" s="10"/>
      <c r="EIY27" s="10"/>
      <c r="EIZ27" s="11"/>
      <c r="EJA27" s="8"/>
      <c r="EJB27" s="9"/>
      <c r="EJC27" s="9"/>
      <c r="EJD27" s="9"/>
      <c r="EJE27" s="9"/>
      <c r="EJF27" s="10"/>
      <c r="EJG27" s="10"/>
      <c r="EJH27" s="11"/>
      <c r="EJI27" s="8"/>
      <c r="EJJ27" s="9"/>
      <c r="EJK27" s="9"/>
      <c r="EJL27" s="9"/>
      <c r="EJM27" s="9"/>
      <c r="EJN27" s="10"/>
      <c r="EJO27" s="10"/>
      <c r="EJP27" s="11"/>
      <c r="EJQ27" s="8"/>
      <c r="EJR27" s="9"/>
      <c r="EJS27" s="9"/>
      <c r="EJT27" s="9"/>
      <c r="EJU27" s="9"/>
      <c r="EJV27" s="10"/>
      <c r="EJW27" s="10"/>
      <c r="EJX27" s="11"/>
      <c r="EJY27" s="8"/>
      <c r="EJZ27" s="9"/>
      <c r="EKA27" s="9"/>
      <c r="EKB27" s="9"/>
      <c r="EKC27" s="9"/>
      <c r="EKD27" s="10"/>
      <c r="EKE27" s="10"/>
      <c r="EKF27" s="11"/>
      <c r="EKG27" s="8"/>
      <c r="EKH27" s="9"/>
      <c r="EKI27" s="9"/>
      <c r="EKJ27" s="9"/>
      <c r="EKK27" s="9"/>
      <c r="EKL27" s="10"/>
      <c r="EKM27" s="10"/>
      <c r="EKN27" s="11"/>
      <c r="EKO27" s="8"/>
      <c r="EKP27" s="9"/>
      <c r="EKQ27" s="9"/>
      <c r="EKR27" s="9"/>
      <c r="EKS27" s="9"/>
      <c r="EKT27" s="10"/>
      <c r="EKU27" s="10"/>
      <c r="EKV27" s="11"/>
      <c r="EKW27" s="8"/>
      <c r="EKX27" s="9"/>
      <c r="EKY27" s="9"/>
      <c r="EKZ27" s="9"/>
      <c r="ELA27" s="9"/>
      <c r="ELB27" s="10"/>
      <c r="ELC27" s="10"/>
      <c r="ELD27" s="11"/>
      <c r="ELE27" s="8"/>
      <c r="ELF27" s="9"/>
      <c r="ELG27" s="9"/>
      <c r="ELH27" s="9"/>
      <c r="ELI27" s="9"/>
      <c r="ELJ27" s="10"/>
      <c r="ELK27" s="10"/>
      <c r="ELL27" s="11"/>
      <c r="ELM27" s="8"/>
      <c r="ELN27" s="9"/>
      <c r="ELO27" s="9"/>
      <c r="ELP27" s="9"/>
      <c r="ELQ27" s="9"/>
      <c r="ELR27" s="10"/>
      <c r="ELS27" s="10"/>
      <c r="ELT27" s="11"/>
      <c r="ELU27" s="8"/>
      <c r="ELV27" s="9"/>
      <c r="ELW27" s="9"/>
      <c r="ELX27" s="9"/>
      <c r="ELY27" s="9"/>
      <c r="ELZ27" s="10"/>
      <c r="EMA27" s="10"/>
      <c r="EMB27" s="11"/>
      <c r="EMC27" s="8"/>
      <c r="EMD27" s="9"/>
      <c r="EME27" s="9"/>
      <c r="EMF27" s="9"/>
      <c r="EMG27" s="9"/>
      <c r="EMH27" s="10"/>
      <c r="EMI27" s="10"/>
      <c r="EMJ27" s="11"/>
      <c r="EMK27" s="8"/>
      <c r="EML27" s="9"/>
      <c r="EMM27" s="9"/>
      <c r="EMN27" s="9"/>
      <c r="EMO27" s="9"/>
      <c r="EMP27" s="10"/>
      <c r="EMQ27" s="10"/>
      <c r="EMR27" s="11"/>
      <c r="EMS27" s="8"/>
      <c r="EMT27" s="9"/>
      <c r="EMU27" s="9"/>
      <c r="EMV27" s="9"/>
      <c r="EMW27" s="9"/>
      <c r="EMX27" s="10"/>
      <c r="EMY27" s="10"/>
      <c r="EMZ27" s="11"/>
      <c r="ENA27" s="8"/>
      <c r="ENB27" s="9"/>
      <c r="ENC27" s="9"/>
      <c r="END27" s="9"/>
      <c r="ENE27" s="9"/>
      <c r="ENF27" s="10"/>
      <c r="ENG27" s="10"/>
      <c r="ENH27" s="11"/>
      <c r="ENI27" s="8"/>
      <c r="ENJ27" s="9"/>
      <c r="ENK27" s="9"/>
      <c r="ENL27" s="9"/>
      <c r="ENM27" s="9"/>
      <c r="ENN27" s="10"/>
      <c r="ENO27" s="10"/>
      <c r="ENP27" s="11"/>
      <c r="ENQ27" s="8"/>
      <c r="ENR27" s="9"/>
      <c r="ENS27" s="9"/>
      <c r="ENT27" s="9"/>
      <c r="ENU27" s="9"/>
      <c r="ENV27" s="10"/>
      <c r="ENW27" s="10"/>
      <c r="ENX27" s="11"/>
      <c r="ENY27" s="8"/>
      <c r="ENZ27" s="9"/>
      <c r="EOA27" s="9"/>
      <c r="EOB27" s="9"/>
      <c r="EOC27" s="9"/>
      <c r="EOD27" s="10"/>
      <c r="EOE27" s="10"/>
      <c r="EOF27" s="11"/>
      <c r="EOG27" s="8"/>
      <c r="EOH27" s="9"/>
      <c r="EOI27" s="9"/>
      <c r="EOJ27" s="9"/>
      <c r="EOK27" s="9"/>
      <c r="EOL27" s="10"/>
      <c r="EOM27" s="10"/>
      <c r="EON27" s="11"/>
      <c r="EOO27" s="8"/>
      <c r="EOP27" s="9"/>
      <c r="EOQ27" s="9"/>
      <c r="EOR27" s="9"/>
      <c r="EOS27" s="9"/>
      <c r="EOT27" s="10"/>
      <c r="EOU27" s="10"/>
      <c r="EOV27" s="11"/>
      <c r="EOW27" s="8"/>
      <c r="EOX27" s="9"/>
      <c r="EOY27" s="9"/>
      <c r="EOZ27" s="9"/>
      <c r="EPA27" s="9"/>
      <c r="EPB27" s="10"/>
      <c r="EPC27" s="10"/>
      <c r="EPD27" s="11"/>
      <c r="EPE27" s="8"/>
      <c r="EPF27" s="9"/>
      <c r="EPG27" s="9"/>
      <c r="EPH27" s="9"/>
      <c r="EPI27" s="9"/>
      <c r="EPJ27" s="10"/>
      <c r="EPK27" s="10"/>
      <c r="EPL27" s="11"/>
      <c r="EPM27" s="8"/>
      <c r="EPN27" s="9"/>
      <c r="EPO27" s="9"/>
      <c r="EPP27" s="9"/>
      <c r="EPQ27" s="9"/>
      <c r="EPR27" s="10"/>
      <c r="EPS27" s="10"/>
      <c r="EPT27" s="11"/>
      <c r="EPU27" s="8"/>
      <c r="EPV27" s="9"/>
      <c r="EPW27" s="9"/>
      <c r="EPX27" s="9"/>
      <c r="EPY27" s="9"/>
      <c r="EPZ27" s="10"/>
      <c r="EQA27" s="10"/>
      <c r="EQB27" s="11"/>
      <c r="EQC27" s="8"/>
      <c r="EQD27" s="9"/>
      <c r="EQE27" s="9"/>
      <c r="EQF27" s="9"/>
      <c r="EQG27" s="9"/>
      <c r="EQH27" s="10"/>
      <c r="EQI27" s="10"/>
      <c r="EQJ27" s="11"/>
      <c r="EQK27" s="8"/>
      <c r="EQL27" s="9"/>
      <c r="EQM27" s="9"/>
      <c r="EQN27" s="9"/>
      <c r="EQO27" s="9"/>
      <c r="EQP27" s="10"/>
      <c r="EQQ27" s="10"/>
      <c r="EQR27" s="11"/>
      <c r="EQS27" s="8"/>
      <c r="EQT27" s="9"/>
      <c r="EQU27" s="9"/>
      <c r="EQV27" s="9"/>
      <c r="EQW27" s="9"/>
      <c r="EQX27" s="10"/>
      <c r="EQY27" s="10"/>
      <c r="EQZ27" s="11"/>
      <c r="ERA27" s="8"/>
      <c r="ERB27" s="9"/>
      <c r="ERC27" s="9"/>
      <c r="ERD27" s="9"/>
      <c r="ERE27" s="9"/>
      <c r="ERF27" s="10"/>
      <c r="ERG27" s="10"/>
      <c r="ERH27" s="11"/>
      <c r="ERI27" s="8"/>
      <c r="ERJ27" s="9"/>
      <c r="ERK27" s="9"/>
      <c r="ERL27" s="9"/>
      <c r="ERM27" s="9"/>
      <c r="ERN27" s="10"/>
      <c r="ERO27" s="10"/>
      <c r="ERP27" s="11"/>
      <c r="ERQ27" s="8"/>
      <c r="ERR27" s="9"/>
      <c r="ERS27" s="9"/>
      <c r="ERT27" s="9"/>
      <c r="ERU27" s="9"/>
      <c r="ERV27" s="10"/>
      <c r="ERW27" s="10"/>
      <c r="ERX27" s="11"/>
      <c r="ERY27" s="8"/>
      <c r="ERZ27" s="9"/>
      <c r="ESA27" s="9"/>
      <c r="ESB27" s="9"/>
      <c r="ESC27" s="9"/>
      <c r="ESD27" s="10"/>
      <c r="ESE27" s="10"/>
      <c r="ESF27" s="11"/>
      <c r="ESG27" s="8"/>
      <c r="ESH27" s="9"/>
      <c r="ESI27" s="9"/>
      <c r="ESJ27" s="9"/>
      <c r="ESK27" s="9"/>
      <c r="ESL27" s="10"/>
      <c r="ESM27" s="10"/>
      <c r="ESN27" s="11"/>
      <c r="ESO27" s="8"/>
      <c r="ESP27" s="9"/>
      <c r="ESQ27" s="9"/>
      <c r="ESR27" s="9"/>
      <c r="ESS27" s="9"/>
      <c r="EST27" s="10"/>
      <c r="ESU27" s="10"/>
      <c r="ESV27" s="11"/>
      <c r="ESW27" s="8"/>
      <c r="ESX27" s="9"/>
      <c r="ESY27" s="9"/>
      <c r="ESZ27" s="9"/>
      <c r="ETA27" s="9"/>
      <c r="ETB27" s="10"/>
      <c r="ETC27" s="10"/>
      <c r="ETD27" s="11"/>
      <c r="ETE27" s="8"/>
      <c r="ETF27" s="9"/>
      <c r="ETG27" s="9"/>
      <c r="ETH27" s="9"/>
      <c r="ETI27" s="9"/>
      <c r="ETJ27" s="10"/>
      <c r="ETK27" s="10"/>
      <c r="ETL27" s="11"/>
      <c r="ETM27" s="8"/>
      <c r="ETN27" s="9"/>
      <c r="ETO27" s="9"/>
      <c r="ETP27" s="9"/>
      <c r="ETQ27" s="9"/>
      <c r="ETR27" s="10"/>
      <c r="ETS27" s="10"/>
      <c r="ETT27" s="11"/>
      <c r="ETU27" s="8"/>
      <c r="ETV27" s="9"/>
      <c r="ETW27" s="9"/>
      <c r="ETX27" s="9"/>
      <c r="ETY27" s="9"/>
      <c r="ETZ27" s="10"/>
      <c r="EUA27" s="10"/>
      <c r="EUB27" s="11"/>
      <c r="EUC27" s="8"/>
      <c r="EUD27" s="9"/>
      <c r="EUE27" s="9"/>
      <c r="EUF27" s="9"/>
      <c r="EUG27" s="9"/>
      <c r="EUH27" s="10"/>
      <c r="EUI27" s="10"/>
      <c r="EUJ27" s="11"/>
      <c r="EUK27" s="8"/>
      <c r="EUL27" s="9"/>
      <c r="EUM27" s="9"/>
      <c r="EUN27" s="9"/>
      <c r="EUO27" s="9"/>
      <c r="EUP27" s="10"/>
      <c r="EUQ27" s="10"/>
      <c r="EUR27" s="11"/>
      <c r="EUS27" s="8"/>
      <c r="EUT27" s="9"/>
      <c r="EUU27" s="9"/>
      <c r="EUV27" s="9"/>
      <c r="EUW27" s="9"/>
      <c r="EUX27" s="10"/>
      <c r="EUY27" s="10"/>
      <c r="EUZ27" s="11"/>
      <c r="EVA27" s="8"/>
      <c r="EVB27" s="9"/>
      <c r="EVC27" s="9"/>
      <c r="EVD27" s="9"/>
      <c r="EVE27" s="9"/>
      <c r="EVF27" s="10"/>
      <c r="EVG27" s="10"/>
      <c r="EVH27" s="11"/>
      <c r="EVI27" s="8"/>
      <c r="EVJ27" s="9"/>
      <c r="EVK27" s="9"/>
      <c r="EVL27" s="9"/>
      <c r="EVM27" s="9"/>
      <c r="EVN27" s="10"/>
      <c r="EVO27" s="10"/>
      <c r="EVP27" s="11"/>
      <c r="EVQ27" s="8"/>
      <c r="EVR27" s="9"/>
      <c r="EVS27" s="9"/>
      <c r="EVT27" s="9"/>
      <c r="EVU27" s="9"/>
      <c r="EVV27" s="10"/>
      <c r="EVW27" s="10"/>
      <c r="EVX27" s="11"/>
      <c r="EVY27" s="8"/>
      <c r="EVZ27" s="9"/>
      <c r="EWA27" s="9"/>
      <c r="EWB27" s="9"/>
      <c r="EWC27" s="9"/>
      <c r="EWD27" s="10"/>
      <c r="EWE27" s="10"/>
      <c r="EWF27" s="11"/>
      <c r="EWG27" s="8"/>
      <c r="EWH27" s="9"/>
      <c r="EWI27" s="9"/>
      <c r="EWJ27" s="9"/>
      <c r="EWK27" s="9"/>
      <c r="EWL27" s="10"/>
      <c r="EWM27" s="10"/>
      <c r="EWN27" s="11"/>
      <c r="EWO27" s="8"/>
      <c r="EWP27" s="9"/>
      <c r="EWQ27" s="9"/>
      <c r="EWR27" s="9"/>
      <c r="EWS27" s="9"/>
      <c r="EWT27" s="10"/>
      <c r="EWU27" s="10"/>
      <c r="EWV27" s="11"/>
      <c r="EWW27" s="8"/>
      <c r="EWX27" s="9"/>
      <c r="EWY27" s="9"/>
      <c r="EWZ27" s="9"/>
      <c r="EXA27" s="9"/>
      <c r="EXB27" s="10"/>
      <c r="EXC27" s="10"/>
      <c r="EXD27" s="11"/>
      <c r="EXE27" s="8"/>
      <c r="EXF27" s="9"/>
      <c r="EXG27" s="9"/>
      <c r="EXH27" s="9"/>
      <c r="EXI27" s="9"/>
      <c r="EXJ27" s="10"/>
      <c r="EXK27" s="10"/>
      <c r="EXL27" s="11"/>
      <c r="EXM27" s="8"/>
      <c r="EXN27" s="9"/>
      <c r="EXO27" s="9"/>
      <c r="EXP27" s="9"/>
      <c r="EXQ27" s="9"/>
      <c r="EXR27" s="10"/>
      <c r="EXS27" s="10"/>
      <c r="EXT27" s="11"/>
      <c r="EXU27" s="8"/>
      <c r="EXV27" s="9"/>
      <c r="EXW27" s="9"/>
      <c r="EXX27" s="9"/>
      <c r="EXY27" s="9"/>
      <c r="EXZ27" s="10"/>
      <c r="EYA27" s="10"/>
      <c r="EYB27" s="11"/>
      <c r="EYC27" s="8"/>
      <c r="EYD27" s="9"/>
      <c r="EYE27" s="9"/>
      <c r="EYF27" s="9"/>
      <c r="EYG27" s="9"/>
      <c r="EYH27" s="10"/>
      <c r="EYI27" s="10"/>
      <c r="EYJ27" s="11"/>
      <c r="EYK27" s="8"/>
      <c r="EYL27" s="9"/>
      <c r="EYM27" s="9"/>
      <c r="EYN27" s="9"/>
      <c r="EYO27" s="9"/>
      <c r="EYP27" s="10"/>
      <c r="EYQ27" s="10"/>
      <c r="EYR27" s="11"/>
      <c r="EYS27" s="8"/>
      <c r="EYT27" s="9"/>
      <c r="EYU27" s="9"/>
      <c r="EYV27" s="9"/>
      <c r="EYW27" s="9"/>
      <c r="EYX27" s="10"/>
      <c r="EYY27" s="10"/>
      <c r="EYZ27" s="11"/>
      <c r="EZA27" s="8"/>
      <c r="EZB27" s="9"/>
      <c r="EZC27" s="9"/>
      <c r="EZD27" s="9"/>
      <c r="EZE27" s="9"/>
      <c r="EZF27" s="10"/>
      <c r="EZG27" s="10"/>
      <c r="EZH27" s="11"/>
      <c r="EZI27" s="8"/>
      <c r="EZJ27" s="9"/>
      <c r="EZK27" s="9"/>
      <c r="EZL27" s="9"/>
      <c r="EZM27" s="9"/>
      <c r="EZN27" s="10"/>
      <c r="EZO27" s="10"/>
      <c r="EZP27" s="11"/>
      <c r="EZQ27" s="8"/>
      <c r="EZR27" s="9"/>
      <c r="EZS27" s="9"/>
      <c r="EZT27" s="9"/>
      <c r="EZU27" s="9"/>
      <c r="EZV27" s="10"/>
      <c r="EZW27" s="10"/>
      <c r="EZX27" s="11"/>
      <c r="EZY27" s="8"/>
      <c r="EZZ27" s="9"/>
      <c r="FAA27" s="9"/>
      <c r="FAB27" s="9"/>
      <c r="FAC27" s="9"/>
      <c r="FAD27" s="10"/>
      <c r="FAE27" s="10"/>
      <c r="FAF27" s="11"/>
      <c r="FAG27" s="8"/>
      <c r="FAH27" s="9"/>
      <c r="FAI27" s="9"/>
      <c r="FAJ27" s="9"/>
      <c r="FAK27" s="9"/>
      <c r="FAL27" s="10"/>
      <c r="FAM27" s="10"/>
      <c r="FAN27" s="11"/>
      <c r="FAO27" s="8"/>
      <c r="FAP27" s="9"/>
      <c r="FAQ27" s="9"/>
      <c r="FAR27" s="9"/>
      <c r="FAS27" s="9"/>
      <c r="FAT27" s="10"/>
      <c r="FAU27" s="10"/>
      <c r="FAV27" s="11"/>
      <c r="FAW27" s="8"/>
      <c r="FAX27" s="9"/>
      <c r="FAY27" s="9"/>
      <c r="FAZ27" s="9"/>
      <c r="FBA27" s="9"/>
      <c r="FBB27" s="10"/>
      <c r="FBC27" s="10"/>
      <c r="FBD27" s="11"/>
      <c r="FBE27" s="8"/>
      <c r="FBF27" s="9"/>
      <c r="FBG27" s="9"/>
      <c r="FBH27" s="9"/>
      <c r="FBI27" s="9"/>
      <c r="FBJ27" s="10"/>
      <c r="FBK27" s="10"/>
      <c r="FBL27" s="11"/>
      <c r="FBM27" s="8"/>
      <c r="FBN27" s="9"/>
      <c r="FBO27" s="9"/>
      <c r="FBP27" s="9"/>
      <c r="FBQ27" s="9"/>
      <c r="FBR27" s="10"/>
      <c r="FBS27" s="10"/>
      <c r="FBT27" s="11"/>
      <c r="FBU27" s="8"/>
      <c r="FBV27" s="9"/>
      <c r="FBW27" s="9"/>
      <c r="FBX27" s="9"/>
      <c r="FBY27" s="9"/>
      <c r="FBZ27" s="10"/>
      <c r="FCA27" s="10"/>
      <c r="FCB27" s="11"/>
      <c r="FCC27" s="8"/>
      <c r="FCD27" s="9"/>
      <c r="FCE27" s="9"/>
      <c r="FCF27" s="9"/>
      <c r="FCG27" s="9"/>
      <c r="FCH27" s="10"/>
      <c r="FCI27" s="10"/>
      <c r="FCJ27" s="11"/>
      <c r="FCK27" s="8"/>
      <c r="FCL27" s="9"/>
      <c r="FCM27" s="9"/>
      <c r="FCN27" s="9"/>
      <c r="FCO27" s="9"/>
      <c r="FCP27" s="10"/>
      <c r="FCQ27" s="10"/>
      <c r="FCR27" s="11"/>
      <c r="FCS27" s="8"/>
      <c r="FCT27" s="9"/>
      <c r="FCU27" s="9"/>
      <c r="FCV27" s="9"/>
      <c r="FCW27" s="9"/>
      <c r="FCX27" s="10"/>
      <c r="FCY27" s="10"/>
      <c r="FCZ27" s="11"/>
      <c r="FDA27" s="8"/>
      <c r="FDB27" s="9"/>
      <c r="FDC27" s="9"/>
      <c r="FDD27" s="9"/>
      <c r="FDE27" s="9"/>
      <c r="FDF27" s="10"/>
      <c r="FDG27" s="10"/>
      <c r="FDH27" s="11"/>
      <c r="FDI27" s="8"/>
      <c r="FDJ27" s="9"/>
      <c r="FDK27" s="9"/>
      <c r="FDL27" s="9"/>
      <c r="FDM27" s="9"/>
      <c r="FDN27" s="10"/>
      <c r="FDO27" s="10"/>
      <c r="FDP27" s="11"/>
      <c r="FDQ27" s="8"/>
      <c r="FDR27" s="9"/>
      <c r="FDS27" s="9"/>
      <c r="FDT27" s="9"/>
      <c r="FDU27" s="9"/>
      <c r="FDV27" s="10"/>
      <c r="FDW27" s="10"/>
      <c r="FDX27" s="11"/>
      <c r="FDY27" s="8"/>
      <c r="FDZ27" s="9"/>
      <c r="FEA27" s="9"/>
      <c r="FEB27" s="9"/>
      <c r="FEC27" s="9"/>
      <c r="FED27" s="10"/>
      <c r="FEE27" s="10"/>
      <c r="FEF27" s="11"/>
      <c r="FEG27" s="8"/>
      <c r="FEH27" s="9"/>
      <c r="FEI27" s="9"/>
      <c r="FEJ27" s="9"/>
      <c r="FEK27" s="9"/>
      <c r="FEL27" s="10"/>
      <c r="FEM27" s="10"/>
      <c r="FEN27" s="11"/>
      <c r="FEO27" s="8"/>
      <c r="FEP27" s="9"/>
      <c r="FEQ27" s="9"/>
      <c r="FER27" s="9"/>
      <c r="FES27" s="9"/>
      <c r="FET27" s="10"/>
      <c r="FEU27" s="10"/>
      <c r="FEV27" s="11"/>
      <c r="FEW27" s="8"/>
      <c r="FEX27" s="9"/>
      <c r="FEY27" s="9"/>
      <c r="FEZ27" s="9"/>
      <c r="FFA27" s="9"/>
      <c r="FFB27" s="10"/>
      <c r="FFC27" s="10"/>
      <c r="FFD27" s="11"/>
      <c r="FFE27" s="8"/>
      <c r="FFF27" s="9"/>
      <c r="FFG27" s="9"/>
      <c r="FFH27" s="9"/>
      <c r="FFI27" s="9"/>
      <c r="FFJ27" s="10"/>
      <c r="FFK27" s="10"/>
      <c r="FFL27" s="11"/>
      <c r="FFM27" s="8"/>
      <c r="FFN27" s="9"/>
      <c r="FFO27" s="9"/>
      <c r="FFP27" s="9"/>
      <c r="FFQ27" s="9"/>
      <c r="FFR27" s="10"/>
      <c r="FFS27" s="10"/>
      <c r="FFT27" s="11"/>
      <c r="FFU27" s="8"/>
      <c r="FFV27" s="9"/>
      <c r="FFW27" s="9"/>
      <c r="FFX27" s="9"/>
      <c r="FFY27" s="9"/>
      <c r="FFZ27" s="10"/>
      <c r="FGA27" s="10"/>
      <c r="FGB27" s="11"/>
      <c r="FGC27" s="8"/>
      <c r="FGD27" s="9"/>
      <c r="FGE27" s="9"/>
      <c r="FGF27" s="9"/>
      <c r="FGG27" s="9"/>
      <c r="FGH27" s="10"/>
      <c r="FGI27" s="10"/>
      <c r="FGJ27" s="11"/>
      <c r="FGK27" s="8"/>
      <c r="FGL27" s="9"/>
      <c r="FGM27" s="9"/>
      <c r="FGN27" s="9"/>
      <c r="FGO27" s="9"/>
      <c r="FGP27" s="10"/>
      <c r="FGQ27" s="10"/>
      <c r="FGR27" s="11"/>
      <c r="FGS27" s="8"/>
      <c r="FGT27" s="9"/>
      <c r="FGU27" s="9"/>
      <c r="FGV27" s="9"/>
      <c r="FGW27" s="9"/>
      <c r="FGX27" s="10"/>
      <c r="FGY27" s="10"/>
      <c r="FGZ27" s="11"/>
      <c r="FHA27" s="8"/>
      <c r="FHB27" s="9"/>
      <c r="FHC27" s="9"/>
      <c r="FHD27" s="9"/>
      <c r="FHE27" s="9"/>
      <c r="FHF27" s="10"/>
      <c r="FHG27" s="10"/>
      <c r="FHH27" s="11"/>
      <c r="FHI27" s="8"/>
      <c r="FHJ27" s="9"/>
      <c r="FHK27" s="9"/>
      <c r="FHL27" s="9"/>
      <c r="FHM27" s="9"/>
      <c r="FHN27" s="10"/>
      <c r="FHO27" s="10"/>
      <c r="FHP27" s="11"/>
      <c r="FHQ27" s="8"/>
      <c r="FHR27" s="9"/>
      <c r="FHS27" s="9"/>
      <c r="FHT27" s="9"/>
      <c r="FHU27" s="9"/>
      <c r="FHV27" s="10"/>
      <c r="FHW27" s="10"/>
      <c r="FHX27" s="11"/>
      <c r="FHY27" s="8"/>
      <c r="FHZ27" s="9"/>
      <c r="FIA27" s="9"/>
      <c r="FIB27" s="9"/>
      <c r="FIC27" s="9"/>
      <c r="FID27" s="10"/>
      <c r="FIE27" s="10"/>
      <c r="FIF27" s="11"/>
      <c r="FIG27" s="8"/>
      <c r="FIH27" s="9"/>
      <c r="FII27" s="9"/>
      <c r="FIJ27" s="9"/>
      <c r="FIK27" s="9"/>
      <c r="FIL27" s="10"/>
      <c r="FIM27" s="10"/>
      <c r="FIN27" s="11"/>
      <c r="FIO27" s="8"/>
      <c r="FIP27" s="9"/>
      <c r="FIQ27" s="9"/>
      <c r="FIR27" s="9"/>
      <c r="FIS27" s="9"/>
      <c r="FIT27" s="10"/>
      <c r="FIU27" s="10"/>
      <c r="FIV27" s="11"/>
      <c r="FIW27" s="8"/>
      <c r="FIX27" s="9"/>
      <c r="FIY27" s="9"/>
      <c r="FIZ27" s="9"/>
      <c r="FJA27" s="9"/>
      <c r="FJB27" s="10"/>
      <c r="FJC27" s="10"/>
      <c r="FJD27" s="11"/>
      <c r="FJE27" s="8"/>
      <c r="FJF27" s="9"/>
      <c r="FJG27" s="9"/>
      <c r="FJH27" s="9"/>
      <c r="FJI27" s="9"/>
      <c r="FJJ27" s="10"/>
      <c r="FJK27" s="10"/>
      <c r="FJL27" s="11"/>
      <c r="FJM27" s="8"/>
      <c r="FJN27" s="9"/>
      <c r="FJO27" s="9"/>
      <c r="FJP27" s="9"/>
      <c r="FJQ27" s="9"/>
      <c r="FJR27" s="10"/>
      <c r="FJS27" s="10"/>
      <c r="FJT27" s="11"/>
      <c r="FJU27" s="8"/>
      <c r="FJV27" s="9"/>
      <c r="FJW27" s="9"/>
      <c r="FJX27" s="9"/>
      <c r="FJY27" s="9"/>
      <c r="FJZ27" s="10"/>
      <c r="FKA27" s="10"/>
      <c r="FKB27" s="11"/>
      <c r="FKC27" s="8"/>
      <c r="FKD27" s="9"/>
      <c r="FKE27" s="9"/>
      <c r="FKF27" s="9"/>
      <c r="FKG27" s="9"/>
      <c r="FKH27" s="10"/>
      <c r="FKI27" s="10"/>
      <c r="FKJ27" s="11"/>
      <c r="FKK27" s="8"/>
      <c r="FKL27" s="9"/>
      <c r="FKM27" s="9"/>
      <c r="FKN27" s="9"/>
      <c r="FKO27" s="9"/>
      <c r="FKP27" s="10"/>
      <c r="FKQ27" s="10"/>
      <c r="FKR27" s="11"/>
      <c r="FKS27" s="8"/>
      <c r="FKT27" s="9"/>
      <c r="FKU27" s="9"/>
      <c r="FKV27" s="9"/>
      <c r="FKW27" s="9"/>
      <c r="FKX27" s="10"/>
      <c r="FKY27" s="10"/>
      <c r="FKZ27" s="11"/>
      <c r="FLA27" s="8"/>
      <c r="FLB27" s="9"/>
      <c r="FLC27" s="9"/>
      <c r="FLD27" s="9"/>
      <c r="FLE27" s="9"/>
      <c r="FLF27" s="10"/>
      <c r="FLG27" s="10"/>
      <c r="FLH27" s="11"/>
      <c r="FLI27" s="8"/>
      <c r="FLJ27" s="9"/>
      <c r="FLK27" s="9"/>
      <c r="FLL27" s="9"/>
      <c r="FLM27" s="9"/>
      <c r="FLN27" s="10"/>
      <c r="FLO27" s="10"/>
      <c r="FLP27" s="11"/>
      <c r="FLQ27" s="8"/>
      <c r="FLR27" s="9"/>
      <c r="FLS27" s="9"/>
      <c r="FLT27" s="9"/>
      <c r="FLU27" s="9"/>
      <c r="FLV27" s="10"/>
      <c r="FLW27" s="10"/>
      <c r="FLX27" s="11"/>
      <c r="FLY27" s="8"/>
      <c r="FLZ27" s="9"/>
      <c r="FMA27" s="9"/>
      <c r="FMB27" s="9"/>
      <c r="FMC27" s="9"/>
      <c r="FMD27" s="10"/>
      <c r="FME27" s="10"/>
      <c r="FMF27" s="11"/>
      <c r="FMG27" s="8"/>
      <c r="FMH27" s="9"/>
      <c r="FMI27" s="9"/>
      <c r="FMJ27" s="9"/>
      <c r="FMK27" s="9"/>
      <c r="FML27" s="10"/>
      <c r="FMM27" s="10"/>
      <c r="FMN27" s="11"/>
      <c r="FMO27" s="8"/>
      <c r="FMP27" s="9"/>
      <c r="FMQ27" s="9"/>
      <c r="FMR27" s="9"/>
      <c r="FMS27" s="9"/>
      <c r="FMT27" s="10"/>
      <c r="FMU27" s="10"/>
      <c r="FMV27" s="11"/>
      <c r="FMW27" s="8"/>
      <c r="FMX27" s="9"/>
      <c r="FMY27" s="9"/>
      <c r="FMZ27" s="9"/>
      <c r="FNA27" s="9"/>
      <c r="FNB27" s="10"/>
      <c r="FNC27" s="10"/>
      <c r="FND27" s="11"/>
      <c r="FNE27" s="8"/>
      <c r="FNF27" s="9"/>
      <c r="FNG27" s="9"/>
      <c r="FNH27" s="9"/>
      <c r="FNI27" s="9"/>
      <c r="FNJ27" s="10"/>
      <c r="FNK27" s="10"/>
      <c r="FNL27" s="11"/>
      <c r="FNM27" s="8"/>
      <c r="FNN27" s="9"/>
      <c r="FNO27" s="9"/>
      <c r="FNP27" s="9"/>
      <c r="FNQ27" s="9"/>
      <c r="FNR27" s="10"/>
      <c r="FNS27" s="10"/>
      <c r="FNT27" s="11"/>
      <c r="FNU27" s="8"/>
      <c r="FNV27" s="9"/>
      <c r="FNW27" s="9"/>
      <c r="FNX27" s="9"/>
      <c r="FNY27" s="9"/>
      <c r="FNZ27" s="10"/>
      <c r="FOA27" s="10"/>
      <c r="FOB27" s="11"/>
      <c r="FOC27" s="8"/>
      <c r="FOD27" s="9"/>
      <c r="FOE27" s="9"/>
      <c r="FOF27" s="9"/>
      <c r="FOG27" s="9"/>
      <c r="FOH27" s="10"/>
      <c r="FOI27" s="10"/>
      <c r="FOJ27" s="11"/>
      <c r="FOK27" s="8"/>
      <c r="FOL27" s="9"/>
      <c r="FOM27" s="9"/>
      <c r="FON27" s="9"/>
      <c r="FOO27" s="9"/>
      <c r="FOP27" s="10"/>
      <c r="FOQ27" s="10"/>
      <c r="FOR27" s="11"/>
      <c r="FOS27" s="8"/>
      <c r="FOT27" s="9"/>
      <c r="FOU27" s="9"/>
      <c r="FOV27" s="9"/>
      <c r="FOW27" s="9"/>
      <c r="FOX27" s="10"/>
      <c r="FOY27" s="10"/>
      <c r="FOZ27" s="11"/>
      <c r="FPA27" s="8"/>
      <c r="FPB27" s="9"/>
      <c r="FPC27" s="9"/>
      <c r="FPD27" s="9"/>
      <c r="FPE27" s="9"/>
      <c r="FPF27" s="10"/>
      <c r="FPG27" s="10"/>
      <c r="FPH27" s="11"/>
      <c r="FPI27" s="8"/>
      <c r="FPJ27" s="9"/>
      <c r="FPK27" s="9"/>
      <c r="FPL27" s="9"/>
      <c r="FPM27" s="9"/>
      <c r="FPN27" s="10"/>
      <c r="FPO27" s="10"/>
      <c r="FPP27" s="11"/>
      <c r="FPQ27" s="8"/>
      <c r="FPR27" s="9"/>
      <c r="FPS27" s="9"/>
      <c r="FPT27" s="9"/>
      <c r="FPU27" s="9"/>
      <c r="FPV27" s="10"/>
      <c r="FPW27" s="10"/>
      <c r="FPX27" s="11"/>
      <c r="FPY27" s="8"/>
      <c r="FPZ27" s="9"/>
      <c r="FQA27" s="9"/>
      <c r="FQB27" s="9"/>
      <c r="FQC27" s="9"/>
      <c r="FQD27" s="10"/>
      <c r="FQE27" s="10"/>
      <c r="FQF27" s="11"/>
      <c r="FQG27" s="8"/>
      <c r="FQH27" s="9"/>
      <c r="FQI27" s="9"/>
      <c r="FQJ27" s="9"/>
      <c r="FQK27" s="9"/>
      <c r="FQL27" s="10"/>
      <c r="FQM27" s="10"/>
      <c r="FQN27" s="11"/>
      <c r="FQO27" s="8"/>
      <c r="FQP27" s="9"/>
      <c r="FQQ27" s="9"/>
      <c r="FQR27" s="9"/>
      <c r="FQS27" s="9"/>
      <c r="FQT27" s="10"/>
      <c r="FQU27" s="10"/>
      <c r="FQV27" s="11"/>
      <c r="FQW27" s="8"/>
      <c r="FQX27" s="9"/>
      <c r="FQY27" s="9"/>
      <c r="FQZ27" s="9"/>
      <c r="FRA27" s="9"/>
      <c r="FRB27" s="10"/>
      <c r="FRC27" s="10"/>
      <c r="FRD27" s="11"/>
      <c r="FRE27" s="8"/>
      <c r="FRF27" s="9"/>
      <c r="FRG27" s="9"/>
      <c r="FRH27" s="9"/>
      <c r="FRI27" s="9"/>
      <c r="FRJ27" s="10"/>
      <c r="FRK27" s="10"/>
      <c r="FRL27" s="11"/>
      <c r="FRM27" s="8"/>
      <c r="FRN27" s="9"/>
      <c r="FRO27" s="9"/>
      <c r="FRP27" s="9"/>
      <c r="FRQ27" s="9"/>
      <c r="FRR27" s="10"/>
      <c r="FRS27" s="10"/>
      <c r="FRT27" s="11"/>
      <c r="FRU27" s="8"/>
      <c r="FRV27" s="9"/>
      <c r="FRW27" s="9"/>
      <c r="FRX27" s="9"/>
      <c r="FRY27" s="9"/>
      <c r="FRZ27" s="10"/>
      <c r="FSA27" s="10"/>
      <c r="FSB27" s="11"/>
      <c r="FSC27" s="8"/>
      <c r="FSD27" s="9"/>
      <c r="FSE27" s="9"/>
      <c r="FSF27" s="9"/>
      <c r="FSG27" s="9"/>
      <c r="FSH27" s="10"/>
      <c r="FSI27" s="10"/>
      <c r="FSJ27" s="11"/>
      <c r="FSK27" s="8"/>
      <c r="FSL27" s="9"/>
      <c r="FSM27" s="9"/>
      <c r="FSN27" s="9"/>
      <c r="FSO27" s="9"/>
      <c r="FSP27" s="10"/>
      <c r="FSQ27" s="10"/>
      <c r="FSR27" s="11"/>
      <c r="FSS27" s="8"/>
      <c r="FST27" s="9"/>
      <c r="FSU27" s="9"/>
      <c r="FSV27" s="9"/>
      <c r="FSW27" s="9"/>
      <c r="FSX27" s="10"/>
      <c r="FSY27" s="10"/>
      <c r="FSZ27" s="11"/>
      <c r="FTA27" s="8"/>
      <c r="FTB27" s="9"/>
      <c r="FTC27" s="9"/>
      <c r="FTD27" s="9"/>
      <c r="FTE27" s="9"/>
      <c r="FTF27" s="10"/>
      <c r="FTG27" s="10"/>
      <c r="FTH27" s="11"/>
      <c r="FTI27" s="8"/>
      <c r="FTJ27" s="9"/>
      <c r="FTK27" s="9"/>
      <c r="FTL27" s="9"/>
      <c r="FTM27" s="9"/>
      <c r="FTN27" s="10"/>
      <c r="FTO27" s="10"/>
      <c r="FTP27" s="11"/>
      <c r="FTQ27" s="8"/>
      <c r="FTR27" s="9"/>
      <c r="FTS27" s="9"/>
      <c r="FTT27" s="9"/>
      <c r="FTU27" s="9"/>
      <c r="FTV27" s="10"/>
      <c r="FTW27" s="10"/>
      <c r="FTX27" s="11"/>
      <c r="FTY27" s="8"/>
      <c r="FTZ27" s="9"/>
      <c r="FUA27" s="9"/>
      <c r="FUB27" s="9"/>
      <c r="FUC27" s="9"/>
      <c r="FUD27" s="10"/>
      <c r="FUE27" s="10"/>
      <c r="FUF27" s="11"/>
      <c r="FUG27" s="8"/>
      <c r="FUH27" s="9"/>
      <c r="FUI27" s="9"/>
      <c r="FUJ27" s="9"/>
      <c r="FUK27" s="9"/>
      <c r="FUL27" s="10"/>
      <c r="FUM27" s="10"/>
      <c r="FUN27" s="11"/>
      <c r="FUO27" s="8"/>
      <c r="FUP27" s="9"/>
      <c r="FUQ27" s="9"/>
      <c r="FUR27" s="9"/>
      <c r="FUS27" s="9"/>
      <c r="FUT27" s="10"/>
      <c r="FUU27" s="10"/>
      <c r="FUV27" s="11"/>
      <c r="FUW27" s="8"/>
      <c r="FUX27" s="9"/>
      <c r="FUY27" s="9"/>
      <c r="FUZ27" s="9"/>
      <c r="FVA27" s="9"/>
      <c r="FVB27" s="10"/>
      <c r="FVC27" s="10"/>
      <c r="FVD27" s="11"/>
      <c r="FVE27" s="8"/>
      <c r="FVF27" s="9"/>
      <c r="FVG27" s="9"/>
      <c r="FVH27" s="9"/>
      <c r="FVI27" s="9"/>
      <c r="FVJ27" s="10"/>
      <c r="FVK27" s="10"/>
      <c r="FVL27" s="11"/>
      <c r="FVM27" s="8"/>
      <c r="FVN27" s="9"/>
      <c r="FVO27" s="9"/>
      <c r="FVP27" s="9"/>
      <c r="FVQ27" s="9"/>
      <c r="FVR27" s="10"/>
      <c r="FVS27" s="10"/>
      <c r="FVT27" s="11"/>
      <c r="FVU27" s="8"/>
      <c r="FVV27" s="9"/>
      <c r="FVW27" s="9"/>
      <c r="FVX27" s="9"/>
      <c r="FVY27" s="9"/>
      <c r="FVZ27" s="10"/>
      <c r="FWA27" s="10"/>
      <c r="FWB27" s="11"/>
      <c r="FWC27" s="8"/>
      <c r="FWD27" s="9"/>
      <c r="FWE27" s="9"/>
      <c r="FWF27" s="9"/>
      <c r="FWG27" s="9"/>
      <c r="FWH27" s="10"/>
      <c r="FWI27" s="10"/>
      <c r="FWJ27" s="11"/>
      <c r="FWK27" s="8"/>
      <c r="FWL27" s="9"/>
      <c r="FWM27" s="9"/>
      <c r="FWN27" s="9"/>
      <c r="FWO27" s="9"/>
      <c r="FWP27" s="10"/>
      <c r="FWQ27" s="10"/>
      <c r="FWR27" s="11"/>
      <c r="FWS27" s="8"/>
      <c r="FWT27" s="9"/>
      <c r="FWU27" s="9"/>
      <c r="FWV27" s="9"/>
      <c r="FWW27" s="9"/>
      <c r="FWX27" s="10"/>
      <c r="FWY27" s="10"/>
      <c r="FWZ27" s="11"/>
      <c r="FXA27" s="8"/>
      <c r="FXB27" s="9"/>
      <c r="FXC27" s="9"/>
      <c r="FXD27" s="9"/>
      <c r="FXE27" s="9"/>
      <c r="FXF27" s="10"/>
      <c r="FXG27" s="10"/>
      <c r="FXH27" s="11"/>
      <c r="FXI27" s="8"/>
      <c r="FXJ27" s="9"/>
      <c r="FXK27" s="9"/>
      <c r="FXL27" s="9"/>
      <c r="FXM27" s="9"/>
      <c r="FXN27" s="10"/>
      <c r="FXO27" s="10"/>
      <c r="FXP27" s="11"/>
      <c r="FXQ27" s="8"/>
      <c r="FXR27" s="9"/>
      <c r="FXS27" s="9"/>
      <c r="FXT27" s="9"/>
      <c r="FXU27" s="9"/>
      <c r="FXV27" s="10"/>
      <c r="FXW27" s="10"/>
      <c r="FXX27" s="11"/>
      <c r="FXY27" s="8"/>
      <c r="FXZ27" s="9"/>
      <c r="FYA27" s="9"/>
      <c r="FYB27" s="9"/>
      <c r="FYC27" s="9"/>
      <c r="FYD27" s="10"/>
      <c r="FYE27" s="10"/>
      <c r="FYF27" s="11"/>
      <c r="FYG27" s="8"/>
      <c r="FYH27" s="9"/>
      <c r="FYI27" s="9"/>
      <c r="FYJ27" s="9"/>
      <c r="FYK27" s="9"/>
      <c r="FYL27" s="10"/>
      <c r="FYM27" s="10"/>
      <c r="FYN27" s="11"/>
      <c r="FYO27" s="8"/>
      <c r="FYP27" s="9"/>
      <c r="FYQ27" s="9"/>
      <c r="FYR27" s="9"/>
      <c r="FYS27" s="9"/>
      <c r="FYT27" s="10"/>
      <c r="FYU27" s="10"/>
      <c r="FYV27" s="11"/>
      <c r="FYW27" s="8"/>
      <c r="FYX27" s="9"/>
      <c r="FYY27" s="9"/>
      <c r="FYZ27" s="9"/>
      <c r="FZA27" s="9"/>
      <c r="FZB27" s="10"/>
      <c r="FZC27" s="10"/>
      <c r="FZD27" s="11"/>
      <c r="FZE27" s="8"/>
      <c r="FZF27" s="9"/>
      <c r="FZG27" s="9"/>
      <c r="FZH27" s="9"/>
      <c r="FZI27" s="9"/>
      <c r="FZJ27" s="10"/>
      <c r="FZK27" s="10"/>
      <c r="FZL27" s="11"/>
      <c r="FZM27" s="8"/>
      <c r="FZN27" s="9"/>
      <c r="FZO27" s="9"/>
      <c r="FZP27" s="9"/>
      <c r="FZQ27" s="9"/>
      <c r="FZR27" s="10"/>
      <c r="FZS27" s="10"/>
      <c r="FZT27" s="11"/>
      <c r="FZU27" s="8"/>
      <c r="FZV27" s="9"/>
      <c r="FZW27" s="9"/>
      <c r="FZX27" s="9"/>
      <c r="FZY27" s="9"/>
      <c r="FZZ27" s="10"/>
      <c r="GAA27" s="10"/>
      <c r="GAB27" s="11"/>
      <c r="GAC27" s="8"/>
      <c r="GAD27" s="9"/>
      <c r="GAE27" s="9"/>
      <c r="GAF27" s="9"/>
      <c r="GAG27" s="9"/>
      <c r="GAH27" s="10"/>
      <c r="GAI27" s="10"/>
      <c r="GAJ27" s="11"/>
      <c r="GAK27" s="8"/>
      <c r="GAL27" s="9"/>
      <c r="GAM27" s="9"/>
      <c r="GAN27" s="9"/>
      <c r="GAO27" s="9"/>
      <c r="GAP27" s="10"/>
      <c r="GAQ27" s="10"/>
      <c r="GAR27" s="11"/>
      <c r="GAS27" s="8"/>
      <c r="GAT27" s="9"/>
      <c r="GAU27" s="9"/>
      <c r="GAV27" s="9"/>
      <c r="GAW27" s="9"/>
      <c r="GAX27" s="10"/>
      <c r="GAY27" s="10"/>
      <c r="GAZ27" s="11"/>
      <c r="GBA27" s="8"/>
      <c r="GBB27" s="9"/>
      <c r="GBC27" s="9"/>
      <c r="GBD27" s="9"/>
      <c r="GBE27" s="9"/>
      <c r="GBF27" s="10"/>
      <c r="GBG27" s="10"/>
      <c r="GBH27" s="11"/>
      <c r="GBI27" s="8"/>
      <c r="GBJ27" s="9"/>
      <c r="GBK27" s="9"/>
      <c r="GBL27" s="9"/>
      <c r="GBM27" s="9"/>
      <c r="GBN27" s="10"/>
      <c r="GBO27" s="10"/>
      <c r="GBP27" s="11"/>
      <c r="GBQ27" s="8"/>
      <c r="GBR27" s="9"/>
      <c r="GBS27" s="9"/>
      <c r="GBT27" s="9"/>
      <c r="GBU27" s="9"/>
      <c r="GBV27" s="10"/>
      <c r="GBW27" s="10"/>
      <c r="GBX27" s="11"/>
      <c r="GBY27" s="8"/>
      <c r="GBZ27" s="9"/>
      <c r="GCA27" s="9"/>
      <c r="GCB27" s="9"/>
      <c r="GCC27" s="9"/>
      <c r="GCD27" s="10"/>
      <c r="GCE27" s="10"/>
      <c r="GCF27" s="11"/>
      <c r="GCG27" s="8"/>
      <c r="GCH27" s="9"/>
      <c r="GCI27" s="9"/>
      <c r="GCJ27" s="9"/>
      <c r="GCK27" s="9"/>
      <c r="GCL27" s="10"/>
      <c r="GCM27" s="10"/>
      <c r="GCN27" s="11"/>
      <c r="GCO27" s="8"/>
      <c r="GCP27" s="9"/>
      <c r="GCQ27" s="9"/>
      <c r="GCR27" s="9"/>
      <c r="GCS27" s="9"/>
      <c r="GCT27" s="10"/>
      <c r="GCU27" s="10"/>
      <c r="GCV27" s="11"/>
      <c r="GCW27" s="8"/>
      <c r="GCX27" s="9"/>
      <c r="GCY27" s="9"/>
      <c r="GCZ27" s="9"/>
      <c r="GDA27" s="9"/>
      <c r="GDB27" s="10"/>
      <c r="GDC27" s="10"/>
      <c r="GDD27" s="11"/>
      <c r="GDE27" s="8"/>
      <c r="GDF27" s="9"/>
      <c r="GDG27" s="9"/>
      <c r="GDH27" s="9"/>
      <c r="GDI27" s="9"/>
      <c r="GDJ27" s="10"/>
      <c r="GDK27" s="10"/>
      <c r="GDL27" s="11"/>
      <c r="GDM27" s="8"/>
      <c r="GDN27" s="9"/>
      <c r="GDO27" s="9"/>
      <c r="GDP27" s="9"/>
      <c r="GDQ27" s="9"/>
      <c r="GDR27" s="10"/>
      <c r="GDS27" s="10"/>
      <c r="GDT27" s="11"/>
      <c r="GDU27" s="8"/>
      <c r="GDV27" s="9"/>
      <c r="GDW27" s="9"/>
      <c r="GDX27" s="9"/>
      <c r="GDY27" s="9"/>
      <c r="GDZ27" s="10"/>
      <c r="GEA27" s="10"/>
      <c r="GEB27" s="11"/>
      <c r="GEC27" s="8"/>
      <c r="GED27" s="9"/>
      <c r="GEE27" s="9"/>
      <c r="GEF27" s="9"/>
      <c r="GEG27" s="9"/>
      <c r="GEH27" s="10"/>
      <c r="GEI27" s="10"/>
      <c r="GEJ27" s="11"/>
      <c r="GEK27" s="8"/>
      <c r="GEL27" s="9"/>
      <c r="GEM27" s="9"/>
      <c r="GEN27" s="9"/>
      <c r="GEO27" s="9"/>
      <c r="GEP27" s="10"/>
      <c r="GEQ27" s="10"/>
      <c r="GER27" s="11"/>
      <c r="GES27" s="8"/>
      <c r="GET27" s="9"/>
      <c r="GEU27" s="9"/>
      <c r="GEV27" s="9"/>
      <c r="GEW27" s="9"/>
      <c r="GEX27" s="10"/>
      <c r="GEY27" s="10"/>
      <c r="GEZ27" s="11"/>
      <c r="GFA27" s="8"/>
      <c r="GFB27" s="9"/>
      <c r="GFC27" s="9"/>
      <c r="GFD27" s="9"/>
      <c r="GFE27" s="9"/>
      <c r="GFF27" s="10"/>
      <c r="GFG27" s="10"/>
      <c r="GFH27" s="11"/>
      <c r="GFI27" s="8"/>
      <c r="GFJ27" s="9"/>
      <c r="GFK27" s="9"/>
      <c r="GFL27" s="9"/>
      <c r="GFM27" s="9"/>
      <c r="GFN27" s="10"/>
      <c r="GFO27" s="10"/>
      <c r="GFP27" s="11"/>
      <c r="GFQ27" s="8"/>
      <c r="GFR27" s="9"/>
      <c r="GFS27" s="9"/>
      <c r="GFT27" s="9"/>
      <c r="GFU27" s="9"/>
      <c r="GFV27" s="10"/>
      <c r="GFW27" s="10"/>
      <c r="GFX27" s="11"/>
      <c r="GFY27" s="8"/>
      <c r="GFZ27" s="9"/>
      <c r="GGA27" s="9"/>
      <c r="GGB27" s="9"/>
      <c r="GGC27" s="9"/>
      <c r="GGD27" s="10"/>
      <c r="GGE27" s="10"/>
      <c r="GGF27" s="11"/>
      <c r="GGG27" s="8"/>
      <c r="GGH27" s="9"/>
      <c r="GGI27" s="9"/>
      <c r="GGJ27" s="9"/>
      <c r="GGK27" s="9"/>
      <c r="GGL27" s="10"/>
      <c r="GGM27" s="10"/>
      <c r="GGN27" s="11"/>
      <c r="GGO27" s="8"/>
      <c r="GGP27" s="9"/>
      <c r="GGQ27" s="9"/>
      <c r="GGR27" s="9"/>
      <c r="GGS27" s="9"/>
      <c r="GGT27" s="10"/>
      <c r="GGU27" s="10"/>
      <c r="GGV27" s="11"/>
      <c r="GGW27" s="8"/>
      <c r="GGX27" s="9"/>
      <c r="GGY27" s="9"/>
      <c r="GGZ27" s="9"/>
      <c r="GHA27" s="9"/>
      <c r="GHB27" s="10"/>
      <c r="GHC27" s="10"/>
      <c r="GHD27" s="11"/>
      <c r="GHE27" s="8"/>
      <c r="GHF27" s="9"/>
      <c r="GHG27" s="9"/>
      <c r="GHH27" s="9"/>
      <c r="GHI27" s="9"/>
      <c r="GHJ27" s="10"/>
      <c r="GHK27" s="10"/>
      <c r="GHL27" s="11"/>
      <c r="GHM27" s="8"/>
      <c r="GHN27" s="9"/>
      <c r="GHO27" s="9"/>
      <c r="GHP27" s="9"/>
      <c r="GHQ27" s="9"/>
      <c r="GHR27" s="10"/>
      <c r="GHS27" s="10"/>
      <c r="GHT27" s="11"/>
      <c r="GHU27" s="8"/>
      <c r="GHV27" s="9"/>
      <c r="GHW27" s="9"/>
      <c r="GHX27" s="9"/>
      <c r="GHY27" s="9"/>
      <c r="GHZ27" s="10"/>
      <c r="GIA27" s="10"/>
      <c r="GIB27" s="11"/>
      <c r="GIC27" s="8"/>
      <c r="GID27" s="9"/>
      <c r="GIE27" s="9"/>
      <c r="GIF27" s="9"/>
      <c r="GIG27" s="9"/>
      <c r="GIH27" s="10"/>
      <c r="GII27" s="10"/>
      <c r="GIJ27" s="11"/>
      <c r="GIK27" s="8"/>
      <c r="GIL27" s="9"/>
      <c r="GIM27" s="9"/>
      <c r="GIN27" s="9"/>
      <c r="GIO27" s="9"/>
      <c r="GIP27" s="10"/>
      <c r="GIQ27" s="10"/>
      <c r="GIR27" s="11"/>
      <c r="GIS27" s="8"/>
      <c r="GIT27" s="9"/>
      <c r="GIU27" s="9"/>
      <c r="GIV27" s="9"/>
      <c r="GIW27" s="9"/>
      <c r="GIX27" s="10"/>
      <c r="GIY27" s="10"/>
      <c r="GIZ27" s="11"/>
      <c r="GJA27" s="8"/>
      <c r="GJB27" s="9"/>
      <c r="GJC27" s="9"/>
      <c r="GJD27" s="9"/>
      <c r="GJE27" s="9"/>
      <c r="GJF27" s="10"/>
      <c r="GJG27" s="10"/>
      <c r="GJH27" s="11"/>
      <c r="GJI27" s="8"/>
      <c r="GJJ27" s="9"/>
      <c r="GJK27" s="9"/>
      <c r="GJL27" s="9"/>
      <c r="GJM27" s="9"/>
      <c r="GJN27" s="10"/>
      <c r="GJO27" s="10"/>
      <c r="GJP27" s="11"/>
      <c r="GJQ27" s="8"/>
      <c r="GJR27" s="9"/>
      <c r="GJS27" s="9"/>
      <c r="GJT27" s="9"/>
      <c r="GJU27" s="9"/>
      <c r="GJV27" s="10"/>
      <c r="GJW27" s="10"/>
      <c r="GJX27" s="11"/>
      <c r="GJY27" s="8"/>
      <c r="GJZ27" s="9"/>
      <c r="GKA27" s="9"/>
      <c r="GKB27" s="9"/>
      <c r="GKC27" s="9"/>
      <c r="GKD27" s="10"/>
      <c r="GKE27" s="10"/>
      <c r="GKF27" s="11"/>
      <c r="GKG27" s="8"/>
      <c r="GKH27" s="9"/>
      <c r="GKI27" s="9"/>
      <c r="GKJ27" s="9"/>
      <c r="GKK27" s="9"/>
      <c r="GKL27" s="10"/>
      <c r="GKM27" s="10"/>
      <c r="GKN27" s="11"/>
      <c r="GKO27" s="8"/>
      <c r="GKP27" s="9"/>
      <c r="GKQ27" s="9"/>
      <c r="GKR27" s="9"/>
      <c r="GKS27" s="9"/>
      <c r="GKT27" s="10"/>
      <c r="GKU27" s="10"/>
      <c r="GKV27" s="11"/>
      <c r="GKW27" s="8"/>
      <c r="GKX27" s="9"/>
      <c r="GKY27" s="9"/>
      <c r="GKZ27" s="9"/>
      <c r="GLA27" s="9"/>
      <c r="GLB27" s="10"/>
      <c r="GLC27" s="10"/>
      <c r="GLD27" s="11"/>
      <c r="GLE27" s="8"/>
      <c r="GLF27" s="9"/>
      <c r="GLG27" s="9"/>
      <c r="GLH27" s="9"/>
      <c r="GLI27" s="9"/>
      <c r="GLJ27" s="10"/>
      <c r="GLK27" s="10"/>
      <c r="GLL27" s="11"/>
      <c r="GLM27" s="8"/>
      <c r="GLN27" s="9"/>
      <c r="GLO27" s="9"/>
      <c r="GLP27" s="9"/>
      <c r="GLQ27" s="9"/>
      <c r="GLR27" s="10"/>
      <c r="GLS27" s="10"/>
      <c r="GLT27" s="11"/>
      <c r="GLU27" s="8"/>
      <c r="GLV27" s="9"/>
      <c r="GLW27" s="9"/>
      <c r="GLX27" s="9"/>
      <c r="GLY27" s="9"/>
      <c r="GLZ27" s="10"/>
      <c r="GMA27" s="10"/>
      <c r="GMB27" s="11"/>
      <c r="GMC27" s="8"/>
      <c r="GMD27" s="9"/>
      <c r="GME27" s="9"/>
      <c r="GMF27" s="9"/>
      <c r="GMG27" s="9"/>
      <c r="GMH27" s="10"/>
      <c r="GMI27" s="10"/>
      <c r="GMJ27" s="11"/>
      <c r="GMK27" s="8"/>
      <c r="GML27" s="9"/>
      <c r="GMM27" s="9"/>
      <c r="GMN27" s="9"/>
      <c r="GMO27" s="9"/>
      <c r="GMP27" s="10"/>
      <c r="GMQ27" s="10"/>
      <c r="GMR27" s="11"/>
      <c r="GMS27" s="8"/>
      <c r="GMT27" s="9"/>
      <c r="GMU27" s="9"/>
      <c r="GMV27" s="9"/>
      <c r="GMW27" s="9"/>
      <c r="GMX27" s="10"/>
      <c r="GMY27" s="10"/>
      <c r="GMZ27" s="11"/>
      <c r="GNA27" s="8"/>
      <c r="GNB27" s="9"/>
      <c r="GNC27" s="9"/>
      <c r="GND27" s="9"/>
      <c r="GNE27" s="9"/>
      <c r="GNF27" s="10"/>
      <c r="GNG27" s="10"/>
      <c r="GNH27" s="11"/>
      <c r="GNI27" s="8"/>
      <c r="GNJ27" s="9"/>
      <c r="GNK27" s="9"/>
      <c r="GNL27" s="9"/>
      <c r="GNM27" s="9"/>
      <c r="GNN27" s="10"/>
      <c r="GNO27" s="10"/>
      <c r="GNP27" s="11"/>
      <c r="GNQ27" s="8"/>
      <c r="GNR27" s="9"/>
      <c r="GNS27" s="9"/>
      <c r="GNT27" s="9"/>
      <c r="GNU27" s="9"/>
      <c r="GNV27" s="10"/>
      <c r="GNW27" s="10"/>
      <c r="GNX27" s="11"/>
      <c r="GNY27" s="8"/>
      <c r="GNZ27" s="9"/>
      <c r="GOA27" s="9"/>
      <c r="GOB27" s="9"/>
      <c r="GOC27" s="9"/>
      <c r="GOD27" s="10"/>
      <c r="GOE27" s="10"/>
      <c r="GOF27" s="11"/>
      <c r="GOG27" s="8"/>
      <c r="GOH27" s="9"/>
      <c r="GOI27" s="9"/>
      <c r="GOJ27" s="9"/>
      <c r="GOK27" s="9"/>
      <c r="GOL27" s="10"/>
      <c r="GOM27" s="10"/>
      <c r="GON27" s="11"/>
      <c r="GOO27" s="8"/>
      <c r="GOP27" s="9"/>
      <c r="GOQ27" s="9"/>
      <c r="GOR27" s="9"/>
      <c r="GOS27" s="9"/>
      <c r="GOT27" s="10"/>
      <c r="GOU27" s="10"/>
      <c r="GOV27" s="11"/>
      <c r="GOW27" s="8"/>
      <c r="GOX27" s="9"/>
      <c r="GOY27" s="9"/>
      <c r="GOZ27" s="9"/>
      <c r="GPA27" s="9"/>
      <c r="GPB27" s="10"/>
      <c r="GPC27" s="10"/>
      <c r="GPD27" s="11"/>
      <c r="GPE27" s="8"/>
      <c r="GPF27" s="9"/>
      <c r="GPG27" s="9"/>
      <c r="GPH27" s="9"/>
      <c r="GPI27" s="9"/>
      <c r="GPJ27" s="10"/>
      <c r="GPK27" s="10"/>
      <c r="GPL27" s="11"/>
      <c r="GPM27" s="8"/>
      <c r="GPN27" s="9"/>
      <c r="GPO27" s="9"/>
      <c r="GPP27" s="9"/>
      <c r="GPQ27" s="9"/>
      <c r="GPR27" s="10"/>
      <c r="GPS27" s="10"/>
      <c r="GPT27" s="11"/>
      <c r="GPU27" s="8"/>
      <c r="GPV27" s="9"/>
      <c r="GPW27" s="9"/>
      <c r="GPX27" s="9"/>
      <c r="GPY27" s="9"/>
      <c r="GPZ27" s="10"/>
      <c r="GQA27" s="10"/>
      <c r="GQB27" s="11"/>
      <c r="GQC27" s="8"/>
      <c r="GQD27" s="9"/>
      <c r="GQE27" s="9"/>
      <c r="GQF27" s="9"/>
      <c r="GQG27" s="9"/>
      <c r="GQH27" s="10"/>
      <c r="GQI27" s="10"/>
      <c r="GQJ27" s="11"/>
      <c r="GQK27" s="8"/>
      <c r="GQL27" s="9"/>
      <c r="GQM27" s="9"/>
      <c r="GQN27" s="9"/>
      <c r="GQO27" s="9"/>
      <c r="GQP27" s="10"/>
      <c r="GQQ27" s="10"/>
      <c r="GQR27" s="11"/>
      <c r="GQS27" s="8"/>
      <c r="GQT27" s="9"/>
      <c r="GQU27" s="9"/>
      <c r="GQV27" s="9"/>
      <c r="GQW27" s="9"/>
      <c r="GQX27" s="10"/>
      <c r="GQY27" s="10"/>
      <c r="GQZ27" s="11"/>
      <c r="GRA27" s="8"/>
      <c r="GRB27" s="9"/>
      <c r="GRC27" s="9"/>
      <c r="GRD27" s="9"/>
      <c r="GRE27" s="9"/>
      <c r="GRF27" s="10"/>
      <c r="GRG27" s="10"/>
      <c r="GRH27" s="11"/>
      <c r="GRI27" s="8"/>
      <c r="GRJ27" s="9"/>
      <c r="GRK27" s="9"/>
      <c r="GRL27" s="9"/>
      <c r="GRM27" s="9"/>
      <c r="GRN27" s="10"/>
      <c r="GRO27" s="10"/>
      <c r="GRP27" s="11"/>
      <c r="GRQ27" s="8"/>
      <c r="GRR27" s="9"/>
      <c r="GRS27" s="9"/>
      <c r="GRT27" s="9"/>
      <c r="GRU27" s="9"/>
      <c r="GRV27" s="10"/>
      <c r="GRW27" s="10"/>
      <c r="GRX27" s="11"/>
      <c r="GRY27" s="8"/>
      <c r="GRZ27" s="9"/>
      <c r="GSA27" s="9"/>
      <c r="GSB27" s="9"/>
      <c r="GSC27" s="9"/>
      <c r="GSD27" s="10"/>
      <c r="GSE27" s="10"/>
      <c r="GSF27" s="11"/>
      <c r="GSG27" s="8"/>
      <c r="GSH27" s="9"/>
      <c r="GSI27" s="9"/>
      <c r="GSJ27" s="9"/>
      <c r="GSK27" s="9"/>
      <c r="GSL27" s="10"/>
      <c r="GSM27" s="10"/>
      <c r="GSN27" s="11"/>
      <c r="GSO27" s="8"/>
      <c r="GSP27" s="9"/>
      <c r="GSQ27" s="9"/>
      <c r="GSR27" s="9"/>
      <c r="GSS27" s="9"/>
      <c r="GST27" s="10"/>
      <c r="GSU27" s="10"/>
      <c r="GSV27" s="11"/>
      <c r="GSW27" s="8"/>
      <c r="GSX27" s="9"/>
      <c r="GSY27" s="9"/>
      <c r="GSZ27" s="9"/>
      <c r="GTA27" s="9"/>
      <c r="GTB27" s="10"/>
      <c r="GTC27" s="10"/>
      <c r="GTD27" s="11"/>
      <c r="GTE27" s="8"/>
      <c r="GTF27" s="9"/>
      <c r="GTG27" s="9"/>
      <c r="GTH27" s="9"/>
      <c r="GTI27" s="9"/>
      <c r="GTJ27" s="10"/>
      <c r="GTK27" s="10"/>
      <c r="GTL27" s="11"/>
      <c r="GTM27" s="8"/>
      <c r="GTN27" s="9"/>
      <c r="GTO27" s="9"/>
      <c r="GTP27" s="9"/>
      <c r="GTQ27" s="9"/>
      <c r="GTR27" s="10"/>
      <c r="GTS27" s="10"/>
      <c r="GTT27" s="11"/>
      <c r="GTU27" s="8"/>
      <c r="GTV27" s="9"/>
      <c r="GTW27" s="9"/>
      <c r="GTX27" s="9"/>
      <c r="GTY27" s="9"/>
      <c r="GTZ27" s="10"/>
      <c r="GUA27" s="10"/>
      <c r="GUB27" s="11"/>
      <c r="GUC27" s="8"/>
      <c r="GUD27" s="9"/>
      <c r="GUE27" s="9"/>
      <c r="GUF27" s="9"/>
      <c r="GUG27" s="9"/>
      <c r="GUH27" s="10"/>
      <c r="GUI27" s="10"/>
      <c r="GUJ27" s="11"/>
      <c r="GUK27" s="8"/>
      <c r="GUL27" s="9"/>
      <c r="GUM27" s="9"/>
      <c r="GUN27" s="9"/>
      <c r="GUO27" s="9"/>
      <c r="GUP27" s="10"/>
      <c r="GUQ27" s="10"/>
      <c r="GUR27" s="11"/>
      <c r="GUS27" s="8"/>
      <c r="GUT27" s="9"/>
      <c r="GUU27" s="9"/>
      <c r="GUV27" s="9"/>
      <c r="GUW27" s="9"/>
      <c r="GUX27" s="10"/>
      <c r="GUY27" s="10"/>
      <c r="GUZ27" s="11"/>
      <c r="GVA27" s="8"/>
      <c r="GVB27" s="9"/>
      <c r="GVC27" s="9"/>
      <c r="GVD27" s="9"/>
      <c r="GVE27" s="9"/>
      <c r="GVF27" s="10"/>
      <c r="GVG27" s="10"/>
      <c r="GVH27" s="11"/>
      <c r="GVI27" s="8"/>
      <c r="GVJ27" s="9"/>
      <c r="GVK27" s="9"/>
      <c r="GVL27" s="9"/>
      <c r="GVM27" s="9"/>
      <c r="GVN27" s="10"/>
      <c r="GVO27" s="10"/>
      <c r="GVP27" s="11"/>
      <c r="GVQ27" s="8"/>
      <c r="GVR27" s="9"/>
      <c r="GVS27" s="9"/>
      <c r="GVT27" s="9"/>
      <c r="GVU27" s="9"/>
      <c r="GVV27" s="10"/>
      <c r="GVW27" s="10"/>
      <c r="GVX27" s="11"/>
      <c r="GVY27" s="8"/>
      <c r="GVZ27" s="9"/>
      <c r="GWA27" s="9"/>
      <c r="GWB27" s="9"/>
      <c r="GWC27" s="9"/>
      <c r="GWD27" s="10"/>
      <c r="GWE27" s="10"/>
      <c r="GWF27" s="11"/>
      <c r="GWG27" s="8"/>
      <c r="GWH27" s="9"/>
      <c r="GWI27" s="9"/>
      <c r="GWJ27" s="9"/>
      <c r="GWK27" s="9"/>
      <c r="GWL27" s="10"/>
      <c r="GWM27" s="10"/>
      <c r="GWN27" s="11"/>
      <c r="GWO27" s="8"/>
      <c r="GWP27" s="9"/>
      <c r="GWQ27" s="9"/>
      <c r="GWR27" s="9"/>
      <c r="GWS27" s="9"/>
      <c r="GWT27" s="10"/>
      <c r="GWU27" s="10"/>
      <c r="GWV27" s="11"/>
      <c r="GWW27" s="8"/>
      <c r="GWX27" s="9"/>
      <c r="GWY27" s="9"/>
      <c r="GWZ27" s="9"/>
      <c r="GXA27" s="9"/>
      <c r="GXB27" s="10"/>
      <c r="GXC27" s="10"/>
      <c r="GXD27" s="11"/>
      <c r="GXE27" s="8"/>
      <c r="GXF27" s="9"/>
      <c r="GXG27" s="9"/>
      <c r="GXH27" s="9"/>
      <c r="GXI27" s="9"/>
      <c r="GXJ27" s="10"/>
      <c r="GXK27" s="10"/>
      <c r="GXL27" s="11"/>
      <c r="GXM27" s="8"/>
      <c r="GXN27" s="9"/>
      <c r="GXO27" s="9"/>
      <c r="GXP27" s="9"/>
      <c r="GXQ27" s="9"/>
      <c r="GXR27" s="10"/>
      <c r="GXS27" s="10"/>
      <c r="GXT27" s="11"/>
      <c r="GXU27" s="8"/>
      <c r="GXV27" s="9"/>
      <c r="GXW27" s="9"/>
      <c r="GXX27" s="9"/>
      <c r="GXY27" s="9"/>
      <c r="GXZ27" s="10"/>
      <c r="GYA27" s="10"/>
      <c r="GYB27" s="11"/>
      <c r="GYC27" s="8"/>
      <c r="GYD27" s="9"/>
      <c r="GYE27" s="9"/>
      <c r="GYF27" s="9"/>
      <c r="GYG27" s="9"/>
      <c r="GYH27" s="10"/>
      <c r="GYI27" s="10"/>
      <c r="GYJ27" s="11"/>
      <c r="GYK27" s="8"/>
      <c r="GYL27" s="9"/>
      <c r="GYM27" s="9"/>
      <c r="GYN27" s="9"/>
      <c r="GYO27" s="9"/>
      <c r="GYP27" s="10"/>
      <c r="GYQ27" s="10"/>
      <c r="GYR27" s="11"/>
      <c r="GYS27" s="8"/>
      <c r="GYT27" s="9"/>
      <c r="GYU27" s="9"/>
      <c r="GYV27" s="9"/>
      <c r="GYW27" s="9"/>
      <c r="GYX27" s="10"/>
      <c r="GYY27" s="10"/>
      <c r="GYZ27" s="11"/>
      <c r="GZA27" s="8"/>
      <c r="GZB27" s="9"/>
      <c r="GZC27" s="9"/>
      <c r="GZD27" s="9"/>
      <c r="GZE27" s="9"/>
      <c r="GZF27" s="10"/>
      <c r="GZG27" s="10"/>
      <c r="GZH27" s="11"/>
      <c r="GZI27" s="8"/>
      <c r="GZJ27" s="9"/>
      <c r="GZK27" s="9"/>
      <c r="GZL27" s="9"/>
      <c r="GZM27" s="9"/>
      <c r="GZN27" s="10"/>
      <c r="GZO27" s="10"/>
      <c r="GZP27" s="11"/>
      <c r="GZQ27" s="8"/>
      <c r="GZR27" s="9"/>
      <c r="GZS27" s="9"/>
      <c r="GZT27" s="9"/>
      <c r="GZU27" s="9"/>
      <c r="GZV27" s="10"/>
      <c r="GZW27" s="10"/>
      <c r="GZX27" s="11"/>
      <c r="GZY27" s="8"/>
      <c r="GZZ27" s="9"/>
      <c r="HAA27" s="9"/>
      <c r="HAB27" s="9"/>
      <c r="HAC27" s="9"/>
      <c r="HAD27" s="10"/>
      <c r="HAE27" s="10"/>
      <c r="HAF27" s="11"/>
      <c r="HAG27" s="8"/>
      <c r="HAH27" s="9"/>
      <c r="HAI27" s="9"/>
      <c r="HAJ27" s="9"/>
      <c r="HAK27" s="9"/>
      <c r="HAL27" s="10"/>
      <c r="HAM27" s="10"/>
      <c r="HAN27" s="11"/>
      <c r="HAO27" s="8"/>
      <c r="HAP27" s="9"/>
      <c r="HAQ27" s="9"/>
      <c r="HAR27" s="9"/>
      <c r="HAS27" s="9"/>
      <c r="HAT27" s="10"/>
      <c r="HAU27" s="10"/>
      <c r="HAV27" s="11"/>
      <c r="HAW27" s="8"/>
      <c r="HAX27" s="9"/>
      <c r="HAY27" s="9"/>
      <c r="HAZ27" s="9"/>
      <c r="HBA27" s="9"/>
      <c r="HBB27" s="10"/>
      <c r="HBC27" s="10"/>
      <c r="HBD27" s="11"/>
      <c r="HBE27" s="8"/>
      <c r="HBF27" s="9"/>
      <c r="HBG27" s="9"/>
      <c r="HBH27" s="9"/>
      <c r="HBI27" s="9"/>
      <c r="HBJ27" s="10"/>
      <c r="HBK27" s="10"/>
      <c r="HBL27" s="11"/>
      <c r="HBM27" s="8"/>
      <c r="HBN27" s="9"/>
      <c r="HBO27" s="9"/>
      <c r="HBP27" s="9"/>
      <c r="HBQ27" s="9"/>
      <c r="HBR27" s="10"/>
      <c r="HBS27" s="10"/>
      <c r="HBT27" s="11"/>
      <c r="HBU27" s="8"/>
      <c r="HBV27" s="9"/>
      <c r="HBW27" s="9"/>
      <c r="HBX27" s="9"/>
      <c r="HBY27" s="9"/>
      <c r="HBZ27" s="10"/>
      <c r="HCA27" s="10"/>
      <c r="HCB27" s="11"/>
      <c r="HCC27" s="8"/>
      <c r="HCD27" s="9"/>
      <c r="HCE27" s="9"/>
      <c r="HCF27" s="9"/>
      <c r="HCG27" s="9"/>
      <c r="HCH27" s="10"/>
      <c r="HCI27" s="10"/>
      <c r="HCJ27" s="11"/>
      <c r="HCK27" s="8"/>
      <c r="HCL27" s="9"/>
      <c r="HCM27" s="9"/>
      <c r="HCN27" s="9"/>
      <c r="HCO27" s="9"/>
      <c r="HCP27" s="10"/>
      <c r="HCQ27" s="10"/>
      <c r="HCR27" s="11"/>
      <c r="HCS27" s="8"/>
      <c r="HCT27" s="9"/>
      <c r="HCU27" s="9"/>
      <c r="HCV27" s="9"/>
      <c r="HCW27" s="9"/>
      <c r="HCX27" s="10"/>
      <c r="HCY27" s="10"/>
      <c r="HCZ27" s="11"/>
      <c r="HDA27" s="8"/>
      <c r="HDB27" s="9"/>
      <c r="HDC27" s="9"/>
      <c r="HDD27" s="9"/>
      <c r="HDE27" s="9"/>
      <c r="HDF27" s="10"/>
      <c r="HDG27" s="10"/>
      <c r="HDH27" s="11"/>
      <c r="HDI27" s="8"/>
      <c r="HDJ27" s="9"/>
      <c r="HDK27" s="9"/>
      <c r="HDL27" s="9"/>
      <c r="HDM27" s="9"/>
      <c r="HDN27" s="10"/>
      <c r="HDO27" s="10"/>
      <c r="HDP27" s="11"/>
      <c r="HDQ27" s="8"/>
      <c r="HDR27" s="9"/>
      <c r="HDS27" s="9"/>
      <c r="HDT27" s="9"/>
      <c r="HDU27" s="9"/>
      <c r="HDV27" s="10"/>
      <c r="HDW27" s="10"/>
      <c r="HDX27" s="11"/>
      <c r="HDY27" s="8"/>
      <c r="HDZ27" s="9"/>
      <c r="HEA27" s="9"/>
      <c r="HEB27" s="9"/>
      <c r="HEC27" s="9"/>
      <c r="HED27" s="10"/>
      <c r="HEE27" s="10"/>
      <c r="HEF27" s="11"/>
      <c r="HEG27" s="8"/>
      <c r="HEH27" s="9"/>
      <c r="HEI27" s="9"/>
      <c r="HEJ27" s="9"/>
      <c r="HEK27" s="9"/>
      <c r="HEL27" s="10"/>
      <c r="HEM27" s="10"/>
      <c r="HEN27" s="11"/>
      <c r="HEO27" s="8"/>
      <c r="HEP27" s="9"/>
      <c r="HEQ27" s="9"/>
      <c r="HER27" s="9"/>
      <c r="HES27" s="9"/>
      <c r="HET27" s="10"/>
      <c r="HEU27" s="10"/>
      <c r="HEV27" s="11"/>
      <c r="HEW27" s="8"/>
      <c r="HEX27" s="9"/>
      <c r="HEY27" s="9"/>
      <c r="HEZ27" s="9"/>
      <c r="HFA27" s="9"/>
      <c r="HFB27" s="10"/>
      <c r="HFC27" s="10"/>
      <c r="HFD27" s="11"/>
      <c r="HFE27" s="8"/>
      <c r="HFF27" s="9"/>
      <c r="HFG27" s="9"/>
      <c r="HFH27" s="9"/>
      <c r="HFI27" s="9"/>
      <c r="HFJ27" s="10"/>
      <c r="HFK27" s="10"/>
      <c r="HFL27" s="11"/>
      <c r="HFM27" s="8"/>
      <c r="HFN27" s="9"/>
      <c r="HFO27" s="9"/>
      <c r="HFP27" s="9"/>
      <c r="HFQ27" s="9"/>
      <c r="HFR27" s="10"/>
      <c r="HFS27" s="10"/>
      <c r="HFT27" s="11"/>
      <c r="HFU27" s="8"/>
      <c r="HFV27" s="9"/>
      <c r="HFW27" s="9"/>
      <c r="HFX27" s="9"/>
      <c r="HFY27" s="9"/>
      <c r="HFZ27" s="10"/>
      <c r="HGA27" s="10"/>
      <c r="HGB27" s="11"/>
      <c r="HGC27" s="8"/>
      <c r="HGD27" s="9"/>
      <c r="HGE27" s="9"/>
      <c r="HGF27" s="9"/>
      <c r="HGG27" s="9"/>
      <c r="HGH27" s="10"/>
      <c r="HGI27" s="10"/>
      <c r="HGJ27" s="11"/>
      <c r="HGK27" s="8"/>
      <c r="HGL27" s="9"/>
      <c r="HGM27" s="9"/>
      <c r="HGN27" s="9"/>
      <c r="HGO27" s="9"/>
      <c r="HGP27" s="10"/>
      <c r="HGQ27" s="10"/>
      <c r="HGR27" s="11"/>
      <c r="HGS27" s="8"/>
      <c r="HGT27" s="9"/>
      <c r="HGU27" s="9"/>
      <c r="HGV27" s="9"/>
      <c r="HGW27" s="9"/>
      <c r="HGX27" s="10"/>
      <c r="HGY27" s="10"/>
      <c r="HGZ27" s="11"/>
      <c r="HHA27" s="8"/>
      <c r="HHB27" s="9"/>
      <c r="HHC27" s="9"/>
      <c r="HHD27" s="9"/>
      <c r="HHE27" s="9"/>
      <c r="HHF27" s="10"/>
      <c r="HHG27" s="10"/>
      <c r="HHH27" s="11"/>
      <c r="HHI27" s="8"/>
      <c r="HHJ27" s="9"/>
      <c r="HHK27" s="9"/>
      <c r="HHL27" s="9"/>
      <c r="HHM27" s="9"/>
      <c r="HHN27" s="10"/>
      <c r="HHO27" s="10"/>
      <c r="HHP27" s="11"/>
      <c r="HHQ27" s="8"/>
      <c r="HHR27" s="9"/>
      <c r="HHS27" s="9"/>
      <c r="HHT27" s="9"/>
      <c r="HHU27" s="9"/>
      <c r="HHV27" s="10"/>
      <c r="HHW27" s="10"/>
      <c r="HHX27" s="11"/>
      <c r="HHY27" s="8"/>
      <c r="HHZ27" s="9"/>
      <c r="HIA27" s="9"/>
      <c r="HIB27" s="9"/>
      <c r="HIC27" s="9"/>
      <c r="HID27" s="10"/>
      <c r="HIE27" s="10"/>
      <c r="HIF27" s="11"/>
      <c r="HIG27" s="8"/>
      <c r="HIH27" s="9"/>
      <c r="HII27" s="9"/>
      <c r="HIJ27" s="9"/>
      <c r="HIK27" s="9"/>
      <c r="HIL27" s="10"/>
      <c r="HIM27" s="10"/>
      <c r="HIN27" s="11"/>
      <c r="HIO27" s="8"/>
      <c r="HIP27" s="9"/>
      <c r="HIQ27" s="9"/>
      <c r="HIR27" s="9"/>
      <c r="HIS27" s="9"/>
      <c r="HIT27" s="10"/>
      <c r="HIU27" s="10"/>
      <c r="HIV27" s="11"/>
      <c r="HIW27" s="8"/>
      <c r="HIX27" s="9"/>
      <c r="HIY27" s="9"/>
      <c r="HIZ27" s="9"/>
      <c r="HJA27" s="9"/>
      <c r="HJB27" s="10"/>
      <c r="HJC27" s="10"/>
      <c r="HJD27" s="11"/>
      <c r="HJE27" s="8"/>
      <c r="HJF27" s="9"/>
      <c r="HJG27" s="9"/>
      <c r="HJH27" s="9"/>
      <c r="HJI27" s="9"/>
      <c r="HJJ27" s="10"/>
      <c r="HJK27" s="10"/>
      <c r="HJL27" s="11"/>
      <c r="HJM27" s="8"/>
      <c r="HJN27" s="9"/>
      <c r="HJO27" s="9"/>
      <c r="HJP27" s="9"/>
      <c r="HJQ27" s="9"/>
      <c r="HJR27" s="10"/>
      <c r="HJS27" s="10"/>
      <c r="HJT27" s="11"/>
      <c r="HJU27" s="8"/>
      <c r="HJV27" s="9"/>
      <c r="HJW27" s="9"/>
      <c r="HJX27" s="9"/>
      <c r="HJY27" s="9"/>
      <c r="HJZ27" s="10"/>
      <c r="HKA27" s="10"/>
      <c r="HKB27" s="11"/>
      <c r="HKC27" s="8"/>
      <c r="HKD27" s="9"/>
      <c r="HKE27" s="9"/>
      <c r="HKF27" s="9"/>
      <c r="HKG27" s="9"/>
      <c r="HKH27" s="10"/>
      <c r="HKI27" s="10"/>
      <c r="HKJ27" s="11"/>
      <c r="HKK27" s="8"/>
      <c r="HKL27" s="9"/>
      <c r="HKM27" s="9"/>
      <c r="HKN27" s="9"/>
      <c r="HKO27" s="9"/>
      <c r="HKP27" s="10"/>
      <c r="HKQ27" s="10"/>
      <c r="HKR27" s="11"/>
      <c r="HKS27" s="8"/>
      <c r="HKT27" s="9"/>
      <c r="HKU27" s="9"/>
      <c r="HKV27" s="9"/>
      <c r="HKW27" s="9"/>
      <c r="HKX27" s="10"/>
      <c r="HKY27" s="10"/>
      <c r="HKZ27" s="11"/>
      <c r="HLA27" s="8"/>
      <c r="HLB27" s="9"/>
      <c r="HLC27" s="9"/>
      <c r="HLD27" s="9"/>
      <c r="HLE27" s="9"/>
      <c r="HLF27" s="10"/>
      <c r="HLG27" s="10"/>
      <c r="HLH27" s="11"/>
      <c r="HLI27" s="8"/>
      <c r="HLJ27" s="9"/>
      <c r="HLK27" s="9"/>
      <c r="HLL27" s="9"/>
      <c r="HLM27" s="9"/>
      <c r="HLN27" s="10"/>
      <c r="HLO27" s="10"/>
      <c r="HLP27" s="11"/>
      <c r="HLQ27" s="8"/>
      <c r="HLR27" s="9"/>
      <c r="HLS27" s="9"/>
      <c r="HLT27" s="9"/>
      <c r="HLU27" s="9"/>
      <c r="HLV27" s="10"/>
      <c r="HLW27" s="10"/>
      <c r="HLX27" s="11"/>
      <c r="HLY27" s="8"/>
      <c r="HLZ27" s="9"/>
      <c r="HMA27" s="9"/>
      <c r="HMB27" s="9"/>
      <c r="HMC27" s="9"/>
      <c r="HMD27" s="10"/>
      <c r="HME27" s="10"/>
      <c r="HMF27" s="11"/>
      <c r="HMG27" s="8"/>
      <c r="HMH27" s="9"/>
      <c r="HMI27" s="9"/>
      <c r="HMJ27" s="9"/>
      <c r="HMK27" s="9"/>
      <c r="HML27" s="10"/>
      <c r="HMM27" s="10"/>
      <c r="HMN27" s="11"/>
      <c r="HMO27" s="8"/>
      <c r="HMP27" s="9"/>
      <c r="HMQ27" s="9"/>
      <c r="HMR27" s="9"/>
      <c r="HMS27" s="9"/>
      <c r="HMT27" s="10"/>
      <c r="HMU27" s="10"/>
      <c r="HMV27" s="11"/>
      <c r="HMW27" s="8"/>
      <c r="HMX27" s="9"/>
      <c r="HMY27" s="9"/>
      <c r="HMZ27" s="9"/>
      <c r="HNA27" s="9"/>
      <c r="HNB27" s="10"/>
      <c r="HNC27" s="10"/>
      <c r="HND27" s="11"/>
      <c r="HNE27" s="8"/>
      <c r="HNF27" s="9"/>
      <c r="HNG27" s="9"/>
      <c r="HNH27" s="9"/>
      <c r="HNI27" s="9"/>
      <c r="HNJ27" s="10"/>
      <c r="HNK27" s="10"/>
      <c r="HNL27" s="11"/>
      <c r="HNM27" s="8"/>
      <c r="HNN27" s="9"/>
      <c r="HNO27" s="9"/>
      <c r="HNP27" s="9"/>
      <c r="HNQ27" s="9"/>
      <c r="HNR27" s="10"/>
      <c r="HNS27" s="10"/>
      <c r="HNT27" s="11"/>
      <c r="HNU27" s="8"/>
      <c r="HNV27" s="9"/>
      <c r="HNW27" s="9"/>
      <c r="HNX27" s="9"/>
      <c r="HNY27" s="9"/>
      <c r="HNZ27" s="10"/>
      <c r="HOA27" s="10"/>
      <c r="HOB27" s="11"/>
      <c r="HOC27" s="8"/>
      <c r="HOD27" s="9"/>
      <c r="HOE27" s="9"/>
      <c r="HOF27" s="9"/>
      <c r="HOG27" s="9"/>
      <c r="HOH27" s="10"/>
      <c r="HOI27" s="10"/>
      <c r="HOJ27" s="11"/>
      <c r="HOK27" s="8"/>
      <c r="HOL27" s="9"/>
      <c r="HOM27" s="9"/>
      <c r="HON27" s="9"/>
      <c r="HOO27" s="9"/>
      <c r="HOP27" s="10"/>
      <c r="HOQ27" s="10"/>
      <c r="HOR27" s="11"/>
      <c r="HOS27" s="8"/>
      <c r="HOT27" s="9"/>
      <c r="HOU27" s="9"/>
      <c r="HOV27" s="9"/>
      <c r="HOW27" s="9"/>
      <c r="HOX27" s="10"/>
      <c r="HOY27" s="10"/>
      <c r="HOZ27" s="11"/>
      <c r="HPA27" s="8"/>
      <c r="HPB27" s="9"/>
      <c r="HPC27" s="9"/>
      <c r="HPD27" s="9"/>
      <c r="HPE27" s="9"/>
      <c r="HPF27" s="10"/>
      <c r="HPG27" s="10"/>
      <c r="HPH27" s="11"/>
      <c r="HPI27" s="8"/>
      <c r="HPJ27" s="9"/>
      <c r="HPK27" s="9"/>
      <c r="HPL27" s="9"/>
      <c r="HPM27" s="9"/>
      <c r="HPN27" s="10"/>
      <c r="HPO27" s="10"/>
      <c r="HPP27" s="11"/>
      <c r="HPQ27" s="8"/>
      <c r="HPR27" s="9"/>
      <c r="HPS27" s="9"/>
      <c r="HPT27" s="9"/>
      <c r="HPU27" s="9"/>
      <c r="HPV27" s="10"/>
      <c r="HPW27" s="10"/>
      <c r="HPX27" s="11"/>
      <c r="HPY27" s="8"/>
      <c r="HPZ27" s="9"/>
      <c r="HQA27" s="9"/>
      <c r="HQB27" s="9"/>
      <c r="HQC27" s="9"/>
      <c r="HQD27" s="10"/>
      <c r="HQE27" s="10"/>
      <c r="HQF27" s="11"/>
      <c r="HQG27" s="8"/>
      <c r="HQH27" s="9"/>
      <c r="HQI27" s="9"/>
      <c r="HQJ27" s="9"/>
      <c r="HQK27" s="9"/>
      <c r="HQL27" s="10"/>
      <c r="HQM27" s="10"/>
      <c r="HQN27" s="11"/>
      <c r="HQO27" s="8"/>
      <c r="HQP27" s="9"/>
      <c r="HQQ27" s="9"/>
      <c r="HQR27" s="9"/>
      <c r="HQS27" s="9"/>
      <c r="HQT27" s="10"/>
      <c r="HQU27" s="10"/>
      <c r="HQV27" s="11"/>
      <c r="HQW27" s="8"/>
      <c r="HQX27" s="9"/>
      <c r="HQY27" s="9"/>
      <c r="HQZ27" s="9"/>
      <c r="HRA27" s="9"/>
      <c r="HRB27" s="10"/>
      <c r="HRC27" s="10"/>
      <c r="HRD27" s="11"/>
      <c r="HRE27" s="8"/>
      <c r="HRF27" s="9"/>
      <c r="HRG27" s="9"/>
      <c r="HRH27" s="9"/>
      <c r="HRI27" s="9"/>
      <c r="HRJ27" s="10"/>
      <c r="HRK27" s="10"/>
      <c r="HRL27" s="11"/>
      <c r="HRM27" s="8"/>
      <c r="HRN27" s="9"/>
      <c r="HRO27" s="9"/>
      <c r="HRP27" s="9"/>
      <c r="HRQ27" s="9"/>
      <c r="HRR27" s="10"/>
      <c r="HRS27" s="10"/>
      <c r="HRT27" s="11"/>
      <c r="HRU27" s="8"/>
      <c r="HRV27" s="9"/>
      <c r="HRW27" s="9"/>
      <c r="HRX27" s="9"/>
      <c r="HRY27" s="9"/>
      <c r="HRZ27" s="10"/>
      <c r="HSA27" s="10"/>
      <c r="HSB27" s="11"/>
      <c r="HSC27" s="8"/>
      <c r="HSD27" s="9"/>
      <c r="HSE27" s="9"/>
      <c r="HSF27" s="9"/>
      <c r="HSG27" s="9"/>
      <c r="HSH27" s="10"/>
      <c r="HSI27" s="10"/>
      <c r="HSJ27" s="11"/>
      <c r="HSK27" s="8"/>
      <c r="HSL27" s="9"/>
      <c r="HSM27" s="9"/>
      <c r="HSN27" s="9"/>
      <c r="HSO27" s="9"/>
      <c r="HSP27" s="10"/>
      <c r="HSQ27" s="10"/>
      <c r="HSR27" s="11"/>
      <c r="HSS27" s="8"/>
      <c r="HST27" s="9"/>
      <c r="HSU27" s="9"/>
      <c r="HSV27" s="9"/>
      <c r="HSW27" s="9"/>
      <c r="HSX27" s="10"/>
      <c r="HSY27" s="10"/>
      <c r="HSZ27" s="11"/>
      <c r="HTA27" s="8"/>
      <c r="HTB27" s="9"/>
      <c r="HTC27" s="9"/>
      <c r="HTD27" s="9"/>
      <c r="HTE27" s="9"/>
      <c r="HTF27" s="10"/>
      <c r="HTG27" s="10"/>
      <c r="HTH27" s="11"/>
      <c r="HTI27" s="8"/>
      <c r="HTJ27" s="9"/>
      <c r="HTK27" s="9"/>
      <c r="HTL27" s="9"/>
      <c r="HTM27" s="9"/>
      <c r="HTN27" s="10"/>
      <c r="HTO27" s="10"/>
      <c r="HTP27" s="11"/>
      <c r="HTQ27" s="8"/>
      <c r="HTR27" s="9"/>
      <c r="HTS27" s="9"/>
      <c r="HTT27" s="9"/>
      <c r="HTU27" s="9"/>
      <c r="HTV27" s="10"/>
      <c r="HTW27" s="10"/>
      <c r="HTX27" s="11"/>
      <c r="HTY27" s="8"/>
      <c r="HTZ27" s="9"/>
      <c r="HUA27" s="9"/>
      <c r="HUB27" s="9"/>
      <c r="HUC27" s="9"/>
      <c r="HUD27" s="10"/>
      <c r="HUE27" s="10"/>
      <c r="HUF27" s="11"/>
      <c r="HUG27" s="8"/>
      <c r="HUH27" s="9"/>
      <c r="HUI27" s="9"/>
      <c r="HUJ27" s="9"/>
      <c r="HUK27" s="9"/>
      <c r="HUL27" s="10"/>
      <c r="HUM27" s="10"/>
      <c r="HUN27" s="11"/>
      <c r="HUO27" s="8"/>
      <c r="HUP27" s="9"/>
      <c r="HUQ27" s="9"/>
      <c r="HUR27" s="9"/>
      <c r="HUS27" s="9"/>
      <c r="HUT27" s="10"/>
      <c r="HUU27" s="10"/>
      <c r="HUV27" s="11"/>
      <c r="HUW27" s="8"/>
      <c r="HUX27" s="9"/>
      <c r="HUY27" s="9"/>
      <c r="HUZ27" s="9"/>
      <c r="HVA27" s="9"/>
      <c r="HVB27" s="10"/>
      <c r="HVC27" s="10"/>
      <c r="HVD27" s="11"/>
      <c r="HVE27" s="8"/>
      <c r="HVF27" s="9"/>
      <c r="HVG27" s="9"/>
      <c r="HVH27" s="9"/>
      <c r="HVI27" s="9"/>
      <c r="HVJ27" s="10"/>
      <c r="HVK27" s="10"/>
      <c r="HVL27" s="11"/>
      <c r="HVM27" s="8"/>
      <c r="HVN27" s="9"/>
      <c r="HVO27" s="9"/>
      <c r="HVP27" s="9"/>
      <c r="HVQ27" s="9"/>
      <c r="HVR27" s="10"/>
      <c r="HVS27" s="10"/>
      <c r="HVT27" s="11"/>
      <c r="HVU27" s="8"/>
      <c r="HVV27" s="9"/>
      <c r="HVW27" s="9"/>
      <c r="HVX27" s="9"/>
      <c r="HVY27" s="9"/>
      <c r="HVZ27" s="10"/>
      <c r="HWA27" s="10"/>
      <c r="HWB27" s="11"/>
      <c r="HWC27" s="8"/>
      <c r="HWD27" s="9"/>
      <c r="HWE27" s="9"/>
      <c r="HWF27" s="9"/>
      <c r="HWG27" s="9"/>
      <c r="HWH27" s="10"/>
      <c r="HWI27" s="10"/>
      <c r="HWJ27" s="11"/>
      <c r="HWK27" s="8"/>
      <c r="HWL27" s="9"/>
      <c r="HWM27" s="9"/>
      <c r="HWN27" s="9"/>
      <c r="HWO27" s="9"/>
      <c r="HWP27" s="10"/>
      <c r="HWQ27" s="10"/>
      <c r="HWR27" s="11"/>
      <c r="HWS27" s="8"/>
      <c r="HWT27" s="9"/>
      <c r="HWU27" s="9"/>
      <c r="HWV27" s="9"/>
      <c r="HWW27" s="9"/>
      <c r="HWX27" s="10"/>
      <c r="HWY27" s="10"/>
      <c r="HWZ27" s="11"/>
      <c r="HXA27" s="8"/>
      <c r="HXB27" s="9"/>
      <c r="HXC27" s="9"/>
      <c r="HXD27" s="9"/>
      <c r="HXE27" s="9"/>
      <c r="HXF27" s="10"/>
      <c r="HXG27" s="10"/>
      <c r="HXH27" s="11"/>
      <c r="HXI27" s="8"/>
      <c r="HXJ27" s="9"/>
      <c r="HXK27" s="9"/>
      <c r="HXL27" s="9"/>
      <c r="HXM27" s="9"/>
      <c r="HXN27" s="10"/>
      <c r="HXO27" s="10"/>
      <c r="HXP27" s="11"/>
      <c r="HXQ27" s="8"/>
      <c r="HXR27" s="9"/>
      <c r="HXS27" s="9"/>
      <c r="HXT27" s="9"/>
      <c r="HXU27" s="9"/>
      <c r="HXV27" s="10"/>
      <c r="HXW27" s="10"/>
      <c r="HXX27" s="11"/>
      <c r="HXY27" s="8"/>
      <c r="HXZ27" s="9"/>
      <c r="HYA27" s="9"/>
      <c r="HYB27" s="9"/>
      <c r="HYC27" s="9"/>
      <c r="HYD27" s="10"/>
      <c r="HYE27" s="10"/>
      <c r="HYF27" s="11"/>
      <c r="HYG27" s="8"/>
      <c r="HYH27" s="9"/>
      <c r="HYI27" s="9"/>
      <c r="HYJ27" s="9"/>
      <c r="HYK27" s="9"/>
      <c r="HYL27" s="10"/>
      <c r="HYM27" s="10"/>
      <c r="HYN27" s="11"/>
      <c r="HYO27" s="8"/>
      <c r="HYP27" s="9"/>
      <c r="HYQ27" s="9"/>
      <c r="HYR27" s="9"/>
      <c r="HYS27" s="9"/>
      <c r="HYT27" s="10"/>
      <c r="HYU27" s="10"/>
      <c r="HYV27" s="11"/>
      <c r="HYW27" s="8"/>
      <c r="HYX27" s="9"/>
      <c r="HYY27" s="9"/>
      <c r="HYZ27" s="9"/>
      <c r="HZA27" s="9"/>
      <c r="HZB27" s="10"/>
      <c r="HZC27" s="10"/>
      <c r="HZD27" s="11"/>
      <c r="HZE27" s="8"/>
      <c r="HZF27" s="9"/>
      <c r="HZG27" s="9"/>
      <c r="HZH27" s="9"/>
      <c r="HZI27" s="9"/>
      <c r="HZJ27" s="10"/>
      <c r="HZK27" s="10"/>
      <c r="HZL27" s="11"/>
      <c r="HZM27" s="8"/>
      <c r="HZN27" s="9"/>
      <c r="HZO27" s="9"/>
      <c r="HZP27" s="9"/>
      <c r="HZQ27" s="9"/>
      <c r="HZR27" s="10"/>
      <c r="HZS27" s="10"/>
      <c r="HZT27" s="11"/>
      <c r="HZU27" s="8"/>
      <c r="HZV27" s="9"/>
      <c r="HZW27" s="9"/>
      <c r="HZX27" s="9"/>
      <c r="HZY27" s="9"/>
      <c r="HZZ27" s="10"/>
      <c r="IAA27" s="10"/>
      <c r="IAB27" s="11"/>
      <c r="IAC27" s="8"/>
      <c r="IAD27" s="9"/>
      <c r="IAE27" s="9"/>
      <c r="IAF27" s="9"/>
      <c r="IAG27" s="9"/>
      <c r="IAH27" s="10"/>
      <c r="IAI27" s="10"/>
      <c r="IAJ27" s="11"/>
      <c r="IAK27" s="8"/>
      <c r="IAL27" s="9"/>
      <c r="IAM27" s="9"/>
      <c r="IAN27" s="9"/>
      <c r="IAO27" s="9"/>
      <c r="IAP27" s="10"/>
      <c r="IAQ27" s="10"/>
      <c r="IAR27" s="11"/>
      <c r="IAS27" s="8"/>
      <c r="IAT27" s="9"/>
      <c r="IAU27" s="9"/>
      <c r="IAV27" s="9"/>
      <c r="IAW27" s="9"/>
      <c r="IAX27" s="10"/>
      <c r="IAY27" s="10"/>
      <c r="IAZ27" s="11"/>
      <c r="IBA27" s="8"/>
      <c r="IBB27" s="9"/>
      <c r="IBC27" s="9"/>
      <c r="IBD27" s="9"/>
      <c r="IBE27" s="9"/>
      <c r="IBF27" s="10"/>
      <c r="IBG27" s="10"/>
      <c r="IBH27" s="11"/>
      <c r="IBI27" s="8"/>
      <c r="IBJ27" s="9"/>
      <c r="IBK27" s="9"/>
      <c r="IBL27" s="9"/>
      <c r="IBM27" s="9"/>
      <c r="IBN27" s="10"/>
      <c r="IBO27" s="10"/>
      <c r="IBP27" s="11"/>
      <c r="IBQ27" s="8"/>
      <c r="IBR27" s="9"/>
      <c r="IBS27" s="9"/>
      <c r="IBT27" s="9"/>
      <c r="IBU27" s="9"/>
      <c r="IBV27" s="10"/>
      <c r="IBW27" s="10"/>
      <c r="IBX27" s="11"/>
      <c r="IBY27" s="8"/>
      <c r="IBZ27" s="9"/>
      <c r="ICA27" s="9"/>
      <c r="ICB27" s="9"/>
      <c r="ICC27" s="9"/>
      <c r="ICD27" s="10"/>
      <c r="ICE27" s="10"/>
      <c r="ICF27" s="11"/>
      <c r="ICG27" s="8"/>
      <c r="ICH27" s="9"/>
      <c r="ICI27" s="9"/>
      <c r="ICJ27" s="9"/>
      <c r="ICK27" s="9"/>
      <c r="ICL27" s="10"/>
      <c r="ICM27" s="10"/>
      <c r="ICN27" s="11"/>
      <c r="ICO27" s="8"/>
      <c r="ICP27" s="9"/>
      <c r="ICQ27" s="9"/>
      <c r="ICR27" s="9"/>
      <c r="ICS27" s="9"/>
      <c r="ICT27" s="10"/>
      <c r="ICU27" s="10"/>
      <c r="ICV27" s="11"/>
      <c r="ICW27" s="8"/>
      <c r="ICX27" s="9"/>
      <c r="ICY27" s="9"/>
      <c r="ICZ27" s="9"/>
      <c r="IDA27" s="9"/>
      <c r="IDB27" s="10"/>
      <c r="IDC27" s="10"/>
      <c r="IDD27" s="11"/>
      <c r="IDE27" s="8"/>
      <c r="IDF27" s="9"/>
      <c r="IDG27" s="9"/>
      <c r="IDH27" s="9"/>
      <c r="IDI27" s="9"/>
      <c r="IDJ27" s="10"/>
      <c r="IDK27" s="10"/>
      <c r="IDL27" s="11"/>
      <c r="IDM27" s="8"/>
      <c r="IDN27" s="9"/>
      <c r="IDO27" s="9"/>
      <c r="IDP27" s="9"/>
      <c r="IDQ27" s="9"/>
      <c r="IDR27" s="10"/>
      <c r="IDS27" s="10"/>
      <c r="IDT27" s="11"/>
      <c r="IDU27" s="8"/>
      <c r="IDV27" s="9"/>
      <c r="IDW27" s="9"/>
      <c r="IDX27" s="9"/>
      <c r="IDY27" s="9"/>
      <c r="IDZ27" s="10"/>
      <c r="IEA27" s="10"/>
      <c r="IEB27" s="11"/>
      <c r="IEC27" s="8"/>
      <c r="IED27" s="9"/>
      <c r="IEE27" s="9"/>
      <c r="IEF27" s="9"/>
      <c r="IEG27" s="9"/>
      <c r="IEH27" s="10"/>
      <c r="IEI27" s="10"/>
      <c r="IEJ27" s="11"/>
      <c r="IEK27" s="8"/>
      <c r="IEL27" s="9"/>
      <c r="IEM27" s="9"/>
      <c r="IEN27" s="9"/>
      <c r="IEO27" s="9"/>
      <c r="IEP27" s="10"/>
      <c r="IEQ27" s="10"/>
      <c r="IER27" s="11"/>
      <c r="IES27" s="8"/>
      <c r="IET27" s="9"/>
      <c r="IEU27" s="9"/>
      <c r="IEV27" s="9"/>
      <c r="IEW27" s="9"/>
      <c r="IEX27" s="10"/>
      <c r="IEY27" s="10"/>
      <c r="IEZ27" s="11"/>
      <c r="IFA27" s="8"/>
      <c r="IFB27" s="9"/>
      <c r="IFC27" s="9"/>
      <c r="IFD27" s="9"/>
      <c r="IFE27" s="9"/>
      <c r="IFF27" s="10"/>
      <c r="IFG27" s="10"/>
      <c r="IFH27" s="11"/>
      <c r="IFI27" s="8"/>
      <c r="IFJ27" s="9"/>
      <c r="IFK27" s="9"/>
      <c r="IFL27" s="9"/>
      <c r="IFM27" s="9"/>
      <c r="IFN27" s="10"/>
      <c r="IFO27" s="10"/>
      <c r="IFP27" s="11"/>
      <c r="IFQ27" s="8"/>
      <c r="IFR27" s="9"/>
      <c r="IFS27" s="9"/>
      <c r="IFT27" s="9"/>
      <c r="IFU27" s="9"/>
      <c r="IFV27" s="10"/>
      <c r="IFW27" s="10"/>
      <c r="IFX27" s="11"/>
      <c r="IFY27" s="8"/>
      <c r="IFZ27" s="9"/>
      <c r="IGA27" s="9"/>
      <c r="IGB27" s="9"/>
      <c r="IGC27" s="9"/>
      <c r="IGD27" s="10"/>
      <c r="IGE27" s="10"/>
      <c r="IGF27" s="11"/>
      <c r="IGG27" s="8"/>
      <c r="IGH27" s="9"/>
      <c r="IGI27" s="9"/>
      <c r="IGJ27" s="9"/>
      <c r="IGK27" s="9"/>
      <c r="IGL27" s="10"/>
      <c r="IGM27" s="10"/>
      <c r="IGN27" s="11"/>
      <c r="IGO27" s="8"/>
      <c r="IGP27" s="9"/>
      <c r="IGQ27" s="9"/>
      <c r="IGR27" s="9"/>
      <c r="IGS27" s="9"/>
      <c r="IGT27" s="10"/>
      <c r="IGU27" s="10"/>
      <c r="IGV27" s="11"/>
      <c r="IGW27" s="8"/>
      <c r="IGX27" s="9"/>
      <c r="IGY27" s="9"/>
      <c r="IGZ27" s="9"/>
      <c r="IHA27" s="9"/>
      <c r="IHB27" s="10"/>
      <c r="IHC27" s="10"/>
      <c r="IHD27" s="11"/>
      <c r="IHE27" s="8"/>
      <c r="IHF27" s="9"/>
      <c r="IHG27" s="9"/>
      <c r="IHH27" s="9"/>
      <c r="IHI27" s="9"/>
      <c r="IHJ27" s="10"/>
      <c r="IHK27" s="10"/>
      <c r="IHL27" s="11"/>
      <c r="IHM27" s="8"/>
      <c r="IHN27" s="9"/>
      <c r="IHO27" s="9"/>
      <c r="IHP27" s="9"/>
      <c r="IHQ27" s="9"/>
      <c r="IHR27" s="10"/>
      <c r="IHS27" s="10"/>
      <c r="IHT27" s="11"/>
      <c r="IHU27" s="8"/>
      <c r="IHV27" s="9"/>
      <c r="IHW27" s="9"/>
      <c r="IHX27" s="9"/>
      <c r="IHY27" s="9"/>
      <c r="IHZ27" s="10"/>
      <c r="IIA27" s="10"/>
      <c r="IIB27" s="11"/>
      <c r="IIC27" s="8"/>
      <c r="IID27" s="9"/>
      <c r="IIE27" s="9"/>
      <c r="IIF27" s="9"/>
      <c r="IIG27" s="9"/>
      <c r="IIH27" s="10"/>
      <c r="III27" s="10"/>
      <c r="IIJ27" s="11"/>
      <c r="IIK27" s="8"/>
      <c r="IIL27" s="9"/>
      <c r="IIM27" s="9"/>
      <c r="IIN27" s="9"/>
      <c r="IIO27" s="9"/>
      <c r="IIP27" s="10"/>
      <c r="IIQ27" s="10"/>
      <c r="IIR27" s="11"/>
      <c r="IIS27" s="8"/>
      <c r="IIT27" s="9"/>
      <c r="IIU27" s="9"/>
      <c r="IIV27" s="9"/>
      <c r="IIW27" s="9"/>
      <c r="IIX27" s="10"/>
      <c r="IIY27" s="10"/>
      <c r="IIZ27" s="11"/>
      <c r="IJA27" s="8"/>
      <c r="IJB27" s="9"/>
      <c r="IJC27" s="9"/>
      <c r="IJD27" s="9"/>
      <c r="IJE27" s="9"/>
      <c r="IJF27" s="10"/>
      <c r="IJG27" s="10"/>
      <c r="IJH27" s="11"/>
      <c r="IJI27" s="8"/>
      <c r="IJJ27" s="9"/>
      <c r="IJK27" s="9"/>
      <c r="IJL27" s="9"/>
      <c r="IJM27" s="9"/>
      <c r="IJN27" s="10"/>
      <c r="IJO27" s="10"/>
      <c r="IJP27" s="11"/>
      <c r="IJQ27" s="8"/>
      <c r="IJR27" s="9"/>
      <c r="IJS27" s="9"/>
      <c r="IJT27" s="9"/>
      <c r="IJU27" s="9"/>
      <c r="IJV27" s="10"/>
      <c r="IJW27" s="10"/>
      <c r="IJX27" s="11"/>
      <c r="IJY27" s="8"/>
      <c r="IJZ27" s="9"/>
      <c r="IKA27" s="9"/>
      <c r="IKB27" s="9"/>
      <c r="IKC27" s="9"/>
      <c r="IKD27" s="10"/>
      <c r="IKE27" s="10"/>
      <c r="IKF27" s="11"/>
      <c r="IKG27" s="8"/>
      <c r="IKH27" s="9"/>
      <c r="IKI27" s="9"/>
      <c r="IKJ27" s="9"/>
      <c r="IKK27" s="9"/>
      <c r="IKL27" s="10"/>
      <c r="IKM27" s="10"/>
      <c r="IKN27" s="11"/>
      <c r="IKO27" s="8"/>
      <c r="IKP27" s="9"/>
      <c r="IKQ27" s="9"/>
      <c r="IKR27" s="9"/>
      <c r="IKS27" s="9"/>
      <c r="IKT27" s="10"/>
      <c r="IKU27" s="10"/>
      <c r="IKV27" s="11"/>
      <c r="IKW27" s="8"/>
      <c r="IKX27" s="9"/>
      <c r="IKY27" s="9"/>
      <c r="IKZ27" s="9"/>
      <c r="ILA27" s="9"/>
      <c r="ILB27" s="10"/>
      <c r="ILC27" s="10"/>
      <c r="ILD27" s="11"/>
      <c r="ILE27" s="8"/>
      <c r="ILF27" s="9"/>
      <c r="ILG27" s="9"/>
      <c r="ILH27" s="9"/>
      <c r="ILI27" s="9"/>
      <c r="ILJ27" s="10"/>
      <c r="ILK27" s="10"/>
      <c r="ILL27" s="11"/>
      <c r="ILM27" s="8"/>
      <c r="ILN27" s="9"/>
      <c r="ILO27" s="9"/>
      <c r="ILP27" s="9"/>
      <c r="ILQ27" s="9"/>
      <c r="ILR27" s="10"/>
      <c r="ILS27" s="10"/>
      <c r="ILT27" s="11"/>
      <c r="ILU27" s="8"/>
      <c r="ILV27" s="9"/>
      <c r="ILW27" s="9"/>
      <c r="ILX27" s="9"/>
      <c r="ILY27" s="9"/>
      <c r="ILZ27" s="10"/>
      <c r="IMA27" s="10"/>
      <c r="IMB27" s="11"/>
      <c r="IMC27" s="8"/>
      <c r="IMD27" s="9"/>
      <c r="IME27" s="9"/>
      <c r="IMF27" s="9"/>
      <c r="IMG27" s="9"/>
      <c r="IMH27" s="10"/>
      <c r="IMI27" s="10"/>
      <c r="IMJ27" s="11"/>
      <c r="IMK27" s="8"/>
      <c r="IML27" s="9"/>
      <c r="IMM27" s="9"/>
      <c r="IMN27" s="9"/>
      <c r="IMO27" s="9"/>
      <c r="IMP27" s="10"/>
      <c r="IMQ27" s="10"/>
      <c r="IMR27" s="11"/>
      <c r="IMS27" s="8"/>
      <c r="IMT27" s="9"/>
      <c r="IMU27" s="9"/>
      <c r="IMV27" s="9"/>
      <c r="IMW27" s="9"/>
      <c r="IMX27" s="10"/>
      <c r="IMY27" s="10"/>
      <c r="IMZ27" s="11"/>
      <c r="INA27" s="8"/>
      <c r="INB27" s="9"/>
      <c r="INC27" s="9"/>
      <c r="IND27" s="9"/>
      <c r="INE27" s="9"/>
      <c r="INF27" s="10"/>
      <c r="ING27" s="10"/>
      <c r="INH27" s="11"/>
      <c r="INI27" s="8"/>
      <c r="INJ27" s="9"/>
      <c r="INK27" s="9"/>
      <c r="INL27" s="9"/>
      <c r="INM27" s="9"/>
      <c r="INN27" s="10"/>
      <c r="INO27" s="10"/>
      <c r="INP27" s="11"/>
      <c r="INQ27" s="8"/>
      <c r="INR27" s="9"/>
      <c r="INS27" s="9"/>
      <c r="INT27" s="9"/>
      <c r="INU27" s="9"/>
      <c r="INV27" s="10"/>
      <c r="INW27" s="10"/>
      <c r="INX27" s="11"/>
      <c r="INY27" s="8"/>
      <c r="INZ27" s="9"/>
      <c r="IOA27" s="9"/>
      <c r="IOB27" s="9"/>
      <c r="IOC27" s="9"/>
      <c r="IOD27" s="10"/>
      <c r="IOE27" s="10"/>
      <c r="IOF27" s="11"/>
      <c r="IOG27" s="8"/>
      <c r="IOH27" s="9"/>
      <c r="IOI27" s="9"/>
      <c r="IOJ27" s="9"/>
      <c r="IOK27" s="9"/>
      <c r="IOL27" s="10"/>
      <c r="IOM27" s="10"/>
      <c r="ION27" s="11"/>
      <c r="IOO27" s="8"/>
      <c r="IOP27" s="9"/>
      <c r="IOQ27" s="9"/>
      <c r="IOR27" s="9"/>
      <c r="IOS27" s="9"/>
      <c r="IOT27" s="10"/>
      <c r="IOU27" s="10"/>
      <c r="IOV27" s="11"/>
      <c r="IOW27" s="8"/>
      <c r="IOX27" s="9"/>
      <c r="IOY27" s="9"/>
      <c r="IOZ27" s="9"/>
      <c r="IPA27" s="9"/>
      <c r="IPB27" s="10"/>
      <c r="IPC27" s="10"/>
      <c r="IPD27" s="11"/>
      <c r="IPE27" s="8"/>
      <c r="IPF27" s="9"/>
      <c r="IPG27" s="9"/>
      <c r="IPH27" s="9"/>
      <c r="IPI27" s="9"/>
      <c r="IPJ27" s="10"/>
      <c r="IPK27" s="10"/>
      <c r="IPL27" s="11"/>
      <c r="IPM27" s="8"/>
      <c r="IPN27" s="9"/>
      <c r="IPO27" s="9"/>
      <c r="IPP27" s="9"/>
      <c r="IPQ27" s="9"/>
      <c r="IPR27" s="10"/>
      <c r="IPS27" s="10"/>
      <c r="IPT27" s="11"/>
      <c r="IPU27" s="8"/>
      <c r="IPV27" s="9"/>
      <c r="IPW27" s="9"/>
      <c r="IPX27" s="9"/>
      <c r="IPY27" s="9"/>
      <c r="IPZ27" s="10"/>
      <c r="IQA27" s="10"/>
      <c r="IQB27" s="11"/>
      <c r="IQC27" s="8"/>
      <c r="IQD27" s="9"/>
      <c r="IQE27" s="9"/>
      <c r="IQF27" s="9"/>
      <c r="IQG27" s="9"/>
      <c r="IQH27" s="10"/>
      <c r="IQI27" s="10"/>
      <c r="IQJ27" s="11"/>
      <c r="IQK27" s="8"/>
      <c r="IQL27" s="9"/>
      <c r="IQM27" s="9"/>
      <c r="IQN27" s="9"/>
      <c r="IQO27" s="9"/>
      <c r="IQP27" s="10"/>
      <c r="IQQ27" s="10"/>
      <c r="IQR27" s="11"/>
      <c r="IQS27" s="8"/>
      <c r="IQT27" s="9"/>
      <c r="IQU27" s="9"/>
      <c r="IQV27" s="9"/>
      <c r="IQW27" s="9"/>
      <c r="IQX27" s="10"/>
      <c r="IQY27" s="10"/>
      <c r="IQZ27" s="11"/>
      <c r="IRA27" s="8"/>
      <c r="IRB27" s="9"/>
      <c r="IRC27" s="9"/>
      <c r="IRD27" s="9"/>
      <c r="IRE27" s="9"/>
      <c r="IRF27" s="10"/>
      <c r="IRG27" s="10"/>
      <c r="IRH27" s="11"/>
      <c r="IRI27" s="8"/>
      <c r="IRJ27" s="9"/>
      <c r="IRK27" s="9"/>
      <c r="IRL27" s="9"/>
      <c r="IRM27" s="9"/>
      <c r="IRN27" s="10"/>
      <c r="IRO27" s="10"/>
      <c r="IRP27" s="11"/>
      <c r="IRQ27" s="8"/>
      <c r="IRR27" s="9"/>
      <c r="IRS27" s="9"/>
      <c r="IRT27" s="9"/>
      <c r="IRU27" s="9"/>
      <c r="IRV27" s="10"/>
      <c r="IRW27" s="10"/>
      <c r="IRX27" s="11"/>
      <c r="IRY27" s="8"/>
      <c r="IRZ27" s="9"/>
      <c r="ISA27" s="9"/>
      <c r="ISB27" s="9"/>
      <c r="ISC27" s="9"/>
      <c r="ISD27" s="10"/>
      <c r="ISE27" s="10"/>
      <c r="ISF27" s="11"/>
      <c r="ISG27" s="8"/>
      <c r="ISH27" s="9"/>
      <c r="ISI27" s="9"/>
      <c r="ISJ27" s="9"/>
      <c r="ISK27" s="9"/>
      <c r="ISL27" s="10"/>
      <c r="ISM27" s="10"/>
      <c r="ISN27" s="11"/>
      <c r="ISO27" s="8"/>
      <c r="ISP27" s="9"/>
      <c r="ISQ27" s="9"/>
      <c r="ISR27" s="9"/>
      <c r="ISS27" s="9"/>
      <c r="IST27" s="10"/>
      <c r="ISU27" s="10"/>
      <c r="ISV27" s="11"/>
      <c r="ISW27" s="8"/>
      <c r="ISX27" s="9"/>
      <c r="ISY27" s="9"/>
      <c r="ISZ27" s="9"/>
      <c r="ITA27" s="9"/>
      <c r="ITB27" s="10"/>
      <c r="ITC27" s="10"/>
      <c r="ITD27" s="11"/>
      <c r="ITE27" s="8"/>
      <c r="ITF27" s="9"/>
      <c r="ITG27" s="9"/>
      <c r="ITH27" s="9"/>
      <c r="ITI27" s="9"/>
      <c r="ITJ27" s="10"/>
      <c r="ITK27" s="10"/>
      <c r="ITL27" s="11"/>
      <c r="ITM27" s="8"/>
      <c r="ITN27" s="9"/>
      <c r="ITO27" s="9"/>
      <c r="ITP27" s="9"/>
      <c r="ITQ27" s="9"/>
      <c r="ITR27" s="10"/>
      <c r="ITS27" s="10"/>
      <c r="ITT27" s="11"/>
      <c r="ITU27" s="8"/>
      <c r="ITV27" s="9"/>
      <c r="ITW27" s="9"/>
      <c r="ITX27" s="9"/>
      <c r="ITY27" s="9"/>
      <c r="ITZ27" s="10"/>
      <c r="IUA27" s="10"/>
      <c r="IUB27" s="11"/>
      <c r="IUC27" s="8"/>
      <c r="IUD27" s="9"/>
      <c r="IUE27" s="9"/>
      <c r="IUF27" s="9"/>
      <c r="IUG27" s="9"/>
      <c r="IUH27" s="10"/>
      <c r="IUI27" s="10"/>
      <c r="IUJ27" s="11"/>
      <c r="IUK27" s="8"/>
      <c r="IUL27" s="9"/>
      <c r="IUM27" s="9"/>
      <c r="IUN27" s="9"/>
      <c r="IUO27" s="9"/>
      <c r="IUP27" s="10"/>
      <c r="IUQ27" s="10"/>
      <c r="IUR27" s="11"/>
      <c r="IUS27" s="8"/>
      <c r="IUT27" s="9"/>
      <c r="IUU27" s="9"/>
      <c r="IUV27" s="9"/>
      <c r="IUW27" s="9"/>
      <c r="IUX27" s="10"/>
      <c r="IUY27" s="10"/>
      <c r="IUZ27" s="11"/>
      <c r="IVA27" s="8"/>
      <c r="IVB27" s="9"/>
      <c r="IVC27" s="9"/>
      <c r="IVD27" s="9"/>
      <c r="IVE27" s="9"/>
      <c r="IVF27" s="10"/>
      <c r="IVG27" s="10"/>
      <c r="IVH27" s="11"/>
      <c r="IVI27" s="8"/>
      <c r="IVJ27" s="9"/>
      <c r="IVK27" s="9"/>
      <c r="IVL27" s="9"/>
      <c r="IVM27" s="9"/>
      <c r="IVN27" s="10"/>
      <c r="IVO27" s="10"/>
      <c r="IVP27" s="11"/>
      <c r="IVQ27" s="8"/>
      <c r="IVR27" s="9"/>
      <c r="IVS27" s="9"/>
      <c r="IVT27" s="9"/>
      <c r="IVU27" s="9"/>
      <c r="IVV27" s="10"/>
      <c r="IVW27" s="10"/>
      <c r="IVX27" s="11"/>
      <c r="IVY27" s="8"/>
      <c r="IVZ27" s="9"/>
      <c r="IWA27" s="9"/>
      <c r="IWB27" s="9"/>
      <c r="IWC27" s="9"/>
      <c r="IWD27" s="10"/>
      <c r="IWE27" s="10"/>
      <c r="IWF27" s="11"/>
      <c r="IWG27" s="8"/>
      <c r="IWH27" s="9"/>
      <c r="IWI27" s="9"/>
      <c r="IWJ27" s="9"/>
      <c r="IWK27" s="9"/>
      <c r="IWL27" s="10"/>
      <c r="IWM27" s="10"/>
      <c r="IWN27" s="11"/>
      <c r="IWO27" s="8"/>
      <c r="IWP27" s="9"/>
      <c r="IWQ27" s="9"/>
      <c r="IWR27" s="9"/>
      <c r="IWS27" s="9"/>
      <c r="IWT27" s="10"/>
      <c r="IWU27" s="10"/>
      <c r="IWV27" s="11"/>
      <c r="IWW27" s="8"/>
      <c r="IWX27" s="9"/>
      <c r="IWY27" s="9"/>
      <c r="IWZ27" s="9"/>
      <c r="IXA27" s="9"/>
      <c r="IXB27" s="10"/>
      <c r="IXC27" s="10"/>
      <c r="IXD27" s="11"/>
      <c r="IXE27" s="8"/>
      <c r="IXF27" s="9"/>
      <c r="IXG27" s="9"/>
      <c r="IXH27" s="9"/>
      <c r="IXI27" s="9"/>
      <c r="IXJ27" s="10"/>
      <c r="IXK27" s="10"/>
      <c r="IXL27" s="11"/>
      <c r="IXM27" s="8"/>
      <c r="IXN27" s="9"/>
      <c r="IXO27" s="9"/>
      <c r="IXP27" s="9"/>
      <c r="IXQ27" s="9"/>
      <c r="IXR27" s="10"/>
      <c r="IXS27" s="10"/>
      <c r="IXT27" s="11"/>
      <c r="IXU27" s="8"/>
      <c r="IXV27" s="9"/>
      <c r="IXW27" s="9"/>
      <c r="IXX27" s="9"/>
      <c r="IXY27" s="9"/>
      <c r="IXZ27" s="10"/>
      <c r="IYA27" s="10"/>
      <c r="IYB27" s="11"/>
      <c r="IYC27" s="8"/>
      <c r="IYD27" s="9"/>
      <c r="IYE27" s="9"/>
      <c r="IYF27" s="9"/>
      <c r="IYG27" s="9"/>
      <c r="IYH27" s="10"/>
      <c r="IYI27" s="10"/>
      <c r="IYJ27" s="11"/>
      <c r="IYK27" s="8"/>
      <c r="IYL27" s="9"/>
      <c r="IYM27" s="9"/>
      <c r="IYN27" s="9"/>
      <c r="IYO27" s="9"/>
      <c r="IYP27" s="10"/>
      <c r="IYQ27" s="10"/>
      <c r="IYR27" s="11"/>
      <c r="IYS27" s="8"/>
      <c r="IYT27" s="9"/>
      <c r="IYU27" s="9"/>
      <c r="IYV27" s="9"/>
      <c r="IYW27" s="9"/>
      <c r="IYX27" s="10"/>
      <c r="IYY27" s="10"/>
      <c r="IYZ27" s="11"/>
      <c r="IZA27" s="8"/>
      <c r="IZB27" s="9"/>
      <c r="IZC27" s="9"/>
      <c r="IZD27" s="9"/>
      <c r="IZE27" s="9"/>
      <c r="IZF27" s="10"/>
      <c r="IZG27" s="10"/>
      <c r="IZH27" s="11"/>
      <c r="IZI27" s="8"/>
      <c r="IZJ27" s="9"/>
      <c r="IZK27" s="9"/>
      <c r="IZL27" s="9"/>
      <c r="IZM27" s="9"/>
      <c r="IZN27" s="10"/>
      <c r="IZO27" s="10"/>
      <c r="IZP27" s="11"/>
      <c r="IZQ27" s="8"/>
      <c r="IZR27" s="9"/>
      <c r="IZS27" s="9"/>
      <c r="IZT27" s="9"/>
      <c r="IZU27" s="9"/>
      <c r="IZV27" s="10"/>
      <c r="IZW27" s="10"/>
      <c r="IZX27" s="11"/>
      <c r="IZY27" s="8"/>
      <c r="IZZ27" s="9"/>
      <c r="JAA27" s="9"/>
      <c r="JAB27" s="9"/>
      <c r="JAC27" s="9"/>
      <c r="JAD27" s="10"/>
      <c r="JAE27" s="10"/>
      <c r="JAF27" s="11"/>
      <c r="JAG27" s="8"/>
      <c r="JAH27" s="9"/>
      <c r="JAI27" s="9"/>
      <c r="JAJ27" s="9"/>
      <c r="JAK27" s="9"/>
      <c r="JAL27" s="10"/>
      <c r="JAM27" s="10"/>
      <c r="JAN27" s="11"/>
      <c r="JAO27" s="8"/>
      <c r="JAP27" s="9"/>
      <c r="JAQ27" s="9"/>
      <c r="JAR27" s="9"/>
      <c r="JAS27" s="9"/>
      <c r="JAT27" s="10"/>
      <c r="JAU27" s="10"/>
      <c r="JAV27" s="11"/>
      <c r="JAW27" s="8"/>
      <c r="JAX27" s="9"/>
      <c r="JAY27" s="9"/>
      <c r="JAZ27" s="9"/>
      <c r="JBA27" s="9"/>
      <c r="JBB27" s="10"/>
      <c r="JBC27" s="10"/>
      <c r="JBD27" s="11"/>
      <c r="JBE27" s="8"/>
      <c r="JBF27" s="9"/>
      <c r="JBG27" s="9"/>
      <c r="JBH27" s="9"/>
      <c r="JBI27" s="9"/>
      <c r="JBJ27" s="10"/>
      <c r="JBK27" s="10"/>
      <c r="JBL27" s="11"/>
      <c r="JBM27" s="8"/>
      <c r="JBN27" s="9"/>
      <c r="JBO27" s="9"/>
      <c r="JBP27" s="9"/>
      <c r="JBQ27" s="9"/>
      <c r="JBR27" s="10"/>
      <c r="JBS27" s="10"/>
      <c r="JBT27" s="11"/>
      <c r="JBU27" s="8"/>
      <c r="JBV27" s="9"/>
      <c r="JBW27" s="9"/>
      <c r="JBX27" s="9"/>
      <c r="JBY27" s="9"/>
      <c r="JBZ27" s="10"/>
      <c r="JCA27" s="10"/>
      <c r="JCB27" s="11"/>
      <c r="JCC27" s="8"/>
      <c r="JCD27" s="9"/>
      <c r="JCE27" s="9"/>
      <c r="JCF27" s="9"/>
      <c r="JCG27" s="9"/>
      <c r="JCH27" s="10"/>
      <c r="JCI27" s="10"/>
      <c r="JCJ27" s="11"/>
      <c r="JCK27" s="8"/>
      <c r="JCL27" s="9"/>
      <c r="JCM27" s="9"/>
      <c r="JCN27" s="9"/>
      <c r="JCO27" s="9"/>
      <c r="JCP27" s="10"/>
      <c r="JCQ27" s="10"/>
      <c r="JCR27" s="11"/>
      <c r="JCS27" s="8"/>
      <c r="JCT27" s="9"/>
      <c r="JCU27" s="9"/>
      <c r="JCV27" s="9"/>
      <c r="JCW27" s="9"/>
      <c r="JCX27" s="10"/>
      <c r="JCY27" s="10"/>
      <c r="JCZ27" s="11"/>
      <c r="JDA27" s="8"/>
      <c r="JDB27" s="9"/>
      <c r="JDC27" s="9"/>
      <c r="JDD27" s="9"/>
      <c r="JDE27" s="9"/>
      <c r="JDF27" s="10"/>
      <c r="JDG27" s="10"/>
      <c r="JDH27" s="11"/>
      <c r="JDI27" s="8"/>
      <c r="JDJ27" s="9"/>
      <c r="JDK27" s="9"/>
      <c r="JDL27" s="9"/>
      <c r="JDM27" s="9"/>
      <c r="JDN27" s="10"/>
      <c r="JDO27" s="10"/>
      <c r="JDP27" s="11"/>
      <c r="JDQ27" s="8"/>
      <c r="JDR27" s="9"/>
      <c r="JDS27" s="9"/>
      <c r="JDT27" s="9"/>
      <c r="JDU27" s="9"/>
      <c r="JDV27" s="10"/>
      <c r="JDW27" s="10"/>
      <c r="JDX27" s="11"/>
      <c r="JDY27" s="8"/>
      <c r="JDZ27" s="9"/>
      <c r="JEA27" s="9"/>
      <c r="JEB27" s="9"/>
      <c r="JEC27" s="9"/>
      <c r="JED27" s="10"/>
      <c r="JEE27" s="10"/>
      <c r="JEF27" s="11"/>
      <c r="JEG27" s="8"/>
      <c r="JEH27" s="9"/>
      <c r="JEI27" s="9"/>
      <c r="JEJ27" s="9"/>
      <c r="JEK27" s="9"/>
      <c r="JEL27" s="10"/>
      <c r="JEM27" s="10"/>
      <c r="JEN27" s="11"/>
      <c r="JEO27" s="8"/>
      <c r="JEP27" s="9"/>
      <c r="JEQ27" s="9"/>
      <c r="JER27" s="9"/>
      <c r="JES27" s="9"/>
      <c r="JET27" s="10"/>
      <c r="JEU27" s="10"/>
      <c r="JEV27" s="11"/>
      <c r="JEW27" s="8"/>
      <c r="JEX27" s="9"/>
      <c r="JEY27" s="9"/>
      <c r="JEZ27" s="9"/>
      <c r="JFA27" s="9"/>
      <c r="JFB27" s="10"/>
      <c r="JFC27" s="10"/>
      <c r="JFD27" s="11"/>
      <c r="JFE27" s="8"/>
      <c r="JFF27" s="9"/>
      <c r="JFG27" s="9"/>
      <c r="JFH27" s="9"/>
      <c r="JFI27" s="9"/>
      <c r="JFJ27" s="10"/>
      <c r="JFK27" s="10"/>
      <c r="JFL27" s="11"/>
      <c r="JFM27" s="8"/>
      <c r="JFN27" s="9"/>
      <c r="JFO27" s="9"/>
      <c r="JFP27" s="9"/>
      <c r="JFQ27" s="9"/>
      <c r="JFR27" s="10"/>
      <c r="JFS27" s="10"/>
      <c r="JFT27" s="11"/>
      <c r="JFU27" s="8"/>
      <c r="JFV27" s="9"/>
      <c r="JFW27" s="9"/>
      <c r="JFX27" s="9"/>
      <c r="JFY27" s="9"/>
      <c r="JFZ27" s="10"/>
      <c r="JGA27" s="10"/>
      <c r="JGB27" s="11"/>
      <c r="JGC27" s="8"/>
      <c r="JGD27" s="9"/>
      <c r="JGE27" s="9"/>
      <c r="JGF27" s="9"/>
      <c r="JGG27" s="9"/>
      <c r="JGH27" s="10"/>
      <c r="JGI27" s="10"/>
      <c r="JGJ27" s="11"/>
      <c r="JGK27" s="8"/>
      <c r="JGL27" s="9"/>
      <c r="JGM27" s="9"/>
      <c r="JGN27" s="9"/>
      <c r="JGO27" s="9"/>
      <c r="JGP27" s="10"/>
      <c r="JGQ27" s="10"/>
      <c r="JGR27" s="11"/>
      <c r="JGS27" s="8"/>
      <c r="JGT27" s="9"/>
      <c r="JGU27" s="9"/>
      <c r="JGV27" s="9"/>
      <c r="JGW27" s="9"/>
      <c r="JGX27" s="10"/>
      <c r="JGY27" s="10"/>
      <c r="JGZ27" s="11"/>
      <c r="JHA27" s="8"/>
      <c r="JHB27" s="9"/>
      <c r="JHC27" s="9"/>
      <c r="JHD27" s="9"/>
      <c r="JHE27" s="9"/>
      <c r="JHF27" s="10"/>
      <c r="JHG27" s="10"/>
      <c r="JHH27" s="11"/>
      <c r="JHI27" s="8"/>
      <c r="JHJ27" s="9"/>
      <c r="JHK27" s="9"/>
      <c r="JHL27" s="9"/>
      <c r="JHM27" s="9"/>
      <c r="JHN27" s="10"/>
      <c r="JHO27" s="10"/>
      <c r="JHP27" s="11"/>
      <c r="JHQ27" s="8"/>
      <c r="JHR27" s="9"/>
      <c r="JHS27" s="9"/>
      <c r="JHT27" s="9"/>
      <c r="JHU27" s="9"/>
      <c r="JHV27" s="10"/>
      <c r="JHW27" s="10"/>
      <c r="JHX27" s="11"/>
      <c r="JHY27" s="8"/>
      <c r="JHZ27" s="9"/>
      <c r="JIA27" s="9"/>
      <c r="JIB27" s="9"/>
      <c r="JIC27" s="9"/>
      <c r="JID27" s="10"/>
      <c r="JIE27" s="10"/>
      <c r="JIF27" s="11"/>
      <c r="JIG27" s="8"/>
      <c r="JIH27" s="9"/>
      <c r="JII27" s="9"/>
      <c r="JIJ27" s="9"/>
      <c r="JIK27" s="9"/>
      <c r="JIL27" s="10"/>
      <c r="JIM27" s="10"/>
      <c r="JIN27" s="11"/>
      <c r="JIO27" s="8"/>
      <c r="JIP27" s="9"/>
      <c r="JIQ27" s="9"/>
      <c r="JIR27" s="9"/>
      <c r="JIS27" s="9"/>
      <c r="JIT27" s="10"/>
      <c r="JIU27" s="10"/>
      <c r="JIV27" s="11"/>
      <c r="JIW27" s="8"/>
      <c r="JIX27" s="9"/>
      <c r="JIY27" s="9"/>
      <c r="JIZ27" s="9"/>
      <c r="JJA27" s="9"/>
      <c r="JJB27" s="10"/>
      <c r="JJC27" s="10"/>
      <c r="JJD27" s="11"/>
      <c r="JJE27" s="8"/>
      <c r="JJF27" s="9"/>
      <c r="JJG27" s="9"/>
      <c r="JJH27" s="9"/>
      <c r="JJI27" s="9"/>
      <c r="JJJ27" s="10"/>
      <c r="JJK27" s="10"/>
      <c r="JJL27" s="11"/>
      <c r="JJM27" s="8"/>
      <c r="JJN27" s="9"/>
      <c r="JJO27" s="9"/>
      <c r="JJP27" s="9"/>
      <c r="JJQ27" s="9"/>
      <c r="JJR27" s="10"/>
      <c r="JJS27" s="10"/>
      <c r="JJT27" s="11"/>
      <c r="JJU27" s="8"/>
      <c r="JJV27" s="9"/>
      <c r="JJW27" s="9"/>
      <c r="JJX27" s="9"/>
      <c r="JJY27" s="9"/>
      <c r="JJZ27" s="10"/>
      <c r="JKA27" s="10"/>
      <c r="JKB27" s="11"/>
      <c r="JKC27" s="8"/>
      <c r="JKD27" s="9"/>
      <c r="JKE27" s="9"/>
      <c r="JKF27" s="9"/>
      <c r="JKG27" s="9"/>
      <c r="JKH27" s="10"/>
      <c r="JKI27" s="10"/>
      <c r="JKJ27" s="11"/>
      <c r="JKK27" s="8"/>
      <c r="JKL27" s="9"/>
      <c r="JKM27" s="9"/>
      <c r="JKN27" s="9"/>
      <c r="JKO27" s="9"/>
      <c r="JKP27" s="10"/>
      <c r="JKQ27" s="10"/>
      <c r="JKR27" s="11"/>
      <c r="JKS27" s="8"/>
      <c r="JKT27" s="9"/>
      <c r="JKU27" s="9"/>
      <c r="JKV27" s="9"/>
      <c r="JKW27" s="9"/>
      <c r="JKX27" s="10"/>
      <c r="JKY27" s="10"/>
      <c r="JKZ27" s="11"/>
      <c r="JLA27" s="8"/>
      <c r="JLB27" s="9"/>
      <c r="JLC27" s="9"/>
      <c r="JLD27" s="9"/>
      <c r="JLE27" s="9"/>
      <c r="JLF27" s="10"/>
      <c r="JLG27" s="10"/>
      <c r="JLH27" s="11"/>
      <c r="JLI27" s="8"/>
      <c r="JLJ27" s="9"/>
      <c r="JLK27" s="9"/>
      <c r="JLL27" s="9"/>
      <c r="JLM27" s="9"/>
      <c r="JLN27" s="10"/>
      <c r="JLO27" s="10"/>
      <c r="JLP27" s="11"/>
      <c r="JLQ27" s="8"/>
      <c r="JLR27" s="9"/>
      <c r="JLS27" s="9"/>
      <c r="JLT27" s="9"/>
      <c r="JLU27" s="9"/>
      <c r="JLV27" s="10"/>
      <c r="JLW27" s="10"/>
      <c r="JLX27" s="11"/>
      <c r="JLY27" s="8"/>
      <c r="JLZ27" s="9"/>
      <c r="JMA27" s="9"/>
      <c r="JMB27" s="9"/>
      <c r="JMC27" s="9"/>
      <c r="JMD27" s="10"/>
      <c r="JME27" s="10"/>
      <c r="JMF27" s="11"/>
      <c r="JMG27" s="8"/>
      <c r="JMH27" s="9"/>
      <c r="JMI27" s="9"/>
      <c r="JMJ27" s="9"/>
      <c r="JMK27" s="9"/>
      <c r="JML27" s="10"/>
      <c r="JMM27" s="10"/>
      <c r="JMN27" s="11"/>
      <c r="JMO27" s="8"/>
      <c r="JMP27" s="9"/>
      <c r="JMQ27" s="9"/>
      <c r="JMR27" s="9"/>
      <c r="JMS27" s="9"/>
      <c r="JMT27" s="10"/>
      <c r="JMU27" s="10"/>
      <c r="JMV27" s="11"/>
      <c r="JMW27" s="8"/>
      <c r="JMX27" s="9"/>
      <c r="JMY27" s="9"/>
      <c r="JMZ27" s="9"/>
      <c r="JNA27" s="9"/>
      <c r="JNB27" s="10"/>
      <c r="JNC27" s="10"/>
      <c r="JND27" s="11"/>
      <c r="JNE27" s="8"/>
      <c r="JNF27" s="9"/>
      <c r="JNG27" s="9"/>
      <c r="JNH27" s="9"/>
      <c r="JNI27" s="9"/>
      <c r="JNJ27" s="10"/>
      <c r="JNK27" s="10"/>
      <c r="JNL27" s="11"/>
      <c r="JNM27" s="8"/>
      <c r="JNN27" s="9"/>
      <c r="JNO27" s="9"/>
      <c r="JNP27" s="9"/>
      <c r="JNQ27" s="9"/>
      <c r="JNR27" s="10"/>
      <c r="JNS27" s="10"/>
      <c r="JNT27" s="11"/>
      <c r="JNU27" s="8"/>
      <c r="JNV27" s="9"/>
      <c r="JNW27" s="9"/>
      <c r="JNX27" s="9"/>
      <c r="JNY27" s="9"/>
      <c r="JNZ27" s="10"/>
      <c r="JOA27" s="10"/>
      <c r="JOB27" s="11"/>
      <c r="JOC27" s="8"/>
      <c r="JOD27" s="9"/>
      <c r="JOE27" s="9"/>
      <c r="JOF27" s="9"/>
      <c r="JOG27" s="9"/>
      <c r="JOH27" s="10"/>
      <c r="JOI27" s="10"/>
      <c r="JOJ27" s="11"/>
      <c r="JOK27" s="8"/>
      <c r="JOL27" s="9"/>
      <c r="JOM27" s="9"/>
      <c r="JON27" s="9"/>
      <c r="JOO27" s="9"/>
      <c r="JOP27" s="10"/>
      <c r="JOQ27" s="10"/>
      <c r="JOR27" s="11"/>
      <c r="JOS27" s="8"/>
      <c r="JOT27" s="9"/>
      <c r="JOU27" s="9"/>
      <c r="JOV27" s="9"/>
      <c r="JOW27" s="9"/>
      <c r="JOX27" s="10"/>
      <c r="JOY27" s="10"/>
      <c r="JOZ27" s="11"/>
      <c r="JPA27" s="8"/>
      <c r="JPB27" s="9"/>
      <c r="JPC27" s="9"/>
      <c r="JPD27" s="9"/>
      <c r="JPE27" s="9"/>
      <c r="JPF27" s="10"/>
      <c r="JPG27" s="10"/>
      <c r="JPH27" s="11"/>
      <c r="JPI27" s="8"/>
      <c r="JPJ27" s="9"/>
      <c r="JPK27" s="9"/>
      <c r="JPL27" s="9"/>
      <c r="JPM27" s="9"/>
      <c r="JPN27" s="10"/>
      <c r="JPO27" s="10"/>
      <c r="JPP27" s="11"/>
      <c r="JPQ27" s="8"/>
      <c r="JPR27" s="9"/>
      <c r="JPS27" s="9"/>
      <c r="JPT27" s="9"/>
      <c r="JPU27" s="9"/>
      <c r="JPV27" s="10"/>
      <c r="JPW27" s="10"/>
      <c r="JPX27" s="11"/>
      <c r="JPY27" s="8"/>
      <c r="JPZ27" s="9"/>
      <c r="JQA27" s="9"/>
      <c r="JQB27" s="9"/>
      <c r="JQC27" s="9"/>
      <c r="JQD27" s="10"/>
      <c r="JQE27" s="10"/>
      <c r="JQF27" s="11"/>
      <c r="JQG27" s="8"/>
      <c r="JQH27" s="9"/>
      <c r="JQI27" s="9"/>
      <c r="JQJ27" s="9"/>
      <c r="JQK27" s="9"/>
      <c r="JQL27" s="10"/>
      <c r="JQM27" s="10"/>
      <c r="JQN27" s="11"/>
      <c r="JQO27" s="8"/>
      <c r="JQP27" s="9"/>
      <c r="JQQ27" s="9"/>
      <c r="JQR27" s="9"/>
      <c r="JQS27" s="9"/>
      <c r="JQT27" s="10"/>
      <c r="JQU27" s="10"/>
      <c r="JQV27" s="11"/>
      <c r="JQW27" s="8"/>
      <c r="JQX27" s="9"/>
      <c r="JQY27" s="9"/>
      <c r="JQZ27" s="9"/>
      <c r="JRA27" s="9"/>
      <c r="JRB27" s="10"/>
      <c r="JRC27" s="10"/>
      <c r="JRD27" s="11"/>
      <c r="JRE27" s="8"/>
      <c r="JRF27" s="9"/>
      <c r="JRG27" s="9"/>
      <c r="JRH27" s="9"/>
      <c r="JRI27" s="9"/>
      <c r="JRJ27" s="10"/>
      <c r="JRK27" s="10"/>
      <c r="JRL27" s="11"/>
      <c r="JRM27" s="8"/>
      <c r="JRN27" s="9"/>
      <c r="JRO27" s="9"/>
      <c r="JRP27" s="9"/>
      <c r="JRQ27" s="9"/>
      <c r="JRR27" s="10"/>
      <c r="JRS27" s="10"/>
      <c r="JRT27" s="11"/>
      <c r="JRU27" s="8"/>
      <c r="JRV27" s="9"/>
      <c r="JRW27" s="9"/>
      <c r="JRX27" s="9"/>
      <c r="JRY27" s="9"/>
      <c r="JRZ27" s="10"/>
      <c r="JSA27" s="10"/>
      <c r="JSB27" s="11"/>
      <c r="JSC27" s="8"/>
      <c r="JSD27" s="9"/>
      <c r="JSE27" s="9"/>
      <c r="JSF27" s="9"/>
      <c r="JSG27" s="9"/>
      <c r="JSH27" s="10"/>
      <c r="JSI27" s="10"/>
      <c r="JSJ27" s="11"/>
      <c r="JSK27" s="8"/>
      <c r="JSL27" s="9"/>
      <c r="JSM27" s="9"/>
      <c r="JSN27" s="9"/>
      <c r="JSO27" s="9"/>
      <c r="JSP27" s="10"/>
      <c r="JSQ27" s="10"/>
      <c r="JSR27" s="11"/>
      <c r="JSS27" s="8"/>
      <c r="JST27" s="9"/>
      <c r="JSU27" s="9"/>
      <c r="JSV27" s="9"/>
      <c r="JSW27" s="9"/>
      <c r="JSX27" s="10"/>
      <c r="JSY27" s="10"/>
      <c r="JSZ27" s="11"/>
      <c r="JTA27" s="8"/>
      <c r="JTB27" s="9"/>
      <c r="JTC27" s="9"/>
      <c r="JTD27" s="9"/>
      <c r="JTE27" s="9"/>
      <c r="JTF27" s="10"/>
      <c r="JTG27" s="10"/>
      <c r="JTH27" s="11"/>
      <c r="JTI27" s="8"/>
      <c r="JTJ27" s="9"/>
      <c r="JTK27" s="9"/>
      <c r="JTL27" s="9"/>
      <c r="JTM27" s="9"/>
      <c r="JTN27" s="10"/>
      <c r="JTO27" s="10"/>
      <c r="JTP27" s="11"/>
      <c r="JTQ27" s="8"/>
      <c r="JTR27" s="9"/>
      <c r="JTS27" s="9"/>
      <c r="JTT27" s="9"/>
      <c r="JTU27" s="9"/>
      <c r="JTV27" s="10"/>
      <c r="JTW27" s="10"/>
      <c r="JTX27" s="11"/>
      <c r="JTY27" s="8"/>
      <c r="JTZ27" s="9"/>
      <c r="JUA27" s="9"/>
      <c r="JUB27" s="9"/>
      <c r="JUC27" s="9"/>
      <c r="JUD27" s="10"/>
      <c r="JUE27" s="10"/>
      <c r="JUF27" s="11"/>
      <c r="JUG27" s="8"/>
      <c r="JUH27" s="9"/>
      <c r="JUI27" s="9"/>
      <c r="JUJ27" s="9"/>
      <c r="JUK27" s="9"/>
      <c r="JUL27" s="10"/>
      <c r="JUM27" s="10"/>
      <c r="JUN27" s="11"/>
      <c r="JUO27" s="8"/>
      <c r="JUP27" s="9"/>
      <c r="JUQ27" s="9"/>
      <c r="JUR27" s="9"/>
      <c r="JUS27" s="9"/>
      <c r="JUT27" s="10"/>
      <c r="JUU27" s="10"/>
      <c r="JUV27" s="11"/>
      <c r="JUW27" s="8"/>
      <c r="JUX27" s="9"/>
      <c r="JUY27" s="9"/>
      <c r="JUZ27" s="9"/>
      <c r="JVA27" s="9"/>
      <c r="JVB27" s="10"/>
      <c r="JVC27" s="10"/>
      <c r="JVD27" s="11"/>
      <c r="JVE27" s="8"/>
      <c r="JVF27" s="9"/>
      <c r="JVG27" s="9"/>
      <c r="JVH27" s="9"/>
      <c r="JVI27" s="9"/>
      <c r="JVJ27" s="10"/>
      <c r="JVK27" s="10"/>
      <c r="JVL27" s="11"/>
      <c r="JVM27" s="8"/>
      <c r="JVN27" s="9"/>
      <c r="JVO27" s="9"/>
      <c r="JVP27" s="9"/>
      <c r="JVQ27" s="9"/>
      <c r="JVR27" s="10"/>
      <c r="JVS27" s="10"/>
      <c r="JVT27" s="11"/>
      <c r="JVU27" s="8"/>
      <c r="JVV27" s="9"/>
      <c r="JVW27" s="9"/>
      <c r="JVX27" s="9"/>
      <c r="JVY27" s="9"/>
      <c r="JVZ27" s="10"/>
      <c r="JWA27" s="10"/>
      <c r="JWB27" s="11"/>
      <c r="JWC27" s="8"/>
      <c r="JWD27" s="9"/>
      <c r="JWE27" s="9"/>
      <c r="JWF27" s="9"/>
      <c r="JWG27" s="9"/>
      <c r="JWH27" s="10"/>
      <c r="JWI27" s="10"/>
      <c r="JWJ27" s="11"/>
      <c r="JWK27" s="8"/>
      <c r="JWL27" s="9"/>
      <c r="JWM27" s="9"/>
      <c r="JWN27" s="9"/>
      <c r="JWO27" s="9"/>
      <c r="JWP27" s="10"/>
      <c r="JWQ27" s="10"/>
      <c r="JWR27" s="11"/>
      <c r="JWS27" s="8"/>
      <c r="JWT27" s="9"/>
      <c r="JWU27" s="9"/>
      <c r="JWV27" s="9"/>
      <c r="JWW27" s="9"/>
      <c r="JWX27" s="10"/>
      <c r="JWY27" s="10"/>
      <c r="JWZ27" s="11"/>
      <c r="JXA27" s="8"/>
      <c r="JXB27" s="9"/>
      <c r="JXC27" s="9"/>
      <c r="JXD27" s="9"/>
      <c r="JXE27" s="9"/>
      <c r="JXF27" s="10"/>
      <c r="JXG27" s="10"/>
      <c r="JXH27" s="11"/>
      <c r="JXI27" s="8"/>
      <c r="JXJ27" s="9"/>
      <c r="JXK27" s="9"/>
      <c r="JXL27" s="9"/>
      <c r="JXM27" s="9"/>
      <c r="JXN27" s="10"/>
      <c r="JXO27" s="10"/>
      <c r="JXP27" s="11"/>
      <c r="JXQ27" s="8"/>
      <c r="JXR27" s="9"/>
      <c r="JXS27" s="9"/>
      <c r="JXT27" s="9"/>
      <c r="JXU27" s="9"/>
      <c r="JXV27" s="10"/>
      <c r="JXW27" s="10"/>
      <c r="JXX27" s="11"/>
      <c r="JXY27" s="8"/>
      <c r="JXZ27" s="9"/>
      <c r="JYA27" s="9"/>
      <c r="JYB27" s="9"/>
      <c r="JYC27" s="9"/>
      <c r="JYD27" s="10"/>
      <c r="JYE27" s="10"/>
      <c r="JYF27" s="11"/>
      <c r="JYG27" s="8"/>
      <c r="JYH27" s="9"/>
      <c r="JYI27" s="9"/>
      <c r="JYJ27" s="9"/>
      <c r="JYK27" s="9"/>
      <c r="JYL27" s="10"/>
      <c r="JYM27" s="10"/>
      <c r="JYN27" s="11"/>
      <c r="JYO27" s="8"/>
      <c r="JYP27" s="9"/>
      <c r="JYQ27" s="9"/>
      <c r="JYR27" s="9"/>
      <c r="JYS27" s="9"/>
      <c r="JYT27" s="10"/>
      <c r="JYU27" s="10"/>
      <c r="JYV27" s="11"/>
      <c r="JYW27" s="8"/>
      <c r="JYX27" s="9"/>
      <c r="JYY27" s="9"/>
      <c r="JYZ27" s="9"/>
      <c r="JZA27" s="9"/>
      <c r="JZB27" s="10"/>
      <c r="JZC27" s="10"/>
      <c r="JZD27" s="11"/>
      <c r="JZE27" s="8"/>
      <c r="JZF27" s="9"/>
      <c r="JZG27" s="9"/>
      <c r="JZH27" s="9"/>
      <c r="JZI27" s="9"/>
      <c r="JZJ27" s="10"/>
      <c r="JZK27" s="10"/>
      <c r="JZL27" s="11"/>
      <c r="JZM27" s="8"/>
      <c r="JZN27" s="9"/>
      <c r="JZO27" s="9"/>
      <c r="JZP27" s="9"/>
      <c r="JZQ27" s="9"/>
      <c r="JZR27" s="10"/>
      <c r="JZS27" s="10"/>
      <c r="JZT27" s="11"/>
      <c r="JZU27" s="8"/>
      <c r="JZV27" s="9"/>
      <c r="JZW27" s="9"/>
      <c r="JZX27" s="9"/>
      <c r="JZY27" s="9"/>
      <c r="JZZ27" s="10"/>
      <c r="KAA27" s="10"/>
      <c r="KAB27" s="11"/>
      <c r="KAC27" s="8"/>
      <c r="KAD27" s="9"/>
      <c r="KAE27" s="9"/>
      <c r="KAF27" s="9"/>
      <c r="KAG27" s="9"/>
      <c r="KAH27" s="10"/>
      <c r="KAI27" s="10"/>
      <c r="KAJ27" s="11"/>
      <c r="KAK27" s="8"/>
      <c r="KAL27" s="9"/>
      <c r="KAM27" s="9"/>
      <c r="KAN27" s="9"/>
      <c r="KAO27" s="9"/>
      <c r="KAP27" s="10"/>
      <c r="KAQ27" s="10"/>
      <c r="KAR27" s="11"/>
      <c r="KAS27" s="8"/>
      <c r="KAT27" s="9"/>
      <c r="KAU27" s="9"/>
      <c r="KAV27" s="9"/>
      <c r="KAW27" s="9"/>
      <c r="KAX27" s="10"/>
      <c r="KAY27" s="10"/>
      <c r="KAZ27" s="11"/>
      <c r="KBA27" s="8"/>
      <c r="KBB27" s="9"/>
      <c r="KBC27" s="9"/>
      <c r="KBD27" s="9"/>
      <c r="KBE27" s="9"/>
      <c r="KBF27" s="10"/>
      <c r="KBG27" s="10"/>
      <c r="KBH27" s="11"/>
      <c r="KBI27" s="8"/>
      <c r="KBJ27" s="9"/>
      <c r="KBK27" s="9"/>
      <c r="KBL27" s="9"/>
      <c r="KBM27" s="9"/>
      <c r="KBN27" s="10"/>
      <c r="KBO27" s="10"/>
      <c r="KBP27" s="11"/>
      <c r="KBQ27" s="8"/>
      <c r="KBR27" s="9"/>
      <c r="KBS27" s="9"/>
      <c r="KBT27" s="9"/>
      <c r="KBU27" s="9"/>
      <c r="KBV27" s="10"/>
      <c r="KBW27" s="10"/>
      <c r="KBX27" s="11"/>
      <c r="KBY27" s="8"/>
      <c r="KBZ27" s="9"/>
      <c r="KCA27" s="9"/>
      <c r="KCB27" s="9"/>
      <c r="KCC27" s="9"/>
      <c r="KCD27" s="10"/>
      <c r="KCE27" s="10"/>
      <c r="KCF27" s="11"/>
      <c r="KCG27" s="8"/>
      <c r="KCH27" s="9"/>
      <c r="KCI27" s="9"/>
      <c r="KCJ27" s="9"/>
      <c r="KCK27" s="9"/>
      <c r="KCL27" s="10"/>
      <c r="KCM27" s="10"/>
      <c r="KCN27" s="11"/>
      <c r="KCO27" s="8"/>
      <c r="KCP27" s="9"/>
      <c r="KCQ27" s="9"/>
      <c r="KCR27" s="9"/>
      <c r="KCS27" s="9"/>
      <c r="KCT27" s="10"/>
      <c r="KCU27" s="10"/>
      <c r="KCV27" s="11"/>
      <c r="KCW27" s="8"/>
      <c r="KCX27" s="9"/>
      <c r="KCY27" s="9"/>
      <c r="KCZ27" s="9"/>
      <c r="KDA27" s="9"/>
      <c r="KDB27" s="10"/>
      <c r="KDC27" s="10"/>
      <c r="KDD27" s="11"/>
      <c r="KDE27" s="8"/>
      <c r="KDF27" s="9"/>
      <c r="KDG27" s="9"/>
      <c r="KDH27" s="9"/>
      <c r="KDI27" s="9"/>
      <c r="KDJ27" s="10"/>
      <c r="KDK27" s="10"/>
      <c r="KDL27" s="11"/>
      <c r="KDM27" s="8"/>
      <c r="KDN27" s="9"/>
      <c r="KDO27" s="9"/>
      <c r="KDP27" s="9"/>
      <c r="KDQ27" s="9"/>
      <c r="KDR27" s="10"/>
      <c r="KDS27" s="10"/>
      <c r="KDT27" s="11"/>
      <c r="KDU27" s="8"/>
      <c r="KDV27" s="9"/>
      <c r="KDW27" s="9"/>
      <c r="KDX27" s="9"/>
      <c r="KDY27" s="9"/>
      <c r="KDZ27" s="10"/>
      <c r="KEA27" s="10"/>
      <c r="KEB27" s="11"/>
      <c r="KEC27" s="8"/>
      <c r="KED27" s="9"/>
      <c r="KEE27" s="9"/>
      <c r="KEF27" s="9"/>
      <c r="KEG27" s="9"/>
      <c r="KEH27" s="10"/>
      <c r="KEI27" s="10"/>
      <c r="KEJ27" s="11"/>
      <c r="KEK27" s="8"/>
      <c r="KEL27" s="9"/>
      <c r="KEM27" s="9"/>
      <c r="KEN27" s="9"/>
      <c r="KEO27" s="9"/>
      <c r="KEP27" s="10"/>
      <c r="KEQ27" s="10"/>
      <c r="KER27" s="11"/>
      <c r="KES27" s="8"/>
      <c r="KET27" s="9"/>
      <c r="KEU27" s="9"/>
      <c r="KEV27" s="9"/>
      <c r="KEW27" s="9"/>
      <c r="KEX27" s="10"/>
      <c r="KEY27" s="10"/>
      <c r="KEZ27" s="11"/>
      <c r="KFA27" s="8"/>
      <c r="KFB27" s="9"/>
      <c r="KFC27" s="9"/>
      <c r="KFD27" s="9"/>
      <c r="KFE27" s="9"/>
      <c r="KFF27" s="10"/>
      <c r="KFG27" s="10"/>
      <c r="KFH27" s="11"/>
      <c r="KFI27" s="8"/>
      <c r="KFJ27" s="9"/>
      <c r="KFK27" s="9"/>
      <c r="KFL27" s="9"/>
      <c r="KFM27" s="9"/>
      <c r="KFN27" s="10"/>
      <c r="KFO27" s="10"/>
      <c r="KFP27" s="11"/>
      <c r="KFQ27" s="8"/>
      <c r="KFR27" s="9"/>
      <c r="KFS27" s="9"/>
      <c r="KFT27" s="9"/>
      <c r="KFU27" s="9"/>
      <c r="KFV27" s="10"/>
      <c r="KFW27" s="10"/>
      <c r="KFX27" s="11"/>
      <c r="KFY27" s="8"/>
      <c r="KFZ27" s="9"/>
      <c r="KGA27" s="9"/>
      <c r="KGB27" s="9"/>
      <c r="KGC27" s="9"/>
      <c r="KGD27" s="10"/>
      <c r="KGE27" s="10"/>
      <c r="KGF27" s="11"/>
      <c r="KGG27" s="8"/>
      <c r="KGH27" s="9"/>
      <c r="KGI27" s="9"/>
      <c r="KGJ27" s="9"/>
      <c r="KGK27" s="9"/>
      <c r="KGL27" s="10"/>
      <c r="KGM27" s="10"/>
      <c r="KGN27" s="11"/>
      <c r="KGO27" s="8"/>
      <c r="KGP27" s="9"/>
      <c r="KGQ27" s="9"/>
      <c r="KGR27" s="9"/>
      <c r="KGS27" s="9"/>
      <c r="KGT27" s="10"/>
      <c r="KGU27" s="10"/>
      <c r="KGV27" s="11"/>
      <c r="KGW27" s="8"/>
      <c r="KGX27" s="9"/>
      <c r="KGY27" s="9"/>
      <c r="KGZ27" s="9"/>
      <c r="KHA27" s="9"/>
      <c r="KHB27" s="10"/>
      <c r="KHC27" s="10"/>
      <c r="KHD27" s="11"/>
      <c r="KHE27" s="8"/>
      <c r="KHF27" s="9"/>
      <c r="KHG27" s="9"/>
      <c r="KHH27" s="9"/>
      <c r="KHI27" s="9"/>
      <c r="KHJ27" s="10"/>
      <c r="KHK27" s="10"/>
      <c r="KHL27" s="11"/>
      <c r="KHM27" s="8"/>
      <c r="KHN27" s="9"/>
      <c r="KHO27" s="9"/>
      <c r="KHP27" s="9"/>
      <c r="KHQ27" s="9"/>
      <c r="KHR27" s="10"/>
      <c r="KHS27" s="10"/>
      <c r="KHT27" s="11"/>
      <c r="KHU27" s="8"/>
      <c r="KHV27" s="9"/>
      <c r="KHW27" s="9"/>
      <c r="KHX27" s="9"/>
      <c r="KHY27" s="9"/>
      <c r="KHZ27" s="10"/>
      <c r="KIA27" s="10"/>
      <c r="KIB27" s="11"/>
      <c r="KIC27" s="8"/>
      <c r="KID27" s="9"/>
      <c r="KIE27" s="9"/>
      <c r="KIF27" s="9"/>
      <c r="KIG27" s="9"/>
      <c r="KIH27" s="10"/>
      <c r="KII27" s="10"/>
      <c r="KIJ27" s="11"/>
      <c r="KIK27" s="8"/>
      <c r="KIL27" s="9"/>
      <c r="KIM27" s="9"/>
      <c r="KIN27" s="9"/>
      <c r="KIO27" s="9"/>
      <c r="KIP27" s="10"/>
      <c r="KIQ27" s="10"/>
      <c r="KIR27" s="11"/>
      <c r="KIS27" s="8"/>
      <c r="KIT27" s="9"/>
      <c r="KIU27" s="9"/>
      <c r="KIV27" s="9"/>
      <c r="KIW27" s="9"/>
      <c r="KIX27" s="10"/>
      <c r="KIY27" s="10"/>
      <c r="KIZ27" s="11"/>
      <c r="KJA27" s="8"/>
      <c r="KJB27" s="9"/>
      <c r="KJC27" s="9"/>
      <c r="KJD27" s="9"/>
      <c r="KJE27" s="9"/>
      <c r="KJF27" s="10"/>
      <c r="KJG27" s="10"/>
      <c r="KJH27" s="11"/>
      <c r="KJI27" s="8"/>
      <c r="KJJ27" s="9"/>
      <c r="KJK27" s="9"/>
      <c r="KJL27" s="9"/>
      <c r="KJM27" s="9"/>
      <c r="KJN27" s="10"/>
      <c r="KJO27" s="10"/>
      <c r="KJP27" s="11"/>
      <c r="KJQ27" s="8"/>
      <c r="KJR27" s="9"/>
      <c r="KJS27" s="9"/>
      <c r="KJT27" s="9"/>
      <c r="KJU27" s="9"/>
      <c r="KJV27" s="10"/>
      <c r="KJW27" s="10"/>
      <c r="KJX27" s="11"/>
      <c r="KJY27" s="8"/>
      <c r="KJZ27" s="9"/>
      <c r="KKA27" s="9"/>
      <c r="KKB27" s="9"/>
      <c r="KKC27" s="9"/>
      <c r="KKD27" s="10"/>
      <c r="KKE27" s="10"/>
      <c r="KKF27" s="11"/>
      <c r="KKG27" s="8"/>
      <c r="KKH27" s="9"/>
      <c r="KKI27" s="9"/>
      <c r="KKJ27" s="9"/>
      <c r="KKK27" s="9"/>
      <c r="KKL27" s="10"/>
      <c r="KKM27" s="10"/>
      <c r="KKN27" s="11"/>
      <c r="KKO27" s="8"/>
      <c r="KKP27" s="9"/>
      <c r="KKQ27" s="9"/>
      <c r="KKR27" s="9"/>
      <c r="KKS27" s="9"/>
      <c r="KKT27" s="10"/>
      <c r="KKU27" s="10"/>
      <c r="KKV27" s="11"/>
      <c r="KKW27" s="8"/>
      <c r="KKX27" s="9"/>
      <c r="KKY27" s="9"/>
      <c r="KKZ27" s="9"/>
      <c r="KLA27" s="9"/>
      <c r="KLB27" s="10"/>
      <c r="KLC27" s="10"/>
      <c r="KLD27" s="11"/>
      <c r="KLE27" s="8"/>
      <c r="KLF27" s="9"/>
      <c r="KLG27" s="9"/>
      <c r="KLH27" s="9"/>
      <c r="KLI27" s="9"/>
      <c r="KLJ27" s="10"/>
      <c r="KLK27" s="10"/>
      <c r="KLL27" s="11"/>
      <c r="KLM27" s="8"/>
      <c r="KLN27" s="9"/>
      <c r="KLO27" s="9"/>
      <c r="KLP27" s="9"/>
      <c r="KLQ27" s="9"/>
      <c r="KLR27" s="10"/>
      <c r="KLS27" s="10"/>
      <c r="KLT27" s="11"/>
      <c r="KLU27" s="8"/>
      <c r="KLV27" s="9"/>
      <c r="KLW27" s="9"/>
      <c r="KLX27" s="9"/>
      <c r="KLY27" s="9"/>
      <c r="KLZ27" s="10"/>
      <c r="KMA27" s="10"/>
      <c r="KMB27" s="11"/>
      <c r="KMC27" s="8"/>
      <c r="KMD27" s="9"/>
      <c r="KME27" s="9"/>
      <c r="KMF27" s="9"/>
      <c r="KMG27" s="9"/>
      <c r="KMH27" s="10"/>
      <c r="KMI27" s="10"/>
      <c r="KMJ27" s="11"/>
      <c r="KMK27" s="8"/>
      <c r="KML27" s="9"/>
      <c r="KMM27" s="9"/>
      <c r="KMN27" s="9"/>
      <c r="KMO27" s="9"/>
      <c r="KMP27" s="10"/>
      <c r="KMQ27" s="10"/>
      <c r="KMR27" s="11"/>
      <c r="KMS27" s="8"/>
      <c r="KMT27" s="9"/>
      <c r="KMU27" s="9"/>
      <c r="KMV27" s="9"/>
      <c r="KMW27" s="9"/>
      <c r="KMX27" s="10"/>
      <c r="KMY27" s="10"/>
      <c r="KMZ27" s="11"/>
      <c r="KNA27" s="8"/>
      <c r="KNB27" s="9"/>
      <c r="KNC27" s="9"/>
      <c r="KND27" s="9"/>
      <c r="KNE27" s="9"/>
      <c r="KNF27" s="10"/>
      <c r="KNG27" s="10"/>
      <c r="KNH27" s="11"/>
      <c r="KNI27" s="8"/>
      <c r="KNJ27" s="9"/>
      <c r="KNK27" s="9"/>
      <c r="KNL27" s="9"/>
      <c r="KNM27" s="9"/>
      <c r="KNN27" s="10"/>
      <c r="KNO27" s="10"/>
      <c r="KNP27" s="11"/>
      <c r="KNQ27" s="8"/>
      <c r="KNR27" s="9"/>
      <c r="KNS27" s="9"/>
      <c r="KNT27" s="9"/>
      <c r="KNU27" s="9"/>
      <c r="KNV27" s="10"/>
      <c r="KNW27" s="10"/>
      <c r="KNX27" s="11"/>
      <c r="KNY27" s="8"/>
      <c r="KNZ27" s="9"/>
      <c r="KOA27" s="9"/>
      <c r="KOB27" s="9"/>
      <c r="KOC27" s="9"/>
      <c r="KOD27" s="10"/>
      <c r="KOE27" s="10"/>
      <c r="KOF27" s="11"/>
      <c r="KOG27" s="8"/>
      <c r="KOH27" s="9"/>
      <c r="KOI27" s="9"/>
      <c r="KOJ27" s="9"/>
      <c r="KOK27" s="9"/>
      <c r="KOL27" s="10"/>
      <c r="KOM27" s="10"/>
      <c r="KON27" s="11"/>
      <c r="KOO27" s="8"/>
      <c r="KOP27" s="9"/>
      <c r="KOQ27" s="9"/>
      <c r="KOR27" s="9"/>
      <c r="KOS27" s="9"/>
      <c r="KOT27" s="10"/>
      <c r="KOU27" s="10"/>
      <c r="KOV27" s="11"/>
      <c r="KOW27" s="8"/>
      <c r="KOX27" s="9"/>
      <c r="KOY27" s="9"/>
      <c r="KOZ27" s="9"/>
      <c r="KPA27" s="9"/>
      <c r="KPB27" s="10"/>
      <c r="KPC27" s="10"/>
      <c r="KPD27" s="11"/>
      <c r="KPE27" s="8"/>
      <c r="KPF27" s="9"/>
      <c r="KPG27" s="9"/>
      <c r="KPH27" s="9"/>
      <c r="KPI27" s="9"/>
      <c r="KPJ27" s="10"/>
      <c r="KPK27" s="10"/>
      <c r="KPL27" s="11"/>
      <c r="KPM27" s="8"/>
      <c r="KPN27" s="9"/>
      <c r="KPO27" s="9"/>
      <c r="KPP27" s="9"/>
      <c r="KPQ27" s="9"/>
      <c r="KPR27" s="10"/>
      <c r="KPS27" s="10"/>
      <c r="KPT27" s="11"/>
      <c r="KPU27" s="8"/>
      <c r="KPV27" s="9"/>
      <c r="KPW27" s="9"/>
      <c r="KPX27" s="9"/>
      <c r="KPY27" s="9"/>
      <c r="KPZ27" s="10"/>
      <c r="KQA27" s="10"/>
      <c r="KQB27" s="11"/>
      <c r="KQC27" s="8"/>
      <c r="KQD27" s="9"/>
      <c r="KQE27" s="9"/>
      <c r="KQF27" s="9"/>
      <c r="KQG27" s="9"/>
      <c r="KQH27" s="10"/>
      <c r="KQI27" s="10"/>
      <c r="KQJ27" s="11"/>
      <c r="KQK27" s="8"/>
      <c r="KQL27" s="9"/>
      <c r="KQM27" s="9"/>
      <c r="KQN27" s="9"/>
      <c r="KQO27" s="9"/>
      <c r="KQP27" s="10"/>
      <c r="KQQ27" s="10"/>
      <c r="KQR27" s="11"/>
      <c r="KQS27" s="8"/>
      <c r="KQT27" s="9"/>
      <c r="KQU27" s="9"/>
      <c r="KQV27" s="9"/>
      <c r="KQW27" s="9"/>
      <c r="KQX27" s="10"/>
      <c r="KQY27" s="10"/>
      <c r="KQZ27" s="11"/>
      <c r="KRA27" s="8"/>
      <c r="KRB27" s="9"/>
      <c r="KRC27" s="9"/>
      <c r="KRD27" s="9"/>
      <c r="KRE27" s="9"/>
      <c r="KRF27" s="10"/>
      <c r="KRG27" s="10"/>
      <c r="KRH27" s="11"/>
      <c r="KRI27" s="8"/>
      <c r="KRJ27" s="9"/>
      <c r="KRK27" s="9"/>
      <c r="KRL27" s="9"/>
      <c r="KRM27" s="9"/>
      <c r="KRN27" s="10"/>
      <c r="KRO27" s="10"/>
      <c r="KRP27" s="11"/>
      <c r="KRQ27" s="8"/>
      <c r="KRR27" s="9"/>
      <c r="KRS27" s="9"/>
      <c r="KRT27" s="9"/>
      <c r="KRU27" s="9"/>
      <c r="KRV27" s="10"/>
      <c r="KRW27" s="10"/>
      <c r="KRX27" s="11"/>
      <c r="KRY27" s="8"/>
      <c r="KRZ27" s="9"/>
      <c r="KSA27" s="9"/>
      <c r="KSB27" s="9"/>
      <c r="KSC27" s="9"/>
      <c r="KSD27" s="10"/>
      <c r="KSE27" s="10"/>
      <c r="KSF27" s="11"/>
      <c r="KSG27" s="8"/>
      <c r="KSH27" s="9"/>
      <c r="KSI27" s="9"/>
      <c r="KSJ27" s="9"/>
      <c r="KSK27" s="9"/>
      <c r="KSL27" s="10"/>
      <c r="KSM27" s="10"/>
      <c r="KSN27" s="11"/>
      <c r="KSO27" s="8"/>
      <c r="KSP27" s="9"/>
      <c r="KSQ27" s="9"/>
      <c r="KSR27" s="9"/>
      <c r="KSS27" s="9"/>
      <c r="KST27" s="10"/>
      <c r="KSU27" s="10"/>
      <c r="KSV27" s="11"/>
      <c r="KSW27" s="8"/>
      <c r="KSX27" s="9"/>
      <c r="KSY27" s="9"/>
      <c r="KSZ27" s="9"/>
      <c r="KTA27" s="9"/>
      <c r="KTB27" s="10"/>
      <c r="KTC27" s="10"/>
      <c r="KTD27" s="11"/>
      <c r="KTE27" s="8"/>
      <c r="KTF27" s="9"/>
      <c r="KTG27" s="9"/>
      <c r="KTH27" s="9"/>
      <c r="KTI27" s="9"/>
      <c r="KTJ27" s="10"/>
      <c r="KTK27" s="10"/>
      <c r="KTL27" s="11"/>
      <c r="KTM27" s="8"/>
      <c r="KTN27" s="9"/>
      <c r="KTO27" s="9"/>
      <c r="KTP27" s="9"/>
      <c r="KTQ27" s="9"/>
      <c r="KTR27" s="10"/>
      <c r="KTS27" s="10"/>
      <c r="KTT27" s="11"/>
      <c r="KTU27" s="8"/>
      <c r="KTV27" s="9"/>
      <c r="KTW27" s="9"/>
      <c r="KTX27" s="9"/>
      <c r="KTY27" s="9"/>
      <c r="KTZ27" s="10"/>
      <c r="KUA27" s="10"/>
      <c r="KUB27" s="11"/>
      <c r="KUC27" s="8"/>
      <c r="KUD27" s="9"/>
      <c r="KUE27" s="9"/>
      <c r="KUF27" s="9"/>
      <c r="KUG27" s="9"/>
      <c r="KUH27" s="10"/>
      <c r="KUI27" s="10"/>
      <c r="KUJ27" s="11"/>
      <c r="KUK27" s="8"/>
      <c r="KUL27" s="9"/>
      <c r="KUM27" s="9"/>
      <c r="KUN27" s="9"/>
      <c r="KUO27" s="9"/>
      <c r="KUP27" s="10"/>
      <c r="KUQ27" s="10"/>
      <c r="KUR27" s="11"/>
      <c r="KUS27" s="8"/>
      <c r="KUT27" s="9"/>
      <c r="KUU27" s="9"/>
      <c r="KUV27" s="9"/>
      <c r="KUW27" s="9"/>
      <c r="KUX27" s="10"/>
      <c r="KUY27" s="10"/>
      <c r="KUZ27" s="11"/>
      <c r="KVA27" s="8"/>
      <c r="KVB27" s="9"/>
      <c r="KVC27" s="9"/>
      <c r="KVD27" s="9"/>
      <c r="KVE27" s="9"/>
      <c r="KVF27" s="10"/>
      <c r="KVG27" s="10"/>
      <c r="KVH27" s="11"/>
      <c r="KVI27" s="8"/>
      <c r="KVJ27" s="9"/>
      <c r="KVK27" s="9"/>
      <c r="KVL27" s="9"/>
      <c r="KVM27" s="9"/>
      <c r="KVN27" s="10"/>
      <c r="KVO27" s="10"/>
      <c r="KVP27" s="11"/>
      <c r="KVQ27" s="8"/>
      <c r="KVR27" s="9"/>
      <c r="KVS27" s="9"/>
      <c r="KVT27" s="9"/>
      <c r="KVU27" s="9"/>
      <c r="KVV27" s="10"/>
      <c r="KVW27" s="10"/>
      <c r="KVX27" s="11"/>
      <c r="KVY27" s="8"/>
      <c r="KVZ27" s="9"/>
      <c r="KWA27" s="9"/>
      <c r="KWB27" s="9"/>
      <c r="KWC27" s="9"/>
      <c r="KWD27" s="10"/>
      <c r="KWE27" s="10"/>
      <c r="KWF27" s="11"/>
      <c r="KWG27" s="8"/>
      <c r="KWH27" s="9"/>
      <c r="KWI27" s="9"/>
      <c r="KWJ27" s="9"/>
      <c r="KWK27" s="9"/>
      <c r="KWL27" s="10"/>
      <c r="KWM27" s="10"/>
      <c r="KWN27" s="11"/>
      <c r="KWO27" s="8"/>
      <c r="KWP27" s="9"/>
      <c r="KWQ27" s="9"/>
      <c r="KWR27" s="9"/>
      <c r="KWS27" s="9"/>
      <c r="KWT27" s="10"/>
      <c r="KWU27" s="10"/>
      <c r="KWV27" s="11"/>
      <c r="KWW27" s="8"/>
      <c r="KWX27" s="9"/>
      <c r="KWY27" s="9"/>
      <c r="KWZ27" s="9"/>
      <c r="KXA27" s="9"/>
      <c r="KXB27" s="10"/>
      <c r="KXC27" s="10"/>
      <c r="KXD27" s="11"/>
      <c r="KXE27" s="8"/>
      <c r="KXF27" s="9"/>
      <c r="KXG27" s="9"/>
      <c r="KXH27" s="9"/>
      <c r="KXI27" s="9"/>
      <c r="KXJ27" s="10"/>
      <c r="KXK27" s="10"/>
      <c r="KXL27" s="11"/>
      <c r="KXM27" s="8"/>
      <c r="KXN27" s="9"/>
      <c r="KXO27" s="9"/>
      <c r="KXP27" s="9"/>
      <c r="KXQ27" s="9"/>
      <c r="KXR27" s="10"/>
      <c r="KXS27" s="10"/>
      <c r="KXT27" s="11"/>
      <c r="KXU27" s="8"/>
      <c r="KXV27" s="9"/>
      <c r="KXW27" s="9"/>
      <c r="KXX27" s="9"/>
      <c r="KXY27" s="9"/>
      <c r="KXZ27" s="10"/>
      <c r="KYA27" s="10"/>
      <c r="KYB27" s="11"/>
      <c r="KYC27" s="8"/>
      <c r="KYD27" s="9"/>
      <c r="KYE27" s="9"/>
      <c r="KYF27" s="9"/>
      <c r="KYG27" s="9"/>
      <c r="KYH27" s="10"/>
      <c r="KYI27" s="10"/>
      <c r="KYJ27" s="11"/>
      <c r="KYK27" s="8"/>
      <c r="KYL27" s="9"/>
      <c r="KYM27" s="9"/>
      <c r="KYN27" s="9"/>
      <c r="KYO27" s="9"/>
      <c r="KYP27" s="10"/>
      <c r="KYQ27" s="10"/>
      <c r="KYR27" s="11"/>
      <c r="KYS27" s="8"/>
      <c r="KYT27" s="9"/>
      <c r="KYU27" s="9"/>
      <c r="KYV27" s="9"/>
      <c r="KYW27" s="9"/>
      <c r="KYX27" s="10"/>
      <c r="KYY27" s="10"/>
      <c r="KYZ27" s="11"/>
      <c r="KZA27" s="8"/>
      <c r="KZB27" s="9"/>
      <c r="KZC27" s="9"/>
      <c r="KZD27" s="9"/>
      <c r="KZE27" s="9"/>
      <c r="KZF27" s="10"/>
      <c r="KZG27" s="10"/>
      <c r="KZH27" s="11"/>
      <c r="KZI27" s="8"/>
      <c r="KZJ27" s="9"/>
      <c r="KZK27" s="9"/>
      <c r="KZL27" s="9"/>
      <c r="KZM27" s="9"/>
      <c r="KZN27" s="10"/>
      <c r="KZO27" s="10"/>
      <c r="KZP27" s="11"/>
      <c r="KZQ27" s="8"/>
      <c r="KZR27" s="9"/>
      <c r="KZS27" s="9"/>
      <c r="KZT27" s="9"/>
      <c r="KZU27" s="9"/>
      <c r="KZV27" s="10"/>
      <c r="KZW27" s="10"/>
      <c r="KZX27" s="11"/>
      <c r="KZY27" s="8"/>
      <c r="KZZ27" s="9"/>
      <c r="LAA27" s="9"/>
      <c r="LAB27" s="9"/>
      <c r="LAC27" s="9"/>
      <c r="LAD27" s="10"/>
      <c r="LAE27" s="10"/>
      <c r="LAF27" s="11"/>
      <c r="LAG27" s="8"/>
      <c r="LAH27" s="9"/>
      <c r="LAI27" s="9"/>
      <c r="LAJ27" s="9"/>
      <c r="LAK27" s="9"/>
      <c r="LAL27" s="10"/>
      <c r="LAM27" s="10"/>
      <c r="LAN27" s="11"/>
      <c r="LAO27" s="8"/>
      <c r="LAP27" s="9"/>
      <c r="LAQ27" s="9"/>
      <c r="LAR27" s="9"/>
      <c r="LAS27" s="9"/>
      <c r="LAT27" s="10"/>
      <c r="LAU27" s="10"/>
      <c r="LAV27" s="11"/>
      <c r="LAW27" s="8"/>
      <c r="LAX27" s="9"/>
      <c r="LAY27" s="9"/>
      <c r="LAZ27" s="9"/>
      <c r="LBA27" s="9"/>
      <c r="LBB27" s="10"/>
      <c r="LBC27" s="10"/>
      <c r="LBD27" s="11"/>
      <c r="LBE27" s="8"/>
      <c r="LBF27" s="9"/>
      <c r="LBG27" s="9"/>
      <c r="LBH27" s="9"/>
      <c r="LBI27" s="9"/>
      <c r="LBJ27" s="10"/>
      <c r="LBK27" s="10"/>
      <c r="LBL27" s="11"/>
      <c r="LBM27" s="8"/>
      <c r="LBN27" s="9"/>
      <c r="LBO27" s="9"/>
      <c r="LBP27" s="9"/>
      <c r="LBQ27" s="9"/>
      <c r="LBR27" s="10"/>
      <c r="LBS27" s="10"/>
      <c r="LBT27" s="11"/>
      <c r="LBU27" s="8"/>
      <c r="LBV27" s="9"/>
      <c r="LBW27" s="9"/>
      <c r="LBX27" s="9"/>
      <c r="LBY27" s="9"/>
      <c r="LBZ27" s="10"/>
      <c r="LCA27" s="10"/>
      <c r="LCB27" s="11"/>
      <c r="LCC27" s="8"/>
      <c r="LCD27" s="9"/>
      <c r="LCE27" s="9"/>
      <c r="LCF27" s="9"/>
      <c r="LCG27" s="9"/>
      <c r="LCH27" s="10"/>
      <c r="LCI27" s="10"/>
      <c r="LCJ27" s="11"/>
      <c r="LCK27" s="8"/>
      <c r="LCL27" s="9"/>
      <c r="LCM27" s="9"/>
      <c r="LCN27" s="9"/>
      <c r="LCO27" s="9"/>
      <c r="LCP27" s="10"/>
      <c r="LCQ27" s="10"/>
      <c r="LCR27" s="11"/>
      <c r="LCS27" s="8"/>
      <c r="LCT27" s="9"/>
      <c r="LCU27" s="9"/>
      <c r="LCV27" s="9"/>
      <c r="LCW27" s="9"/>
      <c r="LCX27" s="10"/>
      <c r="LCY27" s="10"/>
      <c r="LCZ27" s="11"/>
      <c r="LDA27" s="8"/>
      <c r="LDB27" s="9"/>
      <c r="LDC27" s="9"/>
      <c r="LDD27" s="9"/>
      <c r="LDE27" s="9"/>
      <c r="LDF27" s="10"/>
      <c r="LDG27" s="10"/>
      <c r="LDH27" s="11"/>
      <c r="LDI27" s="8"/>
      <c r="LDJ27" s="9"/>
      <c r="LDK27" s="9"/>
      <c r="LDL27" s="9"/>
      <c r="LDM27" s="9"/>
      <c r="LDN27" s="10"/>
      <c r="LDO27" s="10"/>
      <c r="LDP27" s="11"/>
      <c r="LDQ27" s="8"/>
      <c r="LDR27" s="9"/>
      <c r="LDS27" s="9"/>
      <c r="LDT27" s="9"/>
      <c r="LDU27" s="9"/>
      <c r="LDV27" s="10"/>
      <c r="LDW27" s="10"/>
      <c r="LDX27" s="11"/>
      <c r="LDY27" s="8"/>
      <c r="LDZ27" s="9"/>
      <c r="LEA27" s="9"/>
      <c r="LEB27" s="9"/>
      <c r="LEC27" s="9"/>
      <c r="LED27" s="10"/>
      <c r="LEE27" s="10"/>
      <c r="LEF27" s="11"/>
      <c r="LEG27" s="8"/>
      <c r="LEH27" s="9"/>
      <c r="LEI27" s="9"/>
      <c r="LEJ27" s="9"/>
      <c r="LEK27" s="9"/>
      <c r="LEL27" s="10"/>
      <c r="LEM27" s="10"/>
      <c r="LEN27" s="11"/>
      <c r="LEO27" s="8"/>
      <c r="LEP27" s="9"/>
      <c r="LEQ27" s="9"/>
      <c r="LER27" s="9"/>
      <c r="LES27" s="9"/>
      <c r="LET27" s="10"/>
      <c r="LEU27" s="10"/>
      <c r="LEV27" s="11"/>
      <c r="LEW27" s="8"/>
      <c r="LEX27" s="9"/>
      <c r="LEY27" s="9"/>
      <c r="LEZ27" s="9"/>
      <c r="LFA27" s="9"/>
      <c r="LFB27" s="10"/>
      <c r="LFC27" s="10"/>
      <c r="LFD27" s="11"/>
      <c r="LFE27" s="8"/>
      <c r="LFF27" s="9"/>
      <c r="LFG27" s="9"/>
      <c r="LFH27" s="9"/>
      <c r="LFI27" s="9"/>
      <c r="LFJ27" s="10"/>
      <c r="LFK27" s="10"/>
      <c r="LFL27" s="11"/>
      <c r="LFM27" s="8"/>
      <c r="LFN27" s="9"/>
      <c r="LFO27" s="9"/>
      <c r="LFP27" s="9"/>
      <c r="LFQ27" s="9"/>
      <c r="LFR27" s="10"/>
      <c r="LFS27" s="10"/>
      <c r="LFT27" s="11"/>
      <c r="LFU27" s="8"/>
      <c r="LFV27" s="9"/>
      <c r="LFW27" s="9"/>
      <c r="LFX27" s="9"/>
      <c r="LFY27" s="9"/>
      <c r="LFZ27" s="10"/>
      <c r="LGA27" s="10"/>
      <c r="LGB27" s="11"/>
      <c r="LGC27" s="8"/>
      <c r="LGD27" s="9"/>
      <c r="LGE27" s="9"/>
      <c r="LGF27" s="9"/>
      <c r="LGG27" s="9"/>
      <c r="LGH27" s="10"/>
      <c r="LGI27" s="10"/>
      <c r="LGJ27" s="11"/>
      <c r="LGK27" s="8"/>
      <c r="LGL27" s="9"/>
      <c r="LGM27" s="9"/>
      <c r="LGN27" s="9"/>
      <c r="LGO27" s="9"/>
      <c r="LGP27" s="10"/>
      <c r="LGQ27" s="10"/>
      <c r="LGR27" s="11"/>
      <c r="LGS27" s="8"/>
      <c r="LGT27" s="9"/>
      <c r="LGU27" s="9"/>
      <c r="LGV27" s="9"/>
      <c r="LGW27" s="9"/>
      <c r="LGX27" s="10"/>
      <c r="LGY27" s="10"/>
      <c r="LGZ27" s="11"/>
      <c r="LHA27" s="8"/>
      <c r="LHB27" s="9"/>
      <c r="LHC27" s="9"/>
      <c r="LHD27" s="9"/>
      <c r="LHE27" s="9"/>
      <c r="LHF27" s="10"/>
      <c r="LHG27" s="10"/>
      <c r="LHH27" s="11"/>
      <c r="LHI27" s="8"/>
      <c r="LHJ27" s="9"/>
      <c r="LHK27" s="9"/>
      <c r="LHL27" s="9"/>
      <c r="LHM27" s="9"/>
      <c r="LHN27" s="10"/>
      <c r="LHO27" s="10"/>
      <c r="LHP27" s="11"/>
      <c r="LHQ27" s="8"/>
      <c r="LHR27" s="9"/>
      <c r="LHS27" s="9"/>
      <c r="LHT27" s="9"/>
      <c r="LHU27" s="9"/>
      <c r="LHV27" s="10"/>
      <c r="LHW27" s="10"/>
      <c r="LHX27" s="11"/>
      <c r="LHY27" s="8"/>
      <c r="LHZ27" s="9"/>
      <c r="LIA27" s="9"/>
      <c r="LIB27" s="9"/>
      <c r="LIC27" s="9"/>
      <c r="LID27" s="10"/>
      <c r="LIE27" s="10"/>
      <c r="LIF27" s="11"/>
      <c r="LIG27" s="8"/>
      <c r="LIH27" s="9"/>
      <c r="LII27" s="9"/>
      <c r="LIJ27" s="9"/>
      <c r="LIK27" s="9"/>
      <c r="LIL27" s="10"/>
      <c r="LIM27" s="10"/>
      <c r="LIN27" s="11"/>
      <c r="LIO27" s="8"/>
      <c r="LIP27" s="9"/>
      <c r="LIQ27" s="9"/>
      <c r="LIR27" s="9"/>
      <c r="LIS27" s="9"/>
      <c r="LIT27" s="10"/>
      <c r="LIU27" s="10"/>
      <c r="LIV27" s="11"/>
      <c r="LIW27" s="8"/>
      <c r="LIX27" s="9"/>
      <c r="LIY27" s="9"/>
      <c r="LIZ27" s="9"/>
      <c r="LJA27" s="9"/>
      <c r="LJB27" s="10"/>
      <c r="LJC27" s="10"/>
      <c r="LJD27" s="11"/>
      <c r="LJE27" s="8"/>
      <c r="LJF27" s="9"/>
      <c r="LJG27" s="9"/>
      <c r="LJH27" s="9"/>
      <c r="LJI27" s="9"/>
      <c r="LJJ27" s="10"/>
      <c r="LJK27" s="10"/>
      <c r="LJL27" s="11"/>
      <c r="LJM27" s="8"/>
      <c r="LJN27" s="9"/>
      <c r="LJO27" s="9"/>
      <c r="LJP27" s="9"/>
      <c r="LJQ27" s="9"/>
      <c r="LJR27" s="10"/>
      <c r="LJS27" s="10"/>
      <c r="LJT27" s="11"/>
      <c r="LJU27" s="8"/>
      <c r="LJV27" s="9"/>
      <c r="LJW27" s="9"/>
      <c r="LJX27" s="9"/>
      <c r="LJY27" s="9"/>
      <c r="LJZ27" s="10"/>
      <c r="LKA27" s="10"/>
      <c r="LKB27" s="11"/>
      <c r="LKC27" s="8"/>
      <c r="LKD27" s="9"/>
      <c r="LKE27" s="9"/>
      <c r="LKF27" s="9"/>
      <c r="LKG27" s="9"/>
      <c r="LKH27" s="10"/>
      <c r="LKI27" s="10"/>
      <c r="LKJ27" s="11"/>
      <c r="LKK27" s="8"/>
      <c r="LKL27" s="9"/>
      <c r="LKM27" s="9"/>
      <c r="LKN27" s="9"/>
      <c r="LKO27" s="9"/>
      <c r="LKP27" s="10"/>
      <c r="LKQ27" s="10"/>
      <c r="LKR27" s="11"/>
      <c r="LKS27" s="8"/>
      <c r="LKT27" s="9"/>
      <c r="LKU27" s="9"/>
      <c r="LKV27" s="9"/>
      <c r="LKW27" s="9"/>
      <c r="LKX27" s="10"/>
      <c r="LKY27" s="10"/>
      <c r="LKZ27" s="11"/>
      <c r="LLA27" s="8"/>
      <c r="LLB27" s="9"/>
      <c r="LLC27" s="9"/>
      <c r="LLD27" s="9"/>
      <c r="LLE27" s="9"/>
      <c r="LLF27" s="10"/>
      <c r="LLG27" s="10"/>
      <c r="LLH27" s="11"/>
      <c r="LLI27" s="8"/>
      <c r="LLJ27" s="9"/>
      <c r="LLK27" s="9"/>
      <c r="LLL27" s="9"/>
      <c r="LLM27" s="9"/>
      <c r="LLN27" s="10"/>
      <c r="LLO27" s="10"/>
      <c r="LLP27" s="11"/>
      <c r="LLQ27" s="8"/>
      <c r="LLR27" s="9"/>
      <c r="LLS27" s="9"/>
      <c r="LLT27" s="9"/>
      <c r="LLU27" s="9"/>
      <c r="LLV27" s="10"/>
      <c r="LLW27" s="10"/>
      <c r="LLX27" s="11"/>
      <c r="LLY27" s="8"/>
      <c r="LLZ27" s="9"/>
      <c r="LMA27" s="9"/>
      <c r="LMB27" s="9"/>
      <c r="LMC27" s="9"/>
      <c r="LMD27" s="10"/>
      <c r="LME27" s="10"/>
      <c r="LMF27" s="11"/>
      <c r="LMG27" s="8"/>
      <c r="LMH27" s="9"/>
      <c r="LMI27" s="9"/>
      <c r="LMJ27" s="9"/>
      <c r="LMK27" s="9"/>
      <c r="LML27" s="10"/>
      <c r="LMM27" s="10"/>
      <c r="LMN27" s="11"/>
      <c r="LMO27" s="8"/>
      <c r="LMP27" s="9"/>
      <c r="LMQ27" s="9"/>
      <c r="LMR27" s="9"/>
      <c r="LMS27" s="9"/>
      <c r="LMT27" s="10"/>
      <c r="LMU27" s="10"/>
      <c r="LMV27" s="11"/>
      <c r="LMW27" s="8"/>
      <c r="LMX27" s="9"/>
      <c r="LMY27" s="9"/>
      <c r="LMZ27" s="9"/>
      <c r="LNA27" s="9"/>
      <c r="LNB27" s="10"/>
      <c r="LNC27" s="10"/>
      <c r="LND27" s="11"/>
      <c r="LNE27" s="8"/>
      <c r="LNF27" s="9"/>
      <c r="LNG27" s="9"/>
      <c r="LNH27" s="9"/>
      <c r="LNI27" s="9"/>
      <c r="LNJ27" s="10"/>
      <c r="LNK27" s="10"/>
      <c r="LNL27" s="11"/>
      <c r="LNM27" s="8"/>
      <c r="LNN27" s="9"/>
      <c r="LNO27" s="9"/>
      <c r="LNP27" s="9"/>
      <c r="LNQ27" s="9"/>
      <c r="LNR27" s="10"/>
      <c r="LNS27" s="10"/>
      <c r="LNT27" s="11"/>
      <c r="LNU27" s="8"/>
      <c r="LNV27" s="9"/>
      <c r="LNW27" s="9"/>
      <c r="LNX27" s="9"/>
      <c r="LNY27" s="9"/>
      <c r="LNZ27" s="10"/>
      <c r="LOA27" s="10"/>
      <c r="LOB27" s="11"/>
      <c r="LOC27" s="8"/>
      <c r="LOD27" s="9"/>
      <c r="LOE27" s="9"/>
      <c r="LOF27" s="9"/>
      <c r="LOG27" s="9"/>
      <c r="LOH27" s="10"/>
      <c r="LOI27" s="10"/>
      <c r="LOJ27" s="11"/>
      <c r="LOK27" s="8"/>
      <c r="LOL27" s="9"/>
      <c r="LOM27" s="9"/>
      <c r="LON27" s="9"/>
      <c r="LOO27" s="9"/>
      <c r="LOP27" s="10"/>
      <c r="LOQ27" s="10"/>
      <c r="LOR27" s="11"/>
      <c r="LOS27" s="8"/>
      <c r="LOT27" s="9"/>
      <c r="LOU27" s="9"/>
      <c r="LOV27" s="9"/>
      <c r="LOW27" s="9"/>
      <c r="LOX27" s="10"/>
      <c r="LOY27" s="10"/>
      <c r="LOZ27" s="11"/>
      <c r="LPA27" s="8"/>
      <c r="LPB27" s="9"/>
      <c r="LPC27" s="9"/>
      <c r="LPD27" s="9"/>
      <c r="LPE27" s="9"/>
      <c r="LPF27" s="10"/>
      <c r="LPG27" s="10"/>
      <c r="LPH27" s="11"/>
      <c r="LPI27" s="8"/>
      <c r="LPJ27" s="9"/>
      <c r="LPK27" s="9"/>
      <c r="LPL27" s="9"/>
      <c r="LPM27" s="9"/>
      <c r="LPN27" s="10"/>
      <c r="LPO27" s="10"/>
      <c r="LPP27" s="11"/>
      <c r="LPQ27" s="8"/>
      <c r="LPR27" s="9"/>
      <c r="LPS27" s="9"/>
      <c r="LPT27" s="9"/>
      <c r="LPU27" s="9"/>
      <c r="LPV27" s="10"/>
      <c r="LPW27" s="10"/>
      <c r="LPX27" s="11"/>
      <c r="LPY27" s="8"/>
      <c r="LPZ27" s="9"/>
      <c r="LQA27" s="9"/>
      <c r="LQB27" s="9"/>
      <c r="LQC27" s="9"/>
      <c r="LQD27" s="10"/>
      <c r="LQE27" s="10"/>
      <c r="LQF27" s="11"/>
      <c r="LQG27" s="8"/>
      <c r="LQH27" s="9"/>
      <c r="LQI27" s="9"/>
      <c r="LQJ27" s="9"/>
      <c r="LQK27" s="9"/>
      <c r="LQL27" s="10"/>
      <c r="LQM27" s="10"/>
      <c r="LQN27" s="11"/>
      <c r="LQO27" s="8"/>
      <c r="LQP27" s="9"/>
      <c r="LQQ27" s="9"/>
      <c r="LQR27" s="9"/>
      <c r="LQS27" s="9"/>
      <c r="LQT27" s="10"/>
      <c r="LQU27" s="10"/>
      <c r="LQV27" s="11"/>
      <c r="LQW27" s="8"/>
      <c r="LQX27" s="9"/>
      <c r="LQY27" s="9"/>
      <c r="LQZ27" s="9"/>
      <c r="LRA27" s="9"/>
      <c r="LRB27" s="10"/>
      <c r="LRC27" s="10"/>
      <c r="LRD27" s="11"/>
      <c r="LRE27" s="8"/>
      <c r="LRF27" s="9"/>
      <c r="LRG27" s="9"/>
      <c r="LRH27" s="9"/>
      <c r="LRI27" s="9"/>
      <c r="LRJ27" s="10"/>
      <c r="LRK27" s="10"/>
      <c r="LRL27" s="11"/>
      <c r="LRM27" s="8"/>
      <c r="LRN27" s="9"/>
      <c r="LRO27" s="9"/>
      <c r="LRP27" s="9"/>
      <c r="LRQ27" s="9"/>
      <c r="LRR27" s="10"/>
      <c r="LRS27" s="10"/>
      <c r="LRT27" s="11"/>
      <c r="LRU27" s="8"/>
      <c r="LRV27" s="9"/>
      <c r="LRW27" s="9"/>
      <c r="LRX27" s="9"/>
      <c r="LRY27" s="9"/>
      <c r="LRZ27" s="10"/>
      <c r="LSA27" s="10"/>
      <c r="LSB27" s="11"/>
      <c r="LSC27" s="8"/>
      <c r="LSD27" s="9"/>
      <c r="LSE27" s="9"/>
      <c r="LSF27" s="9"/>
      <c r="LSG27" s="9"/>
      <c r="LSH27" s="10"/>
      <c r="LSI27" s="10"/>
      <c r="LSJ27" s="11"/>
      <c r="LSK27" s="8"/>
      <c r="LSL27" s="9"/>
      <c r="LSM27" s="9"/>
      <c r="LSN27" s="9"/>
      <c r="LSO27" s="9"/>
      <c r="LSP27" s="10"/>
      <c r="LSQ27" s="10"/>
      <c r="LSR27" s="11"/>
      <c r="LSS27" s="8"/>
      <c r="LST27" s="9"/>
      <c r="LSU27" s="9"/>
      <c r="LSV27" s="9"/>
      <c r="LSW27" s="9"/>
      <c r="LSX27" s="10"/>
      <c r="LSY27" s="10"/>
      <c r="LSZ27" s="11"/>
      <c r="LTA27" s="8"/>
      <c r="LTB27" s="9"/>
      <c r="LTC27" s="9"/>
      <c r="LTD27" s="9"/>
      <c r="LTE27" s="9"/>
      <c r="LTF27" s="10"/>
      <c r="LTG27" s="10"/>
      <c r="LTH27" s="11"/>
      <c r="LTI27" s="8"/>
      <c r="LTJ27" s="9"/>
      <c r="LTK27" s="9"/>
      <c r="LTL27" s="9"/>
      <c r="LTM27" s="9"/>
      <c r="LTN27" s="10"/>
      <c r="LTO27" s="10"/>
      <c r="LTP27" s="11"/>
      <c r="LTQ27" s="8"/>
      <c r="LTR27" s="9"/>
      <c r="LTS27" s="9"/>
      <c r="LTT27" s="9"/>
      <c r="LTU27" s="9"/>
      <c r="LTV27" s="10"/>
      <c r="LTW27" s="10"/>
      <c r="LTX27" s="11"/>
      <c r="LTY27" s="8"/>
      <c r="LTZ27" s="9"/>
      <c r="LUA27" s="9"/>
      <c r="LUB27" s="9"/>
      <c r="LUC27" s="9"/>
      <c r="LUD27" s="10"/>
      <c r="LUE27" s="10"/>
      <c r="LUF27" s="11"/>
      <c r="LUG27" s="8"/>
      <c r="LUH27" s="9"/>
      <c r="LUI27" s="9"/>
      <c r="LUJ27" s="9"/>
      <c r="LUK27" s="9"/>
      <c r="LUL27" s="10"/>
      <c r="LUM27" s="10"/>
      <c r="LUN27" s="11"/>
      <c r="LUO27" s="8"/>
      <c r="LUP27" s="9"/>
      <c r="LUQ27" s="9"/>
      <c r="LUR27" s="9"/>
      <c r="LUS27" s="9"/>
      <c r="LUT27" s="10"/>
      <c r="LUU27" s="10"/>
      <c r="LUV27" s="11"/>
      <c r="LUW27" s="8"/>
      <c r="LUX27" s="9"/>
      <c r="LUY27" s="9"/>
      <c r="LUZ27" s="9"/>
      <c r="LVA27" s="9"/>
      <c r="LVB27" s="10"/>
      <c r="LVC27" s="10"/>
      <c r="LVD27" s="11"/>
      <c r="LVE27" s="8"/>
      <c r="LVF27" s="9"/>
      <c r="LVG27" s="9"/>
      <c r="LVH27" s="9"/>
      <c r="LVI27" s="9"/>
      <c r="LVJ27" s="10"/>
      <c r="LVK27" s="10"/>
      <c r="LVL27" s="11"/>
      <c r="LVM27" s="8"/>
      <c r="LVN27" s="9"/>
      <c r="LVO27" s="9"/>
      <c r="LVP27" s="9"/>
      <c r="LVQ27" s="9"/>
      <c r="LVR27" s="10"/>
      <c r="LVS27" s="10"/>
      <c r="LVT27" s="11"/>
      <c r="LVU27" s="8"/>
      <c r="LVV27" s="9"/>
      <c r="LVW27" s="9"/>
      <c r="LVX27" s="9"/>
      <c r="LVY27" s="9"/>
      <c r="LVZ27" s="10"/>
      <c r="LWA27" s="10"/>
      <c r="LWB27" s="11"/>
      <c r="LWC27" s="8"/>
      <c r="LWD27" s="9"/>
      <c r="LWE27" s="9"/>
      <c r="LWF27" s="9"/>
      <c r="LWG27" s="9"/>
      <c r="LWH27" s="10"/>
      <c r="LWI27" s="10"/>
      <c r="LWJ27" s="11"/>
      <c r="LWK27" s="8"/>
      <c r="LWL27" s="9"/>
      <c r="LWM27" s="9"/>
      <c r="LWN27" s="9"/>
      <c r="LWO27" s="9"/>
      <c r="LWP27" s="10"/>
      <c r="LWQ27" s="10"/>
      <c r="LWR27" s="11"/>
      <c r="LWS27" s="8"/>
      <c r="LWT27" s="9"/>
      <c r="LWU27" s="9"/>
      <c r="LWV27" s="9"/>
      <c r="LWW27" s="9"/>
      <c r="LWX27" s="10"/>
      <c r="LWY27" s="10"/>
      <c r="LWZ27" s="11"/>
      <c r="LXA27" s="8"/>
      <c r="LXB27" s="9"/>
      <c r="LXC27" s="9"/>
      <c r="LXD27" s="9"/>
      <c r="LXE27" s="9"/>
      <c r="LXF27" s="10"/>
      <c r="LXG27" s="10"/>
      <c r="LXH27" s="11"/>
      <c r="LXI27" s="8"/>
      <c r="LXJ27" s="9"/>
      <c r="LXK27" s="9"/>
      <c r="LXL27" s="9"/>
      <c r="LXM27" s="9"/>
      <c r="LXN27" s="10"/>
      <c r="LXO27" s="10"/>
      <c r="LXP27" s="11"/>
      <c r="LXQ27" s="8"/>
      <c r="LXR27" s="9"/>
      <c r="LXS27" s="9"/>
      <c r="LXT27" s="9"/>
      <c r="LXU27" s="9"/>
      <c r="LXV27" s="10"/>
      <c r="LXW27" s="10"/>
      <c r="LXX27" s="11"/>
      <c r="LXY27" s="8"/>
      <c r="LXZ27" s="9"/>
      <c r="LYA27" s="9"/>
      <c r="LYB27" s="9"/>
      <c r="LYC27" s="9"/>
      <c r="LYD27" s="10"/>
      <c r="LYE27" s="10"/>
      <c r="LYF27" s="11"/>
      <c r="LYG27" s="8"/>
      <c r="LYH27" s="9"/>
      <c r="LYI27" s="9"/>
      <c r="LYJ27" s="9"/>
      <c r="LYK27" s="9"/>
      <c r="LYL27" s="10"/>
      <c r="LYM27" s="10"/>
      <c r="LYN27" s="11"/>
      <c r="LYO27" s="8"/>
      <c r="LYP27" s="9"/>
      <c r="LYQ27" s="9"/>
      <c r="LYR27" s="9"/>
      <c r="LYS27" s="9"/>
      <c r="LYT27" s="10"/>
      <c r="LYU27" s="10"/>
      <c r="LYV27" s="11"/>
      <c r="LYW27" s="8"/>
      <c r="LYX27" s="9"/>
      <c r="LYY27" s="9"/>
      <c r="LYZ27" s="9"/>
      <c r="LZA27" s="9"/>
      <c r="LZB27" s="10"/>
      <c r="LZC27" s="10"/>
      <c r="LZD27" s="11"/>
      <c r="LZE27" s="8"/>
      <c r="LZF27" s="9"/>
      <c r="LZG27" s="9"/>
      <c r="LZH27" s="9"/>
      <c r="LZI27" s="9"/>
      <c r="LZJ27" s="10"/>
      <c r="LZK27" s="10"/>
      <c r="LZL27" s="11"/>
      <c r="LZM27" s="8"/>
      <c r="LZN27" s="9"/>
      <c r="LZO27" s="9"/>
      <c r="LZP27" s="9"/>
      <c r="LZQ27" s="9"/>
      <c r="LZR27" s="10"/>
      <c r="LZS27" s="10"/>
      <c r="LZT27" s="11"/>
      <c r="LZU27" s="8"/>
      <c r="LZV27" s="9"/>
      <c r="LZW27" s="9"/>
      <c r="LZX27" s="9"/>
      <c r="LZY27" s="9"/>
      <c r="LZZ27" s="10"/>
      <c r="MAA27" s="10"/>
      <c r="MAB27" s="11"/>
      <c r="MAC27" s="8"/>
      <c r="MAD27" s="9"/>
      <c r="MAE27" s="9"/>
      <c r="MAF27" s="9"/>
      <c r="MAG27" s="9"/>
      <c r="MAH27" s="10"/>
      <c r="MAI27" s="10"/>
      <c r="MAJ27" s="11"/>
      <c r="MAK27" s="8"/>
      <c r="MAL27" s="9"/>
      <c r="MAM27" s="9"/>
      <c r="MAN27" s="9"/>
      <c r="MAO27" s="9"/>
      <c r="MAP27" s="10"/>
      <c r="MAQ27" s="10"/>
      <c r="MAR27" s="11"/>
      <c r="MAS27" s="8"/>
      <c r="MAT27" s="9"/>
      <c r="MAU27" s="9"/>
      <c r="MAV27" s="9"/>
      <c r="MAW27" s="9"/>
      <c r="MAX27" s="10"/>
      <c r="MAY27" s="10"/>
      <c r="MAZ27" s="11"/>
      <c r="MBA27" s="8"/>
      <c r="MBB27" s="9"/>
      <c r="MBC27" s="9"/>
      <c r="MBD27" s="9"/>
      <c r="MBE27" s="9"/>
      <c r="MBF27" s="10"/>
      <c r="MBG27" s="10"/>
      <c r="MBH27" s="11"/>
      <c r="MBI27" s="8"/>
      <c r="MBJ27" s="9"/>
      <c r="MBK27" s="9"/>
      <c r="MBL27" s="9"/>
      <c r="MBM27" s="9"/>
      <c r="MBN27" s="10"/>
      <c r="MBO27" s="10"/>
      <c r="MBP27" s="11"/>
      <c r="MBQ27" s="8"/>
      <c r="MBR27" s="9"/>
      <c r="MBS27" s="9"/>
      <c r="MBT27" s="9"/>
      <c r="MBU27" s="9"/>
      <c r="MBV27" s="10"/>
      <c r="MBW27" s="10"/>
      <c r="MBX27" s="11"/>
      <c r="MBY27" s="8"/>
      <c r="MBZ27" s="9"/>
      <c r="MCA27" s="9"/>
      <c r="MCB27" s="9"/>
      <c r="MCC27" s="9"/>
      <c r="MCD27" s="10"/>
      <c r="MCE27" s="10"/>
      <c r="MCF27" s="11"/>
      <c r="MCG27" s="8"/>
      <c r="MCH27" s="9"/>
      <c r="MCI27" s="9"/>
      <c r="MCJ27" s="9"/>
      <c r="MCK27" s="9"/>
      <c r="MCL27" s="10"/>
      <c r="MCM27" s="10"/>
      <c r="MCN27" s="11"/>
      <c r="MCO27" s="8"/>
      <c r="MCP27" s="9"/>
      <c r="MCQ27" s="9"/>
      <c r="MCR27" s="9"/>
      <c r="MCS27" s="9"/>
      <c r="MCT27" s="10"/>
      <c r="MCU27" s="10"/>
      <c r="MCV27" s="11"/>
      <c r="MCW27" s="8"/>
      <c r="MCX27" s="9"/>
      <c r="MCY27" s="9"/>
      <c r="MCZ27" s="9"/>
      <c r="MDA27" s="9"/>
      <c r="MDB27" s="10"/>
      <c r="MDC27" s="10"/>
      <c r="MDD27" s="11"/>
      <c r="MDE27" s="8"/>
      <c r="MDF27" s="9"/>
      <c r="MDG27" s="9"/>
      <c r="MDH27" s="9"/>
      <c r="MDI27" s="9"/>
      <c r="MDJ27" s="10"/>
      <c r="MDK27" s="10"/>
      <c r="MDL27" s="11"/>
      <c r="MDM27" s="8"/>
      <c r="MDN27" s="9"/>
      <c r="MDO27" s="9"/>
      <c r="MDP27" s="9"/>
      <c r="MDQ27" s="9"/>
      <c r="MDR27" s="10"/>
      <c r="MDS27" s="10"/>
      <c r="MDT27" s="11"/>
      <c r="MDU27" s="8"/>
      <c r="MDV27" s="9"/>
      <c r="MDW27" s="9"/>
      <c r="MDX27" s="9"/>
      <c r="MDY27" s="9"/>
      <c r="MDZ27" s="10"/>
      <c r="MEA27" s="10"/>
      <c r="MEB27" s="11"/>
      <c r="MEC27" s="8"/>
      <c r="MED27" s="9"/>
      <c r="MEE27" s="9"/>
      <c r="MEF27" s="9"/>
      <c r="MEG27" s="9"/>
      <c r="MEH27" s="10"/>
      <c r="MEI27" s="10"/>
      <c r="MEJ27" s="11"/>
      <c r="MEK27" s="8"/>
      <c r="MEL27" s="9"/>
      <c r="MEM27" s="9"/>
      <c r="MEN27" s="9"/>
      <c r="MEO27" s="9"/>
      <c r="MEP27" s="10"/>
      <c r="MEQ27" s="10"/>
      <c r="MER27" s="11"/>
      <c r="MES27" s="8"/>
      <c r="MET27" s="9"/>
      <c r="MEU27" s="9"/>
      <c r="MEV27" s="9"/>
      <c r="MEW27" s="9"/>
      <c r="MEX27" s="10"/>
      <c r="MEY27" s="10"/>
      <c r="MEZ27" s="11"/>
      <c r="MFA27" s="8"/>
      <c r="MFB27" s="9"/>
      <c r="MFC27" s="9"/>
      <c r="MFD27" s="9"/>
      <c r="MFE27" s="9"/>
      <c r="MFF27" s="10"/>
      <c r="MFG27" s="10"/>
      <c r="MFH27" s="11"/>
      <c r="MFI27" s="8"/>
      <c r="MFJ27" s="9"/>
      <c r="MFK27" s="9"/>
      <c r="MFL27" s="9"/>
      <c r="MFM27" s="9"/>
      <c r="MFN27" s="10"/>
      <c r="MFO27" s="10"/>
      <c r="MFP27" s="11"/>
      <c r="MFQ27" s="8"/>
      <c r="MFR27" s="9"/>
      <c r="MFS27" s="9"/>
      <c r="MFT27" s="9"/>
      <c r="MFU27" s="9"/>
      <c r="MFV27" s="10"/>
      <c r="MFW27" s="10"/>
      <c r="MFX27" s="11"/>
      <c r="MFY27" s="8"/>
      <c r="MFZ27" s="9"/>
      <c r="MGA27" s="9"/>
      <c r="MGB27" s="9"/>
      <c r="MGC27" s="9"/>
      <c r="MGD27" s="10"/>
      <c r="MGE27" s="10"/>
      <c r="MGF27" s="11"/>
      <c r="MGG27" s="8"/>
      <c r="MGH27" s="9"/>
      <c r="MGI27" s="9"/>
      <c r="MGJ27" s="9"/>
      <c r="MGK27" s="9"/>
      <c r="MGL27" s="10"/>
      <c r="MGM27" s="10"/>
      <c r="MGN27" s="11"/>
      <c r="MGO27" s="8"/>
      <c r="MGP27" s="9"/>
      <c r="MGQ27" s="9"/>
      <c r="MGR27" s="9"/>
      <c r="MGS27" s="9"/>
      <c r="MGT27" s="10"/>
      <c r="MGU27" s="10"/>
      <c r="MGV27" s="11"/>
      <c r="MGW27" s="8"/>
      <c r="MGX27" s="9"/>
      <c r="MGY27" s="9"/>
      <c r="MGZ27" s="9"/>
      <c r="MHA27" s="9"/>
      <c r="MHB27" s="10"/>
      <c r="MHC27" s="10"/>
      <c r="MHD27" s="11"/>
      <c r="MHE27" s="8"/>
      <c r="MHF27" s="9"/>
      <c r="MHG27" s="9"/>
      <c r="MHH27" s="9"/>
      <c r="MHI27" s="9"/>
      <c r="MHJ27" s="10"/>
      <c r="MHK27" s="10"/>
      <c r="MHL27" s="11"/>
      <c r="MHM27" s="8"/>
      <c r="MHN27" s="9"/>
      <c r="MHO27" s="9"/>
      <c r="MHP27" s="9"/>
      <c r="MHQ27" s="9"/>
      <c r="MHR27" s="10"/>
      <c r="MHS27" s="10"/>
      <c r="MHT27" s="11"/>
      <c r="MHU27" s="8"/>
      <c r="MHV27" s="9"/>
      <c r="MHW27" s="9"/>
      <c r="MHX27" s="9"/>
      <c r="MHY27" s="9"/>
      <c r="MHZ27" s="10"/>
      <c r="MIA27" s="10"/>
      <c r="MIB27" s="11"/>
      <c r="MIC27" s="8"/>
      <c r="MID27" s="9"/>
      <c r="MIE27" s="9"/>
      <c r="MIF27" s="9"/>
      <c r="MIG27" s="9"/>
      <c r="MIH27" s="10"/>
      <c r="MII27" s="10"/>
      <c r="MIJ27" s="11"/>
      <c r="MIK27" s="8"/>
      <c r="MIL27" s="9"/>
      <c r="MIM27" s="9"/>
      <c r="MIN27" s="9"/>
      <c r="MIO27" s="9"/>
      <c r="MIP27" s="10"/>
      <c r="MIQ27" s="10"/>
      <c r="MIR27" s="11"/>
      <c r="MIS27" s="8"/>
      <c r="MIT27" s="9"/>
      <c r="MIU27" s="9"/>
      <c r="MIV27" s="9"/>
      <c r="MIW27" s="9"/>
      <c r="MIX27" s="10"/>
      <c r="MIY27" s="10"/>
      <c r="MIZ27" s="11"/>
      <c r="MJA27" s="8"/>
      <c r="MJB27" s="9"/>
      <c r="MJC27" s="9"/>
      <c r="MJD27" s="9"/>
      <c r="MJE27" s="9"/>
      <c r="MJF27" s="10"/>
      <c r="MJG27" s="10"/>
      <c r="MJH27" s="11"/>
      <c r="MJI27" s="8"/>
      <c r="MJJ27" s="9"/>
      <c r="MJK27" s="9"/>
      <c r="MJL27" s="9"/>
      <c r="MJM27" s="9"/>
      <c r="MJN27" s="10"/>
      <c r="MJO27" s="10"/>
      <c r="MJP27" s="11"/>
      <c r="MJQ27" s="8"/>
      <c r="MJR27" s="9"/>
      <c r="MJS27" s="9"/>
      <c r="MJT27" s="9"/>
      <c r="MJU27" s="9"/>
      <c r="MJV27" s="10"/>
      <c r="MJW27" s="10"/>
      <c r="MJX27" s="11"/>
      <c r="MJY27" s="8"/>
      <c r="MJZ27" s="9"/>
      <c r="MKA27" s="9"/>
      <c r="MKB27" s="9"/>
      <c r="MKC27" s="9"/>
      <c r="MKD27" s="10"/>
      <c r="MKE27" s="10"/>
      <c r="MKF27" s="11"/>
      <c r="MKG27" s="8"/>
      <c r="MKH27" s="9"/>
      <c r="MKI27" s="9"/>
      <c r="MKJ27" s="9"/>
      <c r="MKK27" s="9"/>
      <c r="MKL27" s="10"/>
      <c r="MKM27" s="10"/>
      <c r="MKN27" s="11"/>
      <c r="MKO27" s="8"/>
      <c r="MKP27" s="9"/>
      <c r="MKQ27" s="9"/>
      <c r="MKR27" s="9"/>
      <c r="MKS27" s="9"/>
      <c r="MKT27" s="10"/>
      <c r="MKU27" s="10"/>
      <c r="MKV27" s="11"/>
      <c r="MKW27" s="8"/>
      <c r="MKX27" s="9"/>
      <c r="MKY27" s="9"/>
      <c r="MKZ27" s="9"/>
      <c r="MLA27" s="9"/>
      <c r="MLB27" s="10"/>
      <c r="MLC27" s="10"/>
      <c r="MLD27" s="11"/>
      <c r="MLE27" s="8"/>
      <c r="MLF27" s="9"/>
      <c r="MLG27" s="9"/>
      <c r="MLH27" s="9"/>
      <c r="MLI27" s="9"/>
      <c r="MLJ27" s="10"/>
      <c r="MLK27" s="10"/>
      <c r="MLL27" s="11"/>
      <c r="MLM27" s="8"/>
      <c r="MLN27" s="9"/>
      <c r="MLO27" s="9"/>
      <c r="MLP27" s="9"/>
      <c r="MLQ27" s="9"/>
      <c r="MLR27" s="10"/>
      <c r="MLS27" s="10"/>
      <c r="MLT27" s="11"/>
      <c r="MLU27" s="8"/>
      <c r="MLV27" s="9"/>
      <c r="MLW27" s="9"/>
      <c r="MLX27" s="9"/>
      <c r="MLY27" s="9"/>
      <c r="MLZ27" s="10"/>
      <c r="MMA27" s="10"/>
      <c r="MMB27" s="11"/>
      <c r="MMC27" s="8"/>
      <c r="MMD27" s="9"/>
      <c r="MME27" s="9"/>
      <c r="MMF27" s="9"/>
      <c r="MMG27" s="9"/>
      <c r="MMH27" s="10"/>
      <c r="MMI27" s="10"/>
      <c r="MMJ27" s="11"/>
      <c r="MMK27" s="8"/>
      <c r="MML27" s="9"/>
      <c r="MMM27" s="9"/>
      <c r="MMN27" s="9"/>
      <c r="MMO27" s="9"/>
      <c r="MMP27" s="10"/>
      <c r="MMQ27" s="10"/>
      <c r="MMR27" s="11"/>
      <c r="MMS27" s="8"/>
      <c r="MMT27" s="9"/>
      <c r="MMU27" s="9"/>
      <c r="MMV27" s="9"/>
      <c r="MMW27" s="9"/>
      <c r="MMX27" s="10"/>
      <c r="MMY27" s="10"/>
      <c r="MMZ27" s="11"/>
      <c r="MNA27" s="8"/>
      <c r="MNB27" s="9"/>
      <c r="MNC27" s="9"/>
      <c r="MND27" s="9"/>
      <c r="MNE27" s="9"/>
      <c r="MNF27" s="10"/>
      <c r="MNG27" s="10"/>
      <c r="MNH27" s="11"/>
      <c r="MNI27" s="8"/>
      <c r="MNJ27" s="9"/>
      <c r="MNK27" s="9"/>
      <c r="MNL27" s="9"/>
      <c r="MNM27" s="9"/>
      <c r="MNN27" s="10"/>
      <c r="MNO27" s="10"/>
      <c r="MNP27" s="11"/>
      <c r="MNQ27" s="8"/>
      <c r="MNR27" s="9"/>
      <c r="MNS27" s="9"/>
      <c r="MNT27" s="9"/>
      <c r="MNU27" s="9"/>
      <c r="MNV27" s="10"/>
      <c r="MNW27" s="10"/>
      <c r="MNX27" s="11"/>
      <c r="MNY27" s="8"/>
      <c r="MNZ27" s="9"/>
      <c r="MOA27" s="9"/>
      <c r="MOB27" s="9"/>
      <c r="MOC27" s="9"/>
      <c r="MOD27" s="10"/>
      <c r="MOE27" s="10"/>
      <c r="MOF27" s="11"/>
      <c r="MOG27" s="8"/>
      <c r="MOH27" s="9"/>
      <c r="MOI27" s="9"/>
      <c r="MOJ27" s="9"/>
      <c r="MOK27" s="9"/>
      <c r="MOL27" s="10"/>
      <c r="MOM27" s="10"/>
      <c r="MON27" s="11"/>
      <c r="MOO27" s="8"/>
      <c r="MOP27" s="9"/>
      <c r="MOQ27" s="9"/>
      <c r="MOR27" s="9"/>
      <c r="MOS27" s="9"/>
      <c r="MOT27" s="10"/>
      <c r="MOU27" s="10"/>
      <c r="MOV27" s="11"/>
      <c r="MOW27" s="8"/>
      <c r="MOX27" s="9"/>
      <c r="MOY27" s="9"/>
      <c r="MOZ27" s="9"/>
      <c r="MPA27" s="9"/>
      <c r="MPB27" s="10"/>
      <c r="MPC27" s="10"/>
      <c r="MPD27" s="11"/>
      <c r="MPE27" s="8"/>
      <c r="MPF27" s="9"/>
      <c r="MPG27" s="9"/>
      <c r="MPH27" s="9"/>
      <c r="MPI27" s="9"/>
      <c r="MPJ27" s="10"/>
      <c r="MPK27" s="10"/>
      <c r="MPL27" s="11"/>
      <c r="MPM27" s="8"/>
      <c r="MPN27" s="9"/>
      <c r="MPO27" s="9"/>
      <c r="MPP27" s="9"/>
      <c r="MPQ27" s="9"/>
      <c r="MPR27" s="10"/>
      <c r="MPS27" s="10"/>
      <c r="MPT27" s="11"/>
      <c r="MPU27" s="8"/>
      <c r="MPV27" s="9"/>
      <c r="MPW27" s="9"/>
      <c r="MPX27" s="9"/>
      <c r="MPY27" s="9"/>
      <c r="MPZ27" s="10"/>
      <c r="MQA27" s="10"/>
      <c r="MQB27" s="11"/>
      <c r="MQC27" s="8"/>
      <c r="MQD27" s="9"/>
      <c r="MQE27" s="9"/>
      <c r="MQF27" s="9"/>
      <c r="MQG27" s="9"/>
      <c r="MQH27" s="10"/>
      <c r="MQI27" s="10"/>
      <c r="MQJ27" s="11"/>
      <c r="MQK27" s="8"/>
      <c r="MQL27" s="9"/>
      <c r="MQM27" s="9"/>
      <c r="MQN27" s="9"/>
      <c r="MQO27" s="9"/>
      <c r="MQP27" s="10"/>
      <c r="MQQ27" s="10"/>
      <c r="MQR27" s="11"/>
      <c r="MQS27" s="8"/>
      <c r="MQT27" s="9"/>
      <c r="MQU27" s="9"/>
      <c r="MQV27" s="9"/>
      <c r="MQW27" s="9"/>
      <c r="MQX27" s="10"/>
      <c r="MQY27" s="10"/>
      <c r="MQZ27" s="11"/>
      <c r="MRA27" s="8"/>
      <c r="MRB27" s="9"/>
      <c r="MRC27" s="9"/>
      <c r="MRD27" s="9"/>
      <c r="MRE27" s="9"/>
      <c r="MRF27" s="10"/>
      <c r="MRG27" s="10"/>
      <c r="MRH27" s="11"/>
      <c r="MRI27" s="8"/>
      <c r="MRJ27" s="9"/>
      <c r="MRK27" s="9"/>
      <c r="MRL27" s="9"/>
      <c r="MRM27" s="9"/>
      <c r="MRN27" s="10"/>
      <c r="MRO27" s="10"/>
      <c r="MRP27" s="11"/>
      <c r="MRQ27" s="8"/>
      <c r="MRR27" s="9"/>
      <c r="MRS27" s="9"/>
      <c r="MRT27" s="9"/>
      <c r="MRU27" s="9"/>
      <c r="MRV27" s="10"/>
      <c r="MRW27" s="10"/>
      <c r="MRX27" s="11"/>
      <c r="MRY27" s="8"/>
      <c r="MRZ27" s="9"/>
      <c r="MSA27" s="9"/>
      <c r="MSB27" s="9"/>
      <c r="MSC27" s="9"/>
      <c r="MSD27" s="10"/>
      <c r="MSE27" s="10"/>
      <c r="MSF27" s="11"/>
      <c r="MSG27" s="8"/>
      <c r="MSH27" s="9"/>
      <c r="MSI27" s="9"/>
      <c r="MSJ27" s="9"/>
      <c r="MSK27" s="9"/>
      <c r="MSL27" s="10"/>
      <c r="MSM27" s="10"/>
      <c r="MSN27" s="11"/>
      <c r="MSO27" s="8"/>
      <c r="MSP27" s="9"/>
      <c r="MSQ27" s="9"/>
      <c r="MSR27" s="9"/>
      <c r="MSS27" s="9"/>
      <c r="MST27" s="10"/>
      <c r="MSU27" s="10"/>
      <c r="MSV27" s="11"/>
      <c r="MSW27" s="8"/>
      <c r="MSX27" s="9"/>
      <c r="MSY27" s="9"/>
      <c r="MSZ27" s="9"/>
      <c r="MTA27" s="9"/>
      <c r="MTB27" s="10"/>
      <c r="MTC27" s="10"/>
      <c r="MTD27" s="11"/>
      <c r="MTE27" s="8"/>
      <c r="MTF27" s="9"/>
      <c r="MTG27" s="9"/>
      <c r="MTH27" s="9"/>
      <c r="MTI27" s="9"/>
      <c r="MTJ27" s="10"/>
      <c r="MTK27" s="10"/>
      <c r="MTL27" s="11"/>
      <c r="MTM27" s="8"/>
      <c r="MTN27" s="9"/>
      <c r="MTO27" s="9"/>
      <c r="MTP27" s="9"/>
      <c r="MTQ27" s="9"/>
      <c r="MTR27" s="10"/>
      <c r="MTS27" s="10"/>
      <c r="MTT27" s="11"/>
      <c r="MTU27" s="8"/>
      <c r="MTV27" s="9"/>
      <c r="MTW27" s="9"/>
      <c r="MTX27" s="9"/>
      <c r="MTY27" s="9"/>
      <c r="MTZ27" s="10"/>
      <c r="MUA27" s="10"/>
      <c r="MUB27" s="11"/>
      <c r="MUC27" s="8"/>
      <c r="MUD27" s="9"/>
      <c r="MUE27" s="9"/>
      <c r="MUF27" s="9"/>
      <c r="MUG27" s="9"/>
      <c r="MUH27" s="10"/>
      <c r="MUI27" s="10"/>
      <c r="MUJ27" s="11"/>
      <c r="MUK27" s="8"/>
      <c r="MUL27" s="9"/>
      <c r="MUM27" s="9"/>
      <c r="MUN27" s="9"/>
      <c r="MUO27" s="9"/>
      <c r="MUP27" s="10"/>
      <c r="MUQ27" s="10"/>
      <c r="MUR27" s="11"/>
      <c r="MUS27" s="8"/>
      <c r="MUT27" s="9"/>
      <c r="MUU27" s="9"/>
      <c r="MUV27" s="9"/>
      <c r="MUW27" s="9"/>
      <c r="MUX27" s="10"/>
      <c r="MUY27" s="10"/>
      <c r="MUZ27" s="11"/>
      <c r="MVA27" s="8"/>
      <c r="MVB27" s="9"/>
      <c r="MVC27" s="9"/>
      <c r="MVD27" s="9"/>
      <c r="MVE27" s="9"/>
      <c r="MVF27" s="10"/>
      <c r="MVG27" s="10"/>
      <c r="MVH27" s="11"/>
      <c r="MVI27" s="8"/>
      <c r="MVJ27" s="9"/>
      <c r="MVK27" s="9"/>
      <c r="MVL27" s="9"/>
      <c r="MVM27" s="9"/>
      <c r="MVN27" s="10"/>
      <c r="MVO27" s="10"/>
      <c r="MVP27" s="11"/>
      <c r="MVQ27" s="8"/>
      <c r="MVR27" s="9"/>
      <c r="MVS27" s="9"/>
      <c r="MVT27" s="9"/>
      <c r="MVU27" s="9"/>
      <c r="MVV27" s="10"/>
      <c r="MVW27" s="10"/>
      <c r="MVX27" s="11"/>
      <c r="MVY27" s="8"/>
      <c r="MVZ27" s="9"/>
      <c r="MWA27" s="9"/>
      <c r="MWB27" s="9"/>
      <c r="MWC27" s="9"/>
      <c r="MWD27" s="10"/>
      <c r="MWE27" s="10"/>
      <c r="MWF27" s="11"/>
      <c r="MWG27" s="8"/>
      <c r="MWH27" s="9"/>
      <c r="MWI27" s="9"/>
      <c r="MWJ27" s="9"/>
      <c r="MWK27" s="9"/>
      <c r="MWL27" s="10"/>
      <c r="MWM27" s="10"/>
      <c r="MWN27" s="11"/>
      <c r="MWO27" s="8"/>
      <c r="MWP27" s="9"/>
      <c r="MWQ27" s="9"/>
      <c r="MWR27" s="9"/>
      <c r="MWS27" s="9"/>
      <c r="MWT27" s="10"/>
      <c r="MWU27" s="10"/>
      <c r="MWV27" s="11"/>
      <c r="MWW27" s="8"/>
      <c r="MWX27" s="9"/>
      <c r="MWY27" s="9"/>
      <c r="MWZ27" s="9"/>
      <c r="MXA27" s="9"/>
      <c r="MXB27" s="10"/>
      <c r="MXC27" s="10"/>
      <c r="MXD27" s="11"/>
      <c r="MXE27" s="8"/>
      <c r="MXF27" s="9"/>
      <c r="MXG27" s="9"/>
      <c r="MXH27" s="9"/>
      <c r="MXI27" s="9"/>
      <c r="MXJ27" s="10"/>
      <c r="MXK27" s="10"/>
      <c r="MXL27" s="11"/>
      <c r="MXM27" s="8"/>
      <c r="MXN27" s="9"/>
      <c r="MXO27" s="9"/>
      <c r="MXP27" s="9"/>
      <c r="MXQ27" s="9"/>
      <c r="MXR27" s="10"/>
      <c r="MXS27" s="10"/>
      <c r="MXT27" s="11"/>
      <c r="MXU27" s="8"/>
      <c r="MXV27" s="9"/>
      <c r="MXW27" s="9"/>
      <c r="MXX27" s="9"/>
      <c r="MXY27" s="9"/>
      <c r="MXZ27" s="10"/>
      <c r="MYA27" s="10"/>
      <c r="MYB27" s="11"/>
      <c r="MYC27" s="8"/>
      <c r="MYD27" s="9"/>
      <c r="MYE27" s="9"/>
      <c r="MYF27" s="9"/>
      <c r="MYG27" s="9"/>
      <c r="MYH27" s="10"/>
      <c r="MYI27" s="10"/>
      <c r="MYJ27" s="11"/>
      <c r="MYK27" s="8"/>
      <c r="MYL27" s="9"/>
      <c r="MYM27" s="9"/>
      <c r="MYN27" s="9"/>
      <c r="MYO27" s="9"/>
      <c r="MYP27" s="10"/>
      <c r="MYQ27" s="10"/>
      <c r="MYR27" s="11"/>
      <c r="MYS27" s="8"/>
      <c r="MYT27" s="9"/>
      <c r="MYU27" s="9"/>
      <c r="MYV27" s="9"/>
      <c r="MYW27" s="9"/>
      <c r="MYX27" s="10"/>
      <c r="MYY27" s="10"/>
      <c r="MYZ27" s="11"/>
      <c r="MZA27" s="8"/>
      <c r="MZB27" s="9"/>
      <c r="MZC27" s="9"/>
      <c r="MZD27" s="9"/>
      <c r="MZE27" s="9"/>
      <c r="MZF27" s="10"/>
      <c r="MZG27" s="10"/>
      <c r="MZH27" s="11"/>
      <c r="MZI27" s="8"/>
      <c r="MZJ27" s="9"/>
      <c r="MZK27" s="9"/>
      <c r="MZL27" s="9"/>
      <c r="MZM27" s="9"/>
      <c r="MZN27" s="10"/>
      <c r="MZO27" s="10"/>
      <c r="MZP27" s="11"/>
      <c r="MZQ27" s="8"/>
      <c r="MZR27" s="9"/>
      <c r="MZS27" s="9"/>
      <c r="MZT27" s="9"/>
      <c r="MZU27" s="9"/>
      <c r="MZV27" s="10"/>
      <c r="MZW27" s="10"/>
      <c r="MZX27" s="11"/>
      <c r="MZY27" s="8"/>
      <c r="MZZ27" s="9"/>
      <c r="NAA27" s="9"/>
      <c r="NAB27" s="9"/>
      <c r="NAC27" s="9"/>
      <c r="NAD27" s="10"/>
      <c r="NAE27" s="10"/>
      <c r="NAF27" s="11"/>
      <c r="NAG27" s="8"/>
      <c r="NAH27" s="9"/>
      <c r="NAI27" s="9"/>
      <c r="NAJ27" s="9"/>
      <c r="NAK27" s="9"/>
      <c r="NAL27" s="10"/>
      <c r="NAM27" s="10"/>
      <c r="NAN27" s="11"/>
      <c r="NAO27" s="8"/>
      <c r="NAP27" s="9"/>
      <c r="NAQ27" s="9"/>
      <c r="NAR27" s="9"/>
      <c r="NAS27" s="9"/>
      <c r="NAT27" s="10"/>
      <c r="NAU27" s="10"/>
      <c r="NAV27" s="11"/>
      <c r="NAW27" s="8"/>
      <c r="NAX27" s="9"/>
      <c r="NAY27" s="9"/>
      <c r="NAZ27" s="9"/>
      <c r="NBA27" s="9"/>
      <c r="NBB27" s="10"/>
      <c r="NBC27" s="10"/>
      <c r="NBD27" s="11"/>
      <c r="NBE27" s="8"/>
      <c r="NBF27" s="9"/>
      <c r="NBG27" s="9"/>
      <c r="NBH27" s="9"/>
      <c r="NBI27" s="9"/>
      <c r="NBJ27" s="10"/>
      <c r="NBK27" s="10"/>
      <c r="NBL27" s="11"/>
      <c r="NBM27" s="8"/>
      <c r="NBN27" s="9"/>
      <c r="NBO27" s="9"/>
      <c r="NBP27" s="9"/>
      <c r="NBQ27" s="9"/>
      <c r="NBR27" s="10"/>
      <c r="NBS27" s="10"/>
      <c r="NBT27" s="11"/>
      <c r="NBU27" s="8"/>
      <c r="NBV27" s="9"/>
      <c r="NBW27" s="9"/>
      <c r="NBX27" s="9"/>
      <c r="NBY27" s="9"/>
      <c r="NBZ27" s="10"/>
      <c r="NCA27" s="10"/>
      <c r="NCB27" s="11"/>
      <c r="NCC27" s="8"/>
      <c r="NCD27" s="9"/>
      <c r="NCE27" s="9"/>
      <c r="NCF27" s="9"/>
      <c r="NCG27" s="9"/>
      <c r="NCH27" s="10"/>
      <c r="NCI27" s="10"/>
      <c r="NCJ27" s="11"/>
      <c r="NCK27" s="8"/>
      <c r="NCL27" s="9"/>
      <c r="NCM27" s="9"/>
      <c r="NCN27" s="9"/>
      <c r="NCO27" s="9"/>
      <c r="NCP27" s="10"/>
      <c r="NCQ27" s="10"/>
      <c r="NCR27" s="11"/>
      <c r="NCS27" s="8"/>
      <c r="NCT27" s="9"/>
      <c r="NCU27" s="9"/>
      <c r="NCV27" s="9"/>
      <c r="NCW27" s="9"/>
      <c r="NCX27" s="10"/>
      <c r="NCY27" s="10"/>
      <c r="NCZ27" s="11"/>
      <c r="NDA27" s="8"/>
      <c r="NDB27" s="9"/>
      <c r="NDC27" s="9"/>
      <c r="NDD27" s="9"/>
      <c r="NDE27" s="9"/>
      <c r="NDF27" s="10"/>
      <c r="NDG27" s="10"/>
      <c r="NDH27" s="11"/>
      <c r="NDI27" s="8"/>
      <c r="NDJ27" s="9"/>
      <c r="NDK27" s="9"/>
      <c r="NDL27" s="9"/>
      <c r="NDM27" s="9"/>
      <c r="NDN27" s="10"/>
      <c r="NDO27" s="10"/>
      <c r="NDP27" s="11"/>
      <c r="NDQ27" s="8"/>
      <c r="NDR27" s="9"/>
      <c r="NDS27" s="9"/>
      <c r="NDT27" s="9"/>
      <c r="NDU27" s="9"/>
      <c r="NDV27" s="10"/>
      <c r="NDW27" s="10"/>
      <c r="NDX27" s="11"/>
      <c r="NDY27" s="8"/>
      <c r="NDZ27" s="9"/>
      <c r="NEA27" s="9"/>
      <c r="NEB27" s="9"/>
      <c r="NEC27" s="9"/>
      <c r="NED27" s="10"/>
      <c r="NEE27" s="10"/>
      <c r="NEF27" s="11"/>
      <c r="NEG27" s="8"/>
      <c r="NEH27" s="9"/>
      <c r="NEI27" s="9"/>
      <c r="NEJ27" s="9"/>
      <c r="NEK27" s="9"/>
      <c r="NEL27" s="10"/>
      <c r="NEM27" s="10"/>
      <c r="NEN27" s="11"/>
      <c r="NEO27" s="8"/>
      <c r="NEP27" s="9"/>
      <c r="NEQ27" s="9"/>
      <c r="NER27" s="9"/>
      <c r="NES27" s="9"/>
      <c r="NET27" s="10"/>
      <c r="NEU27" s="10"/>
      <c r="NEV27" s="11"/>
      <c r="NEW27" s="8"/>
      <c r="NEX27" s="9"/>
      <c r="NEY27" s="9"/>
      <c r="NEZ27" s="9"/>
      <c r="NFA27" s="9"/>
      <c r="NFB27" s="10"/>
      <c r="NFC27" s="10"/>
      <c r="NFD27" s="11"/>
      <c r="NFE27" s="8"/>
      <c r="NFF27" s="9"/>
      <c r="NFG27" s="9"/>
      <c r="NFH27" s="9"/>
      <c r="NFI27" s="9"/>
      <c r="NFJ27" s="10"/>
      <c r="NFK27" s="10"/>
      <c r="NFL27" s="11"/>
      <c r="NFM27" s="8"/>
      <c r="NFN27" s="9"/>
      <c r="NFO27" s="9"/>
      <c r="NFP27" s="9"/>
      <c r="NFQ27" s="9"/>
      <c r="NFR27" s="10"/>
      <c r="NFS27" s="10"/>
      <c r="NFT27" s="11"/>
      <c r="NFU27" s="8"/>
      <c r="NFV27" s="9"/>
      <c r="NFW27" s="9"/>
      <c r="NFX27" s="9"/>
      <c r="NFY27" s="9"/>
      <c r="NFZ27" s="10"/>
      <c r="NGA27" s="10"/>
      <c r="NGB27" s="11"/>
      <c r="NGC27" s="8"/>
      <c r="NGD27" s="9"/>
      <c r="NGE27" s="9"/>
      <c r="NGF27" s="9"/>
      <c r="NGG27" s="9"/>
      <c r="NGH27" s="10"/>
      <c r="NGI27" s="10"/>
      <c r="NGJ27" s="11"/>
      <c r="NGK27" s="8"/>
      <c r="NGL27" s="9"/>
      <c r="NGM27" s="9"/>
      <c r="NGN27" s="9"/>
      <c r="NGO27" s="9"/>
      <c r="NGP27" s="10"/>
      <c r="NGQ27" s="10"/>
      <c r="NGR27" s="11"/>
      <c r="NGS27" s="8"/>
      <c r="NGT27" s="9"/>
      <c r="NGU27" s="9"/>
      <c r="NGV27" s="9"/>
      <c r="NGW27" s="9"/>
      <c r="NGX27" s="10"/>
      <c r="NGY27" s="10"/>
      <c r="NGZ27" s="11"/>
      <c r="NHA27" s="8"/>
      <c r="NHB27" s="9"/>
      <c r="NHC27" s="9"/>
      <c r="NHD27" s="9"/>
      <c r="NHE27" s="9"/>
      <c r="NHF27" s="10"/>
      <c r="NHG27" s="10"/>
      <c r="NHH27" s="11"/>
      <c r="NHI27" s="8"/>
      <c r="NHJ27" s="9"/>
      <c r="NHK27" s="9"/>
      <c r="NHL27" s="9"/>
      <c r="NHM27" s="9"/>
      <c r="NHN27" s="10"/>
      <c r="NHO27" s="10"/>
      <c r="NHP27" s="11"/>
      <c r="NHQ27" s="8"/>
      <c r="NHR27" s="9"/>
      <c r="NHS27" s="9"/>
      <c r="NHT27" s="9"/>
      <c r="NHU27" s="9"/>
      <c r="NHV27" s="10"/>
      <c r="NHW27" s="10"/>
      <c r="NHX27" s="11"/>
      <c r="NHY27" s="8"/>
      <c r="NHZ27" s="9"/>
      <c r="NIA27" s="9"/>
      <c r="NIB27" s="9"/>
      <c r="NIC27" s="9"/>
      <c r="NID27" s="10"/>
      <c r="NIE27" s="10"/>
      <c r="NIF27" s="11"/>
      <c r="NIG27" s="8"/>
      <c r="NIH27" s="9"/>
      <c r="NII27" s="9"/>
      <c r="NIJ27" s="9"/>
      <c r="NIK27" s="9"/>
      <c r="NIL27" s="10"/>
      <c r="NIM27" s="10"/>
      <c r="NIN27" s="11"/>
      <c r="NIO27" s="8"/>
      <c r="NIP27" s="9"/>
      <c r="NIQ27" s="9"/>
      <c r="NIR27" s="9"/>
      <c r="NIS27" s="9"/>
      <c r="NIT27" s="10"/>
      <c r="NIU27" s="10"/>
      <c r="NIV27" s="11"/>
      <c r="NIW27" s="8"/>
      <c r="NIX27" s="9"/>
      <c r="NIY27" s="9"/>
      <c r="NIZ27" s="9"/>
      <c r="NJA27" s="9"/>
      <c r="NJB27" s="10"/>
      <c r="NJC27" s="10"/>
      <c r="NJD27" s="11"/>
      <c r="NJE27" s="8"/>
      <c r="NJF27" s="9"/>
      <c r="NJG27" s="9"/>
      <c r="NJH27" s="9"/>
      <c r="NJI27" s="9"/>
      <c r="NJJ27" s="10"/>
      <c r="NJK27" s="10"/>
      <c r="NJL27" s="11"/>
      <c r="NJM27" s="8"/>
      <c r="NJN27" s="9"/>
      <c r="NJO27" s="9"/>
      <c r="NJP27" s="9"/>
      <c r="NJQ27" s="9"/>
      <c r="NJR27" s="10"/>
      <c r="NJS27" s="10"/>
      <c r="NJT27" s="11"/>
      <c r="NJU27" s="8"/>
      <c r="NJV27" s="9"/>
      <c r="NJW27" s="9"/>
      <c r="NJX27" s="9"/>
      <c r="NJY27" s="9"/>
      <c r="NJZ27" s="10"/>
      <c r="NKA27" s="10"/>
      <c r="NKB27" s="11"/>
      <c r="NKC27" s="8"/>
      <c r="NKD27" s="9"/>
      <c r="NKE27" s="9"/>
      <c r="NKF27" s="9"/>
      <c r="NKG27" s="9"/>
      <c r="NKH27" s="10"/>
      <c r="NKI27" s="10"/>
      <c r="NKJ27" s="11"/>
      <c r="NKK27" s="8"/>
      <c r="NKL27" s="9"/>
      <c r="NKM27" s="9"/>
      <c r="NKN27" s="9"/>
      <c r="NKO27" s="9"/>
      <c r="NKP27" s="10"/>
      <c r="NKQ27" s="10"/>
      <c r="NKR27" s="11"/>
      <c r="NKS27" s="8"/>
      <c r="NKT27" s="9"/>
      <c r="NKU27" s="9"/>
      <c r="NKV27" s="9"/>
      <c r="NKW27" s="9"/>
      <c r="NKX27" s="10"/>
      <c r="NKY27" s="10"/>
      <c r="NKZ27" s="11"/>
      <c r="NLA27" s="8"/>
      <c r="NLB27" s="9"/>
      <c r="NLC27" s="9"/>
      <c r="NLD27" s="9"/>
      <c r="NLE27" s="9"/>
      <c r="NLF27" s="10"/>
      <c r="NLG27" s="10"/>
      <c r="NLH27" s="11"/>
      <c r="NLI27" s="8"/>
      <c r="NLJ27" s="9"/>
      <c r="NLK27" s="9"/>
      <c r="NLL27" s="9"/>
      <c r="NLM27" s="9"/>
      <c r="NLN27" s="10"/>
      <c r="NLO27" s="10"/>
      <c r="NLP27" s="11"/>
      <c r="NLQ27" s="8"/>
      <c r="NLR27" s="9"/>
      <c r="NLS27" s="9"/>
      <c r="NLT27" s="9"/>
      <c r="NLU27" s="9"/>
      <c r="NLV27" s="10"/>
      <c r="NLW27" s="10"/>
      <c r="NLX27" s="11"/>
      <c r="NLY27" s="8"/>
      <c r="NLZ27" s="9"/>
      <c r="NMA27" s="9"/>
      <c r="NMB27" s="9"/>
      <c r="NMC27" s="9"/>
      <c r="NMD27" s="10"/>
      <c r="NME27" s="10"/>
      <c r="NMF27" s="11"/>
      <c r="NMG27" s="8"/>
      <c r="NMH27" s="9"/>
      <c r="NMI27" s="9"/>
      <c r="NMJ27" s="9"/>
      <c r="NMK27" s="9"/>
      <c r="NML27" s="10"/>
      <c r="NMM27" s="10"/>
      <c r="NMN27" s="11"/>
      <c r="NMO27" s="8"/>
      <c r="NMP27" s="9"/>
      <c r="NMQ27" s="9"/>
      <c r="NMR27" s="9"/>
      <c r="NMS27" s="9"/>
      <c r="NMT27" s="10"/>
      <c r="NMU27" s="10"/>
      <c r="NMV27" s="11"/>
      <c r="NMW27" s="8"/>
      <c r="NMX27" s="9"/>
      <c r="NMY27" s="9"/>
      <c r="NMZ27" s="9"/>
      <c r="NNA27" s="9"/>
      <c r="NNB27" s="10"/>
      <c r="NNC27" s="10"/>
      <c r="NND27" s="11"/>
      <c r="NNE27" s="8"/>
      <c r="NNF27" s="9"/>
      <c r="NNG27" s="9"/>
      <c r="NNH27" s="9"/>
      <c r="NNI27" s="9"/>
      <c r="NNJ27" s="10"/>
      <c r="NNK27" s="10"/>
      <c r="NNL27" s="11"/>
      <c r="NNM27" s="8"/>
      <c r="NNN27" s="9"/>
      <c r="NNO27" s="9"/>
      <c r="NNP27" s="9"/>
      <c r="NNQ27" s="9"/>
      <c r="NNR27" s="10"/>
      <c r="NNS27" s="10"/>
      <c r="NNT27" s="11"/>
      <c r="NNU27" s="8"/>
      <c r="NNV27" s="9"/>
      <c r="NNW27" s="9"/>
      <c r="NNX27" s="9"/>
      <c r="NNY27" s="9"/>
      <c r="NNZ27" s="10"/>
      <c r="NOA27" s="10"/>
      <c r="NOB27" s="11"/>
      <c r="NOC27" s="8"/>
      <c r="NOD27" s="9"/>
      <c r="NOE27" s="9"/>
      <c r="NOF27" s="9"/>
      <c r="NOG27" s="9"/>
      <c r="NOH27" s="10"/>
      <c r="NOI27" s="10"/>
      <c r="NOJ27" s="11"/>
      <c r="NOK27" s="8"/>
      <c r="NOL27" s="9"/>
      <c r="NOM27" s="9"/>
      <c r="NON27" s="9"/>
      <c r="NOO27" s="9"/>
      <c r="NOP27" s="10"/>
      <c r="NOQ27" s="10"/>
      <c r="NOR27" s="11"/>
      <c r="NOS27" s="8"/>
      <c r="NOT27" s="9"/>
      <c r="NOU27" s="9"/>
      <c r="NOV27" s="9"/>
      <c r="NOW27" s="9"/>
      <c r="NOX27" s="10"/>
      <c r="NOY27" s="10"/>
      <c r="NOZ27" s="11"/>
      <c r="NPA27" s="8"/>
      <c r="NPB27" s="9"/>
      <c r="NPC27" s="9"/>
      <c r="NPD27" s="9"/>
      <c r="NPE27" s="9"/>
      <c r="NPF27" s="10"/>
      <c r="NPG27" s="10"/>
      <c r="NPH27" s="11"/>
      <c r="NPI27" s="8"/>
      <c r="NPJ27" s="9"/>
      <c r="NPK27" s="9"/>
      <c r="NPL27" s="9"/>
      <c r="NPM27" s="9"/>
      <c r="NPN27" s="10"/>
      <c r="NPO27" s="10"/>
      <c r="NPP27" s="11"/>
      <c r="NPQ27" s="8"/>
      <c r="NPR27" s="9"/>
      <c r="NPS27" s="9"/>
      <c r="NPT27" s="9"/>
      <c r="NPU27" s="9"/>
      <c r="NPV27" s="10"/>
      <c r="NPW27" s="10"/>
      <c r="NPX27" s="11"/>
      <c r="NPY27" s="8"/>
      <c r="NPZ27" s="9"/>
      <c r="NQA27" s="9"/>
      <c r="NQB27" s="9"/>
      <c r="NQC27" s="9"/>
      <c r="NQD27" s="10"/>
      <c r="NQE27" s="10"/>
      <c r="NQF27" s="11"/>
      <c r="NQG27" s="8"/>
      <c r="NQH27" s="9"/>
      <c r="NQI27" s="9"/>
      <c r="NQJ27" s="9"/>
      <c r="NQK27" s="9"/>
      <c r="NQL27" s="10"/>
      <c r="NQM27" s="10"/>
      <c r="NQN27" s="11"/>
      <c r="NQO27" s="8"/>
      <c r="NQP27" s="9"/>
      <c r="NQQ27" s="9"/>
      <c r="NQR27" s="9"/>
      <c r="NQS27" s="9"/>
      <c r="NQT27" s="10"/>
      <c r="NQU27" s="10"/>
      <c r="NQV27" s="11"/>
      <c r="NQW27" s="8"/>
      <c r="NQX27" s="9"/>
      <c r="NQY27" s="9"/>
      <c r="NQZ27" s="9"/>
      <c r="NRA27" s="9"/>
      <c r="NRB27" s="10"/>
      <c r="NRC27" s="10"/>
      <c r="NRD27" s="11"/>
      <c r="NRE27" s="8"/>
      <c r="NRF27" s="9"/>
      <c r="NRG27" s="9"/>
      <c r="NRH27" s="9"/>
      <c r="NRI27" s="9"/>
      <c r="NRJ27" s="10"/>
      <c r="NRK27" s="10"/>
      <c r="NRL27" s="11"/>
      <c r="NRM27" s="8"/>
      <c r="NRN27" s="9"/>
      <c r="NRO27" s="9"/>
      <c r="NRP27" s="9"/>
      <c r="NRQ27" s="9"/>
      <c r="NRR27" s="10"/>
      <c r="NRS27" s="10"/>
      <c r="NRT27" s="11"/>
      <c r="NRU27" s="8"/>
      <c r="NRV27" s="9"/>
      <c r="NRW27" s="9"/>
      <c r="NRX27" s="9"/>
      <c r="NRY27" s="9"/>
      <c r="NRZ27" s="10"/>
      <c r="NSA27" s="10"/>
      <c r="NSB27" s="11"/>
      <c r="NSC27" s="8"/>
      <c r="NSD27" s="9"/>
      <c r="NSE27" s="9"/>
      <c r="NSF27" s="9"/>
      <c r="NSG27" s="9"/>
      <c r="NSH27" s="10"/>
      <c r="NSI27" s="10"/>
      <c r="NSJ27" s="11"/>
      <c r="NSK27" s="8"/>
      <c r="NSL27" s="9"/>
      <c r="NSM27" s="9"/>
      <c r="NSN27" s="9"/>
      <c r="NSO27" s="9"/>
      <c r="NSP27" s="10"/>
      <c r="NSQ27" s="10"/>
      <c r="NSR27" s="11"/>
      <c r="NSS27" s="8"/>
      <c r="NST27" s="9"/>
      <c r="NSU27" s="9"/>
      <c r="NSV27" s="9"/>
      <c r="NSW27" s="9"/>
      <c r="NSX27" s="10"/>
      <c r="NSY27" s="10"/>
      <c r="NSZ27" s="11"/>
      <c r="NTA27" s="8"/>
      <c r="NTB27" s="9"/>
      <c r="NTC27" s="9"/>
      <c r="NTD27" s="9"/>
      <c r="NTE27" s="9"/>
      <c r="NTF27" s="10"/>
      <c r="NTG27" s="10"/>
      <c r="NTH27" s="11"/>
      <c r="NTI27" s="8"/>
      <c r="NTJ27" s="9"/>
      <c r="NTK27" s="9"/>
      <c r="NTL27" s="9"/>
      <c r="NTM27" s="9"/>
      <c r="NTN27" s="10"/>
      <c r="NTO27" s="10"/>
      <c r="NTP27" s="11"/>
      <c r="NTQ27" s="8"/>
      <c r="NTR27" s="9"/>
      <c r="NTS27" s="9"/>
      <c r="NTT27" s="9"/>
      <c r="NTU27" s="9"/>
      <c r="NTV27" s="10"/>
      <c r="NTW27" s="10"/>
      <c r="NTX27" s="11"/>
      <c r="NTY27" s="8"/>
      <c r="NTZ27" s="9"/>
      <c r="NUA27" s="9"/>
      <c r="NUB27" s="9"/>
      <c r="NUC27" s="9"/>
      <c r="NUD27" s="10"/>
      <c r="NUE27" s="10"/>
      <c r="NUF27" s="11"/>
      <c r="NUG27" s="8"/>
      <c r="NUH27" s="9"/>
      <c r="NUI27" s="9"/>
      <c r="NUJ27" s="9"/>
      <c r="NUK27" s="9"/>
      <c r="NUL27" s="10"/>
      <c r="NUM27" s="10"/>
      <c r="NUN27" s="11"/>
      <c r="NUO27" s="8"/>
      <c r="NUP27" s="9"/>
      <c r="NUQ27" s="9"/>
      <c r="NUR27" s="9"/>
      <c r="NUS27" s="9"/>
      <c r="NUT27" s="10"/>
      <c r="NUU27" s="10"/>
      <c r="NUV27" s="11"/>
      <c r="NUW27" s="8"/>
      <c r="NUX27" s="9"/>
      <c r="NUY27" s="9"/>
      <c r="NUZ27" s="9"/>
      <c r="NVA27" s="9"/>
      <c r="NVB27" s="10"/>
      <c r="NVC27" s="10"/>
      <c r="NVD27" s="11"/>
      <c r="NVE27" s="8"/>
      <c r="NVF27" s="9"/>
      <c r="NVG27" s="9"/>
      <c r="NVH27" s="9"/>
      <c r="NVI27" s="9"/>
      <c r="NVJ27" s="10"/>
      <c r="NVK27" s="10"/>
      <c r="NVL27" s="11"/>
      <c r="NVM27" s="8"/>
      <c r="NVN27" s="9"/>
      <c r="NVO27" s="9"/>
      <c r="NVP27" s="9"/>
      <c r="NVQ27" s="9"/>
      <c r="NVR27" s="10"/>
      <c r="NVS27" s="10"/>
      <c r="NVT27" s="11"/>
      <c r="NVU27" s="8"/>
      <c r="NVV27" s="9"/>
      <c r="NVW27" s="9"/>
      <c r="NVX27" s="9"/>
      <c r="NVY27" s="9"/>
      <c r="NVZ27" s="10"/>
      <c r="NWA27" s="10"/>
      <c r="NWB27" s="11"/>
      <c r="NWC27" s="8"/>
      <c r="NWD27" s="9"/>
      <c r="NWE27" s="9"/>
      <c r="NWF27" s="9"/>
      <c r="NWG27" s="9"/>
      <c r="NWH27" s="10"/>
      <c r="NWI27" s="10"/>
      <c r="NWJ27" s="11"/>
      <c r="NWK27" s="8"/>
      <c r="NWL27" s="9"/>
      <c r="NWM27" s="9"/>
      <c r="NWN27" s="9"/>
      <c r="NWO27" s="9"/>
      <c r="NWP27" s="10"/>
      <c r="NWQ27" s="10"/>
      <c r="NWR27" s="11"/>
      <c r="NWS27" s="8"/>
      <c r="NWT27" s="9"/>
      <c r="NWU27" s="9"/>
      <c r="NWV27" s="9"/>
      <c r="NWW27" s="9"/>
      <c r="NWX27" s="10"/>
      <c r="NWY27" s="10"/>
      <c r="NWZ27" s="11"/>
      <c r="NXA27" s="8"/>
      <c r="NXB27" s="9"/>
      <c r="NXC27" s="9"/>
      <c r="NXD27" s="9"/>
      <c r="NXE27" s="9"/>
      <c r="NXF27" s="10"/>
      <c r="NXG27" s="10"/>
      <c r="NXH27" s="11"/>
      <c r="NXI27" s="8"/>
      <c r="NXJ27" s="9"/>
      <c r="NXK27" s="9"/>
      <c r="NXL27" s="9"/>
      <c r="NXM27" s="9"/>
      <c r="NXN27" s="10"/>
      <c r="NXO27" s="10"/>
      <c r="NXP27" s="11"/>
      <c r="NXQ27" s="8"/>
      <c r="NXR27" s="9"/>
      <c r="NXS27" s="9"/>
      <c r="NXT27" s="9"/>
      <c r="NXU27" s="9"/>
      <c r="NXV27" s="10"/>
      <c r="NXW27" s="10"/>
      <c r="NXX27" s="11"/>
      <c r="NXY27" s="8"/>
      <c r="NXZ27" s="9"/>
      <c r="NYA27" s="9"/>
      <c r="NYB27" s="9"/>
      <c r="NYC27" s="9"/>
      <c r="NYD27" s="10"/>
      <c r="NYE27" s="10"/>
      <c r="NYF27" s="11"/>
      <c r="NYG27" s="8"/>
      <c r="NYH27" s="9"/>
      <c r="NYI27" s="9"/>
      <c r="NYJ27" s="9"/>
      <c r="NYK27" s="9"/>
      <c r="NYL27" s="10"/>
      <c r="NYM27" s="10"/>
      <c r="NYN27" s="11"/>
      <c r="NYO27" s="8"/>
      <c r="NYP27" s="9"/>
      <c r="NYQ27" s="9"/>
      <c r="NYR27" s="9"/>
      <c r="NYS27" s="9"/>
      <c r="NYT27" s="10"/>
      <c r="NYU27" s="10"/>
      <c r="NYV27" s="11"/>
      <c r="NYW27" s="8"/>
      <c r="NYX27" s="9"/>
      <c r="NYY27" s="9"/>
      <c r="NYZ27" s="9"/>
      <c r="NZA27" s="9"/>
      <c r="NZB27" s="10"/>
      <c r="NZC27" s="10"/>
      <c r="NZD27" s="11"/>
      <c r="NZE27" s="8"/>
      <c r="NZF27" s="9"/>
      <c r="NZG27" s="9"/>
      <c r="NZH27" s="9"/>
      <c r="NZI27" s="9"/>
      <c r="NZJ27" s="10"/>
      <c r="NZK27" s="10"/>
      <c r="NZL27" s="11"/>
      <c r="NZM27" s="8"/>
      <c r="NZN27" s="9"/>
      <c r="NZO27" s="9"/>
      <c r="NZP27" s="9"/>
      <c r="NZQ27" s="9"/>
      <c r="NZR27" s="10"/>
      <c r="NZS27" s="10"/>
      <c r="NZT27" s="11"/>
      <c r="NZU27" s="8"/>
      <c r="NZV27" s="9"/>
      <c r="NZW27" s="9"/>
      <c r="NZX27" s="9"/>
      <c r="NZY27" s="9"/>
      <c r="NZZ27" s="10"/>
      <c r="OAA27" s="10"/>
      <c r="OAB27" s="11"/>
      <c r="OAC27" s="8"/>
      <c r="OAD27" s="9"/>
      <c r="OAE27" s="9"/>
      <c r="OAF27" s="9"/>
      <c r="OAG27" s="9"/>
      <c r="OAH27" s="10"/>
      <c r="OAI27" s="10"/>
      <c r="OAJ27" s="11"/>
      <c r="OAK27" s="8"/>
      <c r="OAL27" s="9"/>
      <c r="OAM27" s="9"/>
      <c r="OAN27" s="9"/>
      <c r="OAO27" s="9"/>
      <c r="OAP27" s="10"/>
      <c r="OAQ27" s="10"/>
      <c r="OAR27" s="11"/>
      <c r="OAS27" s="8"/>
      <c r="OAT27" s="9"/>
      <c r="OAU27" s="9"/>
      <c r="OAV27" s="9"/>
      <c r="OAW27" s="9"/>
      <c r="OAX27" s="10"/>
      <c r="OAY27" s="10"/>
      <c r="OAZ27" s="11"/>
      <c r="OBA27" s="8"/>
      <c r="OBB27" s="9"/>
      <c r="OBC27" s="9"/>
      <c r="OBD27" s="9"/>
      <c r="OBE27" s="9"/>
      <c r="OBF27" s="10"/>
      <c r="OBG27" s="10"/>
      <c r="OBH27" s="11"/>
      <c r="OBI27" s="8"/>
      <c r="OBJ27" s="9"/>
      <c r="OBK27" s="9"/>
      <c r="OBL27" s="9"/>
      <c r="OBM27" s="9"/>
      <c r="OBN27" s="10"/>
      <c r="OBO27" s="10"/>
      <c r="OBP27" s="11"/>
      <c r="OBQ27" s="8"/>
      <c r="OBR27" s="9"/>
      <c r="OBS27" s="9"/>
      <c r="OBT27" s="9"/>
      <c r="OBU27" s="9"/>
      <c r="OBV27" s="10"/>
      <c r="OBW27" s="10"/>
      <c r="OBX27" s="11"/>
      <c r="OBY27" s="8"/>
      <c r="OBZ27" s="9"/>
      <c r="OCA27" s="9"/>
      <c r="OCB27" s="9"/>
      <c r="OCC27" s="9"/>
      <c r="OCD27" s="10"/>
      <c r="OCE27" s="10"/>
      <c r="OCF27" s="11"/>
      <c r="OCG27" s="8"/>
      <c r="OCH27" s="9"/>
      <c r="OCI27" s="9"/>
      <c r="OCJ27" s="9"/>
      <c r="OCK27" s="9"/>
      <c r="OCL27" s="10"/>
      <c r="OCM27" s="10"/>
      <c r="OCN27" s="11"/>
      <c r="OCO27" s="8"/>
      <c r="OCP27" s="9"/>
      <c r="OCQ27" s="9"/>
      <c r="OCR27" s="9"/>
      <c r="OCS27" s="9"/>
      <c r="OCT27" s="10"/>
      <c r="OCU27" s="10"/>
      <c r="OCV27" s="11"/>
      <c r="OCW27" s="8"/>
      <c r="OCX27" s="9"/>
      <c r="OCY27" s="9"/>
      <c r="OCZ27" s="9"/>
      <c r="ODA27" s="9"/>
      <c r="ODB27" s="10"/>
      <c r="ODC27" s="10"/>
      <c r="ODD27" s="11"/>
      <c r="ODE27" s="8"/>
      <c r="ODF27" s="9"/>
      <c r="ODG27" s="9"/>
      <c r="ODH27" s="9"/>
      <c r="ODI27" s="9"/>
      <c r="ODJ27" s="10"/>
      <c r="ODK27" s="10"/>
      <c r="ODL27" s="11"/>
      <c r="ODM27" s="8"/>
      <c r="ODN27" s="9"/>
      <c r="ODO27" s="9"/>
      <c r="ODP27" s="9"/>
      <c r="ODQ27" s="9"/>
      <c r="ODR27" s="10"/>
      <c r="ODS27" s="10"/>
      <c r="ODT27" s="11"/>
      <c r="ODU27" s="8"/>
      <c r="ODV27" s="9"/>
      <c r="ODW27" s="9"/>
      <c r="ODX27" s="9"/>
      <c r="ODY27" s="9"/>
      <c r="ODZ27" s="10"/>
      <c r="OEA27" s="10"/>
      <c r="OEB27" s="11"/>
      <c r="OEC27" s="8"/>
      <c r="OED27" s="9"/>
      <c r="OEE27" s="9"/>
      <c r="OEF27" s="9"/>
      <c r="OEG27" s="9"/>
      <c r="OEH27" s="10"/>
      <c r="OEI27" s="10"/>
      <c r="OEJ27" s="11"/>
      <c r="OEK27" s="8"/>
      <c r="OEL27" s="9"/>
      <c r="OEM27" s="9"/>
      <c r="OEN27" s="9"/>
      <c r="OEO27" s="9"/>
      <c r="OEP27" s="10"/>
      <c r="OEQ27" s="10"/>
      <c r="OER27" s="11"/>
      <c r="OES27" s="8"/>
      <c r="OET27" s="9"/>
      <c r="OEU27" s="9"/>
      <c r="OEV27" s="9"/>
      <c r="OEW27" s="9"/>
      <c r="OEX27" s="10"/>
      <c r="OEY27" s="10"/>
      <c r="OEZ27" s="11"/>
      <c r="OFA27" s="8"/>
      <c r="OFB27" s="9"/>
      <c r="OFC27" s="9"/>
      <c r="OFD27" s="9"/>
      <c r="OFE27" s="9"/>
      <c r="OFF27" s="10"/>
      <c r="OFG27" s="10"/>
      <c r="OFH27" s="11"/>
      <c r="OFI27" s="8"/>
      <c r="OFJ27" s="9"/>
      <c r="OFK27" s="9"/>
      <c r="OFL27" s="9"/>
      <c r="OFM27" s="9"/>
      <c r="OFN27" s="10"/>
      <c r="OFO27" s="10"/>
      <c r="OFP27" s="11"/>
      <c r="OFQ27" s="8"/>
      <c r="OFR27" s="9"/>
      <c r="OFS27" s="9"/>
      <c r="OFT27" s="9"/>
      <c r="OFU27" s="9"/>
      <c r="OFV27" s="10"/>
      <c r="OFW27" s="10"/>
      <c r="OFX27" s="11"/>
      <c r="OFY27" s="8"/>
      <c r="OFZ27" s="9"/>
      <c r="OGA27" s="9"/>
      <c r="OGB27" s="9"/>
      <c r="OGC27" s="9"/>
      <c r="OGD27" s="10"/>
      <c r="OGE27" s="10"/>
      <c r="OGF27" s="11"/>
      <c r="OGG27" s="8"/>
      <c r="OGH27" s="9"/>
      <c r="OGI27" s="9"/>
      <c r="OGJ27" s="9"/>
      <c r="OGK27" s="9"/>
      <c r="OGL27" s="10"/>
      <c r="OGM27" s="10"/>
      <c r="OGN27" s="11"/>
      <c r="OGO27" s="8"/>
      <c r="OGP27" s="9"/>
      <c r="OGQ27" s="9"/>
      <c r="OGR27" s="9"/>
      <c r="OGS27" s="9"/>
      <c r="OGT27" s="10"/>
      <c r="OGU27" s="10"/>
      <c r="OGV27" s="11"/>
      <c r="OGW27" s="8"/>
      <c r="OGX27" s="9"/>
      <c r="OGY27" s="9"/>
      <c r="OGZ27" s="9"/>
      <c r="OHA27" s="9"/>
      <c r="OHB27" s="10"/>
      <c r="OHC27" s="10"/>
      <c r="OHD27" s="11"/>
      <c r="OHE27" s="8"/>
      <c r="OHF27" s="9"/>
      <c r="OHG27" s="9"/>
      <c r="OHH27" s="9"/>
      <c r="OHI27" s="9"/>
      <c r="OHJ27" s="10"/>
      <c r="OHK27" s="10"/>
      <c r="OHL27" s="11"/>
      <c r="OHM27" s="8"/>
      <c r="OHN27" s="9"/>
      <c r="OHO27" s="9"/>
      <c r="OHP27" s="9"/>
      <c r="OHQ27" s="9"/>
      <c r="OHR27" s="10"/>
      <c r="OHS27" s="10"/>
      <c r="OHT27" s="11"/>
      <c r="OHU27" s="8"/>
      <c r="OHV27" s="9"/>
      <c r="OHW27" s="9"/>
      <c r="OHX27" s="9"/>
      <c r="OHY27" s="9"/>
      <c r="OHZ27" s="10"/>
      <c r="OIA27" s="10"/>
      <c r="OIB27" s="11"/>
      <c r="OIC27" s="8"/>
      <c r="OID27" s="9"/>
      <c r="OIE27" s="9"/>
      <c r="OIF27" s="9"/>
      <c r="OIG27" s="9"/>
      <c r="OIH27" s="10"/>
      <c r="OII27" s="10"/>
      <c r="OIJ27" s="11"/>
      <c r="OIK27" s="8"/>
      <c r="OIL27" s="9"/>
      <c r="OIM27" s="9"/>
      <c r="OIN27" s="9"/>
      <c r="OIO27" s="9"/>
      <c r="OIP27" s="10"/>
      <c r="OIQ27" s="10"/>
      <c r="OIR27" s="11"/>
      <c r="OIS27" s="8"/>
      <c r="OIT27" s="9"/>
      <c r="OIU27" s="9"/>
      <c r="OIV27" s="9"/>
      <c r="OIW27" s="9"/>
      <c r="OIX27" s="10"/>
      <c r="OIY27" s="10"/>
      <c r="OIZ27" s="11"/>
      <c r="OJA27" s="8"/>
      <c r="OJB27" s="9"/>
      <c r="OJC27" s="9"/>
      <c r="OJD27" s="9"/>
      <c r="OJE27" s="9"/>
      <c r="OJF27" s="10"/>
      <c r="OJG27" s="10"/>
      <c r="OJH27" s="11"/>
      <c r="OJI27" s="8"/>
      <c r="OJJ27" s="9"/>
      <c r="OJK27" s="9"/>
      <c r="OJL27" s="9"/>
      <c r="OJM27" s="9"/>
      <c r="OJN27" s="10"/>
      <c r="OJO27" s="10"/>
      <c r="OJP27" s="11"/>
      <c r="OJQ27" s="8"/>
      <c r="OJR27" s="9"/>
      <c r="OJS27" s="9"/>
      <c r="OJT27" s="9"/>
      <c r="OJU27" s="9"/>
      <c r="OJV27" s="10"/>
      <c r="OJW27" s="10"/>
      <c r="OJX27" s="11"/>
      <c r="OJY27" s="8"/>
      <c r="OJZ27" s="9"/>
      <c r="OKA27" s="9"/>
      <c r="OKB27" s="9"/>
      <c r="OKC27" s="9"/>
      <c r="OKD27" s="10"/>
      <c r="OKE27" s="10"/>
      <c r="OKF27" s="11"/>
      <c r="OKG27" s="8"/>
      <c r="OKH27" s="9"/>
      <c r="OKI27" s="9"/>
      <c r="OKJ27" s="9"/>
      <c r="OKK27" s="9"/>
      <c r="OKL27" s="10"/>
      <c r="OKM27" s="10"/>
      <c r="OKN27" s="11"/>
      <c r="OKO27" s="8"/>
      <c r="OKP27" s="9"/>
      <c r="OKQ27" s="9"/>
      <c r="OKR27" s="9"/>
      <c r="OKS27" s="9"/>
      <c r="OKT27" s="10"/>
      <c r="OKU27" s="10"/>
      <c r="OKV27" s="11"/>
      <c r="OKW27" s="8"/>
      <c r="OKX27" s="9"/>
      <c r="OKY27" s="9"/>
      <c r="OKZ27" s="9"/>
      <c r="OLA27" s="9"/>
      <c r="OLB27" s="10"/>
      <c r="OLC27" s="10"/>
      <c r="OLD27" s="11"/>
      <c r="OLE27" s="8"/>
      <c r="OLF27" s="9"/>
      <c r="OLG27" s="9"/>
      <c r="OLH27" s="9"/>
      <c r="OLI27" s="9"/>
      <c r="OLJ27" s="10"/>
      <c r="OLK27" s="10"/>
      <c r="OLL27" s="11"/>
      <c r="OLM27" s="8"/>
      <c r="OLN27" s="9"/>
      <c r="OLO27" s="9"/>
      <c r="OLP27" s="9"/>
      <c r="OLQ27" s="9"/>
      <c r="OLR27" s="10"/>
      <c r="OLS27" s="10"/>
      <c r="OLT27" s="11"/>
      <c r="OLU27" s="8"/>
      <c r="OLV27" s="9"/>
      <c r="OLW27" s="9"/>
      <c r="OLX27" s="9"/>
      <c r="OLY27" s="9"/>
      <c r="OLZ27" s="10"/>
      <c r="OMA27" s="10"/>
      <c r="OMB27" s="11"/>
      <c r="OMC27" s="8"/>
      <c r="OMD27" s="9"/>
      <c r="OME27" s="9"/>
      <c r="OMF27" s="9"/>
      <c r="OMG27" s="9"/>
      <c r="OMH27" s="10"/>
      <c r="OMI27" s="10"/>
      <c r="OMJ27" s="11"/>
      <c r="OMK27" s="8"/>
      <c r="OML27" s="9"/>
      <c r="OMM27" s="9"/>
      <c r="OMN27" s="9"/>
      <c r="OMO27" s="9"/>
      <c r="OMP27" s="10"/>
      <c r="OMQ27" s="10"/>
      <c r="OMR27" s="11"/>
      <c r="OMS27" s="8"/>
      <c r="OMT27" s="9"/>
      <c r="OMU27" s="9"/>
      <c r="OMV27" s="9"/>
      <c r="OMW27" s="9"/>
      <c r="OMX27" s="10"/>
      <c r="OMY27" s="10"/>
      <c r="OMZ27" s="11"/>
      <c r="ONA27" s="8"/>
      <c r="ONB27" s="9"/>
      <c r="ONC27" s="9"/>
      <c r="OND27" s="9"/>
      <c r="ONE27" s="9"/>
      <c r="ONF27" s="10"/>
      <c r="ONG27" s="10"/>
      <c r="ONH27" s="11"/>
      <c r="ONI27" s="8"/>
      <c r="ONJ27" s="9"/>
      <c r="ONK27" s="9"/>
      <c r="ONL27" s="9"/>
      <c r="ONM27" s="9"/>
      <c r="ONN27" s="10"/>
      <c r="ONO27" s="10"/>
      <c r="ONP27" s="11"/>
      <c r="ONQ27" s="8"/>
      <c r="ONR27" s="9"/>
      <c r="ONS27" s="9"/>
      <c r="ONT27" s="9"/>
      <c r="ONU27" s="9"/>
      <c r="ONV27" s="10"/>
      <c r="ONW27" s="10"/>
      <c r="ONX27" s="11"/>
      <c r="ONY27" s="8"/>
      <c r="ONZ27" s="9"/>
      <c r="OOA27" s="9"/>
      <c r="OOB27" s="9"/>
      <c r="OOC27" s="9"/>
      <c r="OOD27" s="10"/>
      <c r="OOE27" s="10"/>
      <c r="OOF27" s="11"/>
      <c r="OOG27" s="8"/>
      <c r="OOH27" s="9"/>
      <c r="OOI27" s="9"/>
      <c r="OOJ27" s="9"/>
      <c r="OOK27" s="9"/>
      <c r="OOL27" s="10"/>
      <c r="OOM27" s="10"/>
      <c r="OON27" s="11"/>
      <c r="OOO27" s="8"/>
      <c r="OOP27" s="9"/>
      <c r="OOQ27" s="9"/>
      <c r="OOR27" s="9"/>
      <c r="OOS27" s="9"/>
      <c r="OOT27" s="10"/>
      <c r="OOU27" s="10"/>
      <c r="OOV27" s="11"/>
      <c r="OOW27" s="8"/>
      <c r="OOX27" s="9"/>
      <c r="OOY27" s="9"/>
      <c r="OOZ27" s="9"/>
      <c r="OPA27" s="9"/>
      <c r="OPB27" s="10"/>
      <c r="OPC27" s="10"/>
      <c r="OPD27" s="11"/>
      <c r="OPE27" s="8"/>
      <c r="OPF27" s="9"/>
      <c r="OPG27" s="9"/>
      <c r="OPH27" s="9"/>
      <c r="OPI27" s="9"/>
      <c r="OPJ27" s="10"/>
      <c r="OPK27" s="10"/>
      <c r="OPL27" s="11"/>
      <c r="OPM27" s="8"/>
      <c r="OPN27" s="9"/>
      <c r="OPO27" s="9"/>
      <c r="OPP27" s="9"/>
      <c r="OPQ27" s="9"/>
      <c r="OPR27" s="10"/>
      <c r="OPS27" s="10"/>
      <c r="OPT27" s="11"/>
      <c r="OPU27" s="8"/>
      <c r="OPV27" s="9"/>
      <c r="OPW27" s="9"/>
      <c r="OPX27" s="9"/>
      <c r="OPY27" s="9"/>
      <c r="OPZ27" s="10"/>
      <c r="OQA27" s="10"/>
      <c r="OQB27" s="11"/>
      <c r="OQC27" s="8"/>
      <c r="OQD27" s="9"/>
      <c r="OQE27" s="9"/>
      <c r="OQF27" s="9"/>
      <c r="OQG27" s="9"/>
      <c r="OQH27" s="10"/>
      <c r="OQI27" s="10"/>
      <c r="OQJ27" s="11"/>
      <c r="OQK27" s="8"/>
      <c r="OQL27" s="9"/>
      <c r="OQM27" s="9"/>
      <c r="OQN27" s="9"/>
      <c r="OQO27" s="9"/>
      <c r="OQP27" s="10"/>
      <c r="OQQ27" s="10"/>
      <c r="OQR27" s="11"/>
      <c r="OQS27" s="8"/>
      <c r="OQT27" s="9"/>
      <c r="OQU27" s="9"/>
      <c r="OQV27" s="9"/>
      <c r="OQW27" s="9"/>
      <c r="OQX27" s="10"/>
      <c r="OQY27" s="10"/>
      <c r="OQZ27" s="11"/>
      <c r="ORA27" s="8"/>
      <c r="ORB27" s="9"/>
      <c r="ORC27" s="9"/>
      <c r="ORD27" s="9"/>
      <c r="ORE27" s="9"/>
      <c r="ORF27" s="10"/>
      <c r="ORG27" s="10"/>
      <c r="ORH27" s="11"/>
      <c r="ORI27" s="8"/>
      <c r="ORJ27" s="9"/>
      <c r="ORK27" s="9"/>
      <c r="ORL27" s="9"/>
      <c r="ORM27" s="9"/>
      <c r="ORN27" s="10"/>
      <c r="ORO27" s="10"/>
      <c r="ORP27" s="11"/>
      <c r="ORQ27" s="8"/>
      <c r="ORR27" s="9"/>
      <c r="ORS27" s="9"/>
      <c r="ORT27" s="9"/>
      <c r="ORU27" s="9"/>
      <c r="ORV27" s="10"/>
      <c r="ORW27" s="10"/>
      <c r="ORX27" s="11"/>
      <c r="ORY27" s="8"/>
      <c r="ORZ27" s="9"/>
      <c r="OSA27" s="9"/>
      <c r="OSB27" s="9"/>
      <c r="OSC27" s="9"/>
      <c r="OSD27" s="10"/>
      <c r="OSE27" s="10"/>
      <c r="OSF27" s="11"/>
      <c r="OSG27" s="8"/>
      <c r="OSH27" s="9"/>
      <c r="OSI27" s="9"/>
      <c r="OSJ27" s="9"/>
      <c r="OSK27" s="9"/>
      <c r="OSL27" s="10"/>
      <c r="OSM27" s="10"/>
      <c r="OSN27" s="11"/>
      <c r="OSO27" s="8"/>
      <c r="OSP27" s="9"/>
      <c r="OSQ27" s="9"/>
      <c r="OSR27" s="9"/>
      <c r="OSS27" s="9"/>
      <c r="OST27" s="10"/>
      <c r="OSU27" s="10"/>
      <c r="OSV27" s="11"/>
      <c r="OSW27" s="8"/>
      <c r="OSX27" s="9"/>
      <c r="OSY27" s="9"/>
      <c r="OSZ27" s="9"/>
      <c r="OTA27" s="9"/>
      <c r="OTB27" s="10"/>
      <c r="OTC27" s="10"/>
      <c r="OTD27" s="11"/>
      <c r="OTE27" s="8"/>
      <c r="OTF27" s="9"/>
      <c r="OTG27" s="9"/>
      <c r="OTH27" s="9"/>
      <c r="OTI27" s="9"/>
      <c r="OTJ27" s="10"/>
      <c r="OTK27" s="10"/>
      <c r="OTL27" s="11"/>
      <c r="OTM27" s="8"/>
      <c r="OTN27" s="9"/>
      <c r="OTO27" s="9"/>
      <c r="OTP27" s="9"/>
      <c r="OTQ27" s="9"/>
      <c r="OTR27" s="10"/>
      <c r="OTS27" s="10"/>
      <c r="OTT27" s="11"/>
      <c r="OTU27" s="8"/>
      <c r="OTV27" s="9"/>
      <c r="OTW27" s="9"/>
      <c r="OTX27" s="9"/>
      <c r="OTY27" s="9"/>
      <c r="OTZ27" s="10"/>
      <c r="OUA27" s="10"/>
      <c r="OUB27" s="11"/>
      <c r="OUC27" s="8"/>
      <c r="OUD27" s="9"/>
      <c r="OUE27" s="9"/>
      <c r="OUF27" s="9"/>
      <c r="OUG27" s="9"/>
      <c r="OUH27" s="10"/>
      <c r="OUI27" s="10"/>
      <c r="OUJ27" s="11"/>
      <c r="OUK27" s="8"/>
      <c r="OUL27" s="9"/>
      <c r="OUM27" s="9"/>
      <c r="OUN27" s="9"/>
      <c r="OUO27" s="9"/>
      <c r="OUP27" s="10"/>
      <c r="OUQ27" s="10"/>
      <c r="OUR27" s="11"/>
      <c r="OUS27" s="8"/>
      <c r="OUT27" s="9"/>
      <c r="OUU27" s="9"/>
      <c r="OUV27" s="9"/>
      <c r="OUW27" s="9"/>
      <c r="OUX27" s="10"/>
      <c r="OUY27" s="10"/>
      <c r="OUZ27" s="11"/>
      <c r="OVA27" s="8"/>
      <c r="OVB27" s="9"/>
      <c r="OVC27" s="9"/>
      <c r="OVD27" s="9"/>
      <c r="OVE27" s="9"/>
      <c r="OVF27" s="10"/>
      <c r="OVG27" s="10"/>
      <c r="OVH27" s="11"/>
      <c r="OVI27" s="8"/>
      <c r="OVJ27" s="9"/>
      <c r="OVK27" s="9"/>
      <c r="OVL27" s="9"/>
      <c r="OVM27" s="9"/>
      <c r="OVN27" s="10"/>
      <c r="OVO27" s="10"/>
      <c r="OVP27" s="11"/>
      <c r="OVQ27" s="8"/>
      <c r="OVR27" s="9"/>
      <c r="OVS27" s="9"/>
      <c r="OVT27" s="9"/>
      <c r="OVU27" s="9"/>
      <c r="OVV27" s="10"/>
      <c r="OVW27" s="10"/>
      <c r="OVX27" s="11"/>
      <c r="OVY27" s="8"/>
      <c r="OVZ27" s="9"/>
      <c r="OWA27" s="9"/>
      <c r="OWB27" s="9"/>
      <c r="OWC27" s="9"/>
      <c r="OWD27" s="10"/>
      <c r="OWE27" s="10"/>
      <c r="OWF27" s="11"/>
      <c r="OWG27" s="8"/>
      <c r="OWH27" s="9"/>
      <c r="OWI27" s="9"/>
      <c r="OWJ27" s="9"/>
      <c r="OWK27" s="9"/>
      <c r="OWL27" s="10"/>
      <c r="OWM27" s="10"/>
      <c r="OWN27" s="11"/>
      <c r="OWO27" s="8"/>
      <c r="OWP27" s="9"/>
      <c r="OWQ27" s="9"/>
      <c r="OWR27" s="9"/>
      <c r="OWS27" s="9"/>
      <c r="OWT27" s="10"/>
      <c r="OWU27" s="10"/>
      <c r="OWV27" s="11"/>
      <c r="OWW27" s="8"/>
      <c r="OWX27" s="9"/>
      <c r="OWY27" s="9"/>
      <c r="OWZ27" s="9"/>
      <c r="OXA27" s="9"/>
      <c r="OXB27" s="10"/>
      <c r="OXC27" s="10"/>
      <c r="OXD27" s="11"/>
      <c r="OXE27" s="8"/>
      <c r="OXF27" s="9"/>
      <c r="OXG27" s="9"/>
      <c r="OXH27" s="9"/>
      <c r="OXI27" s="9"/>
      <c r="OXJ27" s="10"/>
      <c r="OXK27" s="10"/>
      <c r="OXL27" s="11"/>
      <c r="OXM27" s="8"/>
      <c r="OXN27" s="9"/>
      <c r="OXO27" s="9"/>
      <c r="OXP27" s="9"/>
      <c r="OXQ27" s="9"/>
      <c r="OXR27" s="10"/>
      <c r="OXS27" s="10"/>
      <c r="OXT27" s="11"/>
      <c r="OXU27" s="8"/>
      <c r="OXV27" s="9"/>
      <c r="OXW27" s="9"/>
      <c r="OXX27" s="9"/>
      <c r="OXY27" s="9"/>
      <c r="OXZ27" s="10"/>
      <c r="OYA27" s="10"/>
      <c r="OYB27" s="11"/>
      <c r="OYC27" s="8"/>
      <c r="OYD27" s="9"/>
      <c r="OYE27" s="9"/>
      <c r="OYF27" s="9"/>
      <c r="OYG27" s="9"/>
      <c r="OYH27" s="10"/>
      <c r="OYI27" s="10"/>
      <c r="OYJ27" s="11"/>
      <c r="OYK27" s="8"/>
      <c r="OYL27" s="9"/>
      <c r="OYM27" s="9"/>
      <c r="OYN27" s="9"/>
      <c r="OYO27" s="9"/>
      <c r="OYP27" s="10"/>
      <c r="OYQ27" s="10"/>
      <c r="OYR27" s="11"/>
      <c r="OYS27" s="8"/>
      <c r="OYT27" s="9"/>
      <c r="OYU27" s="9"/>
      <c r="OYV27" s="9"/>
      <c r="OYW27" s="9"/>
      <c r="OYX27" s="10"/>
      <c r="OYY27" s="10"/>
      <c r="OYZ27" s="11"/>
      <c r="OZA27" s="8"/>
      <c r="OZB27" s="9"/>
      <c r="OZC27" s="9"/>
      <c r="OZD27" s="9"/>
      <c r="OZE27" s="9"/>
      <c r="OZF27" s="10"/>
      <c r="OZG27" s="10"/>
      <c r="OZH27" s="11"/>
      <c r="OZI27" s="8"/>
      <c r="OZJ27" s="9"/>
      <c r="OZK27" s="9"/>
      <c r="OZL27" s="9"/>
      <c r="OZM27" s="9"/>
      <c r="OZN27" s="10"/>
      <c r="OZO27" s="10"/>
      <c r="OZP27" s="11"/>
      <c r="OZQ27" s="8"/>
      <c r="OZR27" s="9"/>
      <c r="OZS27" s="9"/>
      <c r="OZT27" s="9"/>
      <c r="OZU27" s="9"/>
      <c r="OZV27" s="10"/>
      <c r="OZW27" s="10"/>
      <c r="OZX27" s="11"/>
      <c r="OZY27" s="8"/>
      <c r="OZZ27" s="9"/>
      <c r="PAA27" s="9"/>
      <c r="PAB27" s="9"/>
      <c r="PAC27" s="9"/>
      <c r="PAD27" s="10"/>
      <c r="PAE27" s="10"/>
      <c r="PAF27" s="11"/>
      <c r="PAG27" s="8"/>
      <c r="PAH27" s="9"/>
      <c r="PAI27" s="9"/>
      <c r="PAJ27" s="9"/>
      <c r="PAK27" s="9"/>
      <c r="PAL27" s="10"/>
      <c r="PAM27" s="10"/>
      <c r="PAN27" s="11"/>
      <c r="PAO27" s="8"/>
      <c r="PAP27" s="9"/>
      <c r="PAQ27" s="9"/>
      <c r="PAR27" s="9"/>
      <c r="PAS27" s="9"/>
      <c r="PAT27" s="10"/>
      <c r="PAU27" s="10"/>
      <c r="PAV27" s="11"/>
      <c r="PAW27" s="8"/>
      <c r="PAX27" s="9"/>
      <c r="PAY27" s="9"/>
      <c r="PAZ27" s="9"/>
      <c r="PBA27" s="9"/>
      <c r="PBB27" s="10"/>
      <c r="PBC27" s="10"/>
      <c r="PBD27" s="11"/>
      <c r="PBE27" s="8"/>
      <c r="PBF27" s="9"/>
      <c r="PBG27" s="9"/>
      <c r="PBH27" s="9"/>
      <c r="PBI27" s="9"/>
      <c r="PBJ27" s="10"/>
      <c r="PBK27" s="10"/>
      <c r="PBL27" s="11"/>
      <c r="PBM27" s="8"/>
      <c r="PBN27" s="9"/>
      <c r="PBO27" s="9"/>
      <c r="PBP27" s="9"/>
      <c r="PBQ27" s="9"/>
      <c r="PBR27" s="10"/>
      <c r="PBS27" s="10"/>
      <c r="PBT27" s="11"/>
      <c r="PBU27" s="8"/>
      <c r="PBV27" s="9"/>
      <c r="PBW27" s="9"/>
      <c r="PBX27" s="9"/>
      <c r="PBY27" s="9"/>
      <c r="PBZ27" s="10"/>
      <c r="PCA27" s="10"/>
      <c r="PCB27" s="11"/>
      <c r="PCC27" s="8"/>
      <c r="PCD27" s="9"/>
      <c r="PCE27" s="9"/>
      <c r="PCF27" s="9"/>
      <c r="PCG27" s="9"/>
      <c r="PCH27" s="10"/>
      <c r="PCI27" s="10"/>
      <c r="PCJ27" s="11"/>
      <c r="PCK27" s="8"/>
      <c r="PCL27" s="9"/>
      <c r="PCM27" s="9"/>
      <c r="PCN27" s="9"/>
      <c r="PCO27" s="9"/>
      <c r="PCP27" s="10"/>
      <c r="PCQ27" s="10"/>
      <c r="PCR27" s="11"/>
      <c r="PCS27" s="8"/>
      <c r="PCT27" s="9"/>
      <c r="PCU27" s="9"/>
      <c r="PCV27" s="9"/>
      <c r="PCW27" s="9"/>
      <c r="PCX27" s="10"/>
      <c r="PCY27" s="10"/>
      <c r="PCZ27" s="11"/>
      <c r="PDA27" s="8"/>
      <c r="PDB27" s="9"/>
      <c r="PDC27" s="9"/>
      <c r="PDD27" s="9"/>
      <c r="PDE27" s="9"/>
      <c r="PDF27" s="10"/>
      <c r="PDG27" s="10"/>
      <c r="PDH27" s="11"/>
      <c r="PDI27" s="8"/>
      <c r="PDJ27" s="9"/>
      <c r="PDK27" s="9"/>
      <c r="PDL27" s="9"/>
      <c r="PDM27" s="9"/>
      <c r="PDN27" s="10"/>
      <c r="PDO27" s="10"/>
      <c r="PDP27" s="11"/>
      <c r="PDQ27" s="8"/>
      <c r="PDR27" s="9"/>
      <c r="PDS27" s="9"/>
      <c r="PDT27" s="9"/>
      <c r="PDU27" s="9"/>
      <c r="PDV27" s="10"/>
      <c r="PDW27" s="10"/>
      <c r="PDX27" s="11"/>
      <c r="PDY27" s="8"/>
      <c r="PDZ27" s="9"/>
      <c r="PEA27" s="9"/>
      <c r="PEB27" s="9"/>
      <c r="PEC27" s="9"/>
      <c r="PED27" s="10"/>
      <c r="PEE27" s="10"/>
      <c r="PEF27" s="11"/>
      <c r="PEG27" s="8"/>
      <c r="PEH27" s="9"/>
      <c r="PEI27" s="9"/>
      <c r="PEJ27" s="9"/>
      <c r="PEK27" s="9"/>
      <c r="PEL27" s="10"/>
      <c r="PEM27" s="10"/>
      <c r="PEN27" s="11"/>
      <c r="PEO27" s="8"/>
      <c r="PEP27" s="9"/>
      <c r="PEQ27" s="9"/>
      <c r="PER27" s="9"/>
      <c r="PES27" s="9"/>
      <c r="PET27" s="10"/>
      <c r="PEU27" s="10"/>
      <c r="PEV27" s="11"/>
      <c r="PEW27" s="8"/>
      <c r="PEX27" s="9"/>
      <c r="PEY27" s="9"/>
      <c r="PEZ27" s="9"/>
      <c r="PFA27" s="9"/>
      <c r="PFB27" s="10"/>
      <c r="PFC27" s="10"/>
      <c r="PFD27" s="11"/>
      <c r="PFE27" s="8"/>
      <c r="PFF27" s="9"/>
      <c r="PFG27" s="9"/>
      <c r="PFH27" s="9"/>
      <c r="PFI27" s="9"/>
      <c r="PFJ27" s="10"/>
      <c r="PFK27" s="10"/>
      <c r="PFL27" s="11"/>
      <c r="PFM27" s="8"/>
      <c r="PFN27" s="9"/>
      <c r="PFO27" s="9"/>
      <c r="PFP27" s="9"/>
      <c r="PFQ27" s="9"/>
      <c r="PFR27" s="10"/>
      <c r="PFS27" s="10"/>
      <c r="PFT27" s="11"/>
      <c r="PFU27" s="8"/>
      <c r="PFV27" s="9"/>
      <c r="PFW27" s="9"/>
      <c r="PFX27" s="9"/>
      <c r="PFY27" s="9"/>
      <c r="PFZ27" s="10"/>
      <c r="PGA27" s="10"/>
      <c r="PGB27" s="11"/>
      <c r="PGC27" s="8"/>
      <c r="PGD27" s="9"/>
      <c r="PGE27" s="9"/>
      <c r="PGF27" s="9"/>
      <c r="PGG27" s="9"/>
      <c r="PGH27" s="10"/>
      <c r="PGI27" s="10"/>
      <c r="PGJ27" s="11"/>
      <c r="PGK27" s="8"/>
      <c r="PGL27" s="9"/>
      <c r="PGM27" s="9"/>
      <c r="PGN27" s="9"/>
      <c r="PGO27" s="9"/>
      <c r="PGP27" s="10"/>
      <c r="PGQ27" s="10"/>
      <c r="PGR27" s="11"/>
      <c r="PGS27" s="8"/>
      <c r="PGT27" s="9"/>
      <c r="PGU27" s="9"/>
      <c r="PGV27" s="9"/>
      <c r="PGW27" s="9"/>
      <c r="PGX27" s="10"/>
      <c r="PGY27" s="10"/>
      <c r="PGZ27" s="11"/>
      <c r="PHA27" s="8"/>
      <c r="PHB27" s="9"/>
      <c r="PHC27" s="9"/>
      <c r="PHD27" s="9"/>
      <c r="PHE27" s="9"/>
      <c r="PHF27" s="10"/>
      <c r="PHG27" s="10"/>
      <c r="PHH27" s="11"/>
      <c r="PHI27" s="8"/>
      <c r="PHJ27" s="9"/>
      <c r="PHK27" s="9"/>
      <c r="PHL27" s="9"/>
      <c r="PHM27" s="9"/>
      <c r="PHN27" s="10"/>
      <c r="PHO27" s="10"/>
      <c r="PHP27" s="11"/>
      <c r="PHQ27" s="8"/>
      <c r="PHR27" s="9"/>
      <c r="PHS27" s="9"/>
      <c r="PHT27" s="9"/>
      <c r="PHU27" s="9"/>
      <c r="PHV27" s="10"/>
      <c r="PHW27" s="10"/>
      <c r="PHX27" s="11"/>
      <c r="PHY27" s="8"/>
      <c r="PHZ27" s="9"/>
      <c r="PIA27" s="9"/>
      <c r="PIB27" s="9"/>
      <c r="PIC27" s="9"/>
      <c r="PID27" s="10"/>
      <c r="PIE27" s="10"/>
      <c r="PIF27" s="11"/>
      <c r="PIG27" s="8"/>
      <c r="PIH27" s="9"/>
      <c r="PII27" s="9"/>
      <c r="PIJ27" s="9"/>
      <c r="PIK27" s="9"/>
      <c r="PIL27" s="10"/>
      <c r="PIM27" s="10"/>
      <c r="PIN27" s="11"/>
      <c r="PIO27" s="8"/>
      <c r="PIP27" s="9"/>
      <c r="PIQ27" s="9"/>
      <c r="PIR27" s="9"/>
      <c r="PIS27" s="9"/>
      <c r="PIT27" s="10"/>
      <c r="PIU27" s="10"/>
      <c r="PIV27" s="11"/>
      <c r="PIW27" s="8"/>
      <c r="PIX27" s="9"/>
      <c r="PIY27" s="9"/>
      <c r="PIZ27" s="9"/>
      <c r="PJA27" s="9"/>
      <c r="PJB27" s="10"/>
      <c r="PJC27" s="10"/>
      <c r="PJD27" s="11"/>
      <c r="PJE27" s="8"/>
      <c r="PJF27" s="9"/>
      <c r="PJG27" s="9"/>
      <c r="PJH27" s="9"/>
      <c r="PJI27" s="9"/>
      <c r="PJJ27" s="10"/>
      <c r="PJK27" s="10"/>
      <c r="PJL27" s="11"/>
      <c r="PJM27" s="8"/>
      <c r="PJN27" s="9"/>
      <c r="PJO27" s="9"/>
      <c r="PJP27" s="9"/>
      <c r="PJQ27" s="9"/>
      <c r="PJR27" s="10"/>
      <c r="PJS27" s="10"/>
      <c r="PJT27" s="11"/>
      <c r="PJU27" s="8"/>
      <c r="PJV27" s="9"/>
      <c r="PJW27" s="9"/>
      <c r="PJX27" s="9"/>
      <c r="PJY27" s="9"/>
      <c r="PJZ27" s="10"/>
      <c r="PKA27" s="10"/>
      <c r="PKB27" s="11"/>
      <c r="PKC27" s="8"/>
      <c r="PKD27" s="9"/>
      <c r="PKE27" s="9"/>
      <c r="PKF27" s="9"/>
      <c r="PKG27" s="9"/>
      <c r="PKH27" s="10"/>
      <c r="PKI27" s="10"/>
      <c r="PKJ27" s="11"/>
      <c r="PKK27" s="8"/>
      <c r="PKL27" s="9"/>
      <c r="PKM27" s="9"/>
      <c r="PKN27" s="9"/>
      <c r="PKO27" s="9"/>
      <c r="PKP27" s="10"/>
      <c r="PKQ27" s="10"/>
      <c r="PKR27" s="11"/>
      <c r="PKS27" s="8"/>
      <c r="PKT27" s="9"/>
      <c r="PKU27" s="9"/>
      <c r="PKV27" s="9"/>
      <c r="PKW27" s="9"/>
      <c r="PKX27" s="10"/>
      <c r="PKY27" s="10"/>
      <c r="PKZ27" s="11"/>
      <c r="PLA27" s="8"/>
      <c r="PLB27" s="9"/>
      <c r="PLC27" s="9"/>
      <c r="PLD27" s="9"/>
      <c r="PLE27" s="9"/>
      <c r="PLF27" s="10"/>
      <c r="PLG27" s="10"/>
      <c r="PLH27" s="11"/>
      <c r="PLI27" s="8"/>
      <c r="PLJ27" s="9"/>
      <c r="PLK27" s="9"/>
      <c r="PLL27" s="9"/>
      <c r="PLM27" s="9"/>
      <c r="PLN27" s="10"/>
      <c r="PLO27" s="10"/>
      <c r="PLP27" s="11"/>
      <c r="PLQ27" s="8"/>
      <c r="PLR27" s="9"/>
      <c r="PLS27" s="9"/>
      <c r="PLT27" s="9"/>
      <c r="PLU27" s="9"/>
      <c r="PLV27" s="10"/>
      <c r="PLW27" s="10"/>
      <c r="PLX27" s="11"/>
      <c r="PLY27" s="8"/>
      <c r="PLZ27" s="9"/>
      <c r="PMA27" s="9"/>
      <c r="PMB27" s="9"/>
      <c r="PMC27" s="9"/>
      <c r="PMD27" s="10"/>
      <c r="PME27" s="10"/>
      <c r="PMF27" s="11"/>
      <c r="PMG27" s="8"/>
      <c r="PMH27" s="9"/>
      <c r="PMI27" s="9"/>
      <c r="PMJ27" s="9"/>
      <c r="PMK27" s="9"/>
      <c r="PML27" s="10"/>
      <c r="PMM27" s="10"/>
      <c r="PMN27" s="11"/>
      <c r="PMO27" s="8"/>
      <c r="PMP27" s="9"/>
      <c r="PMQ27" s="9"/>
      <c r="PMR27" s="9"/>
      <c r="PMS27" s="9"/>
      <c r="PMT27" s="10"/>
      <c r="PMU27" s="10"/>
      <c r="PMV27" s="11"/>
      <c r="PMW27" s="8"/>
      <c r="PMX27" s="9"/>
      <c r="PMY27" s="9"/>
      <c r="PMZ27" s="9"/>
      <c r="PNA27" s="9"/>
      <c r="PNB27" s="10"/>
      <c r="PNC27" s="10"/>
      <c r="PND27" s="11"/>
      <c r="PNE27" s="8"/>
      <c r="PNF27" s="9"/>
      <c r="PNG27" s="9"/>
      <c r="PNH27" s="9"/>
      <c r="PNI27" s="9"/>
      <c r="PNJ27" s="10"/>
      <c r="PNK27" s="10"/>
      <c r="PNL27" s="11"/>
      <c r="PNM27" s="8"/>
      <c r="PNN27" s="9"/>
      <c r="PNO27" s="9"/>
      <c r="PNP27" s="9"/>
      <c r="PNQ27" s="9"/>
      <c r="PNR27" s="10"/>
      <c r="PNS27" s="10"/>
      <c r="PNT27" s="11"/>
      <c r="PNU27" s="8"/>
      <c r="PNV27" s="9"/>
      <c r="PNW27" s="9"/>
      <c r="PNX27" s="9"/>
      <c r="PNY27" s="9"/>
      <c r="PNZ27" s="10"/>
      <c r="POA27" s="10"/>
      <c r="POB27" s="11"/>
      <c r="POC27" s="8"/>
      <c r="POD27" s="9"/>
      <c r="POE27" s="9"/>
      <c r="POF27" s="9"/>
      <c r="POG27" s="9"/>
      <c r="POH27" s="10"/>
      <c r="POI27" s="10"/>
      <c r="POJ27" s="11"/>
      <c r="POK27" s="8"/>
      <c r="POL27" s="9"/>
      <c r="POM27" s="9"/>
      <c r="PON27" s="9"/>
      <c r="POO27" s="9"/>
      <c r="POP27" s="10"/>
      <c r="POQ27" s="10"/>
      <c r="POR27" s="11"/>
      <c r="POS27" s="8"/>
      <c r="POT27" s="9"/>
      <c r="POU27" s="9"/>
      <c r="POV27" s="9"/>
      <c r="POW27" s="9"/>
      <c r="POX27" s="10"/>
      <c r="POY27" s="10"/>
      <c r="POZ27" s="11"/>
      <c r="PPA27" s="8"/>
      <c r="PPB27" s="9"/>
      <c r="PPC27" s="9"/>
      <c r="PPD27" s="9"/>
      <c r="PPE27" s="9"/>
      <c r="PPF27" s="10"/>
      <c r="PPG27" s="10"/>
      <c r="PPH27" s="11"/>
      <c r="PPI27" s="8"/>
      <c r="PPJ27" s="9"/>
      <c r="PPK27" s="9"/>
      <c r="PPL27" s="9"/>
      <c r="PPM27" s="9"/>
      <c r="PPN27" s="10"/>
      <c r="PPO27" s="10"/>
      <c r="PPP27" s="11"/>
      <c r="PPQ27" s="8"/>
      <c r="PPR27" s="9"/>
      <c r="PPS27" s="9"/>
      <c r="PPT27" s="9"/>
      <c r="PPU27" s="9"/>
      <c r="PPV27" s="10"/>
      <c r="PPW27" s="10"/>
      <c r="PPX27" s="11"/>
      <c r="PPY27" s="8"/>
      <c r="PPZ27" s="9"/>
      <c r="PQA27" s="9"/>
      <c r="PQB27" s="9"/>
      <c r="PQC27" s="9"/>
      <c r="PQD27" s="10"/>
      <c r="PQE27" s="10"/>
      <c r="PQF27" s="11"/>
      <c r="PQG27" s="8"/>
      <c r="PQH27" s="9"/>
      <c r="PQI27" s="9"/>
      <c r="PQJ27" s="9"/>
      <c r="PQK27" s="9"/>
      <c r="PQL27" s="10"/>
      <c r="PQM27" s="10"/>
      <c r="PQN27" s="11"/>
      <c r="PQO27" s="8"/>
      <c r="PQP27" s="9"/>
      <c r="PQQ27" s="9"/>
      <c r="PQR27" s="9"/>
      <c r="PQS27" s="9"/>
      <c r="PQT27" s="10"/>
      <c r="PQU27" s="10"/>
      <c r="PQV27" s="11"/>
      <c r="PQW27" s="8"/>
      <c r="PQX27" s="9"/>
      <c r="PQY27" s="9"/>
      <c r="PQZ27" s="9"/>
      <c r="PRA27" s="9"/>
      <c r="PRB27" s="10"/>
      <c r="PRC27" s="10"/>
      <c r="PRD27" s="11"/>
      <c r="PRE27" s="8"/>
      <c r="PRF27" s="9"/>
      <c r="PRG27" s="9"/>
      <c r="PRH27" s="9"/>
      <c r="PRI27" s="9"/>
      <c r="PRJ27" s="10"/>
      <c r="PRK27" s="10"/>
      <c r="PRL27" s="11"/>
      <c r="PRM27" s="8"/>
      <c r="PRN27" s="9"/>
      <c r="PRO27" s="9"/>
      <c r="PRP27" s="9"/>
      <c r="PRQ27" s="9"/>
      <c r="PRR27" s="10"/>
      <c r="PRS27" s="10"/>
      <c r="PRT27" s="11"/>
      <c r="PRU27" s="8"/>
      <c r="PRV27" s="9"/>
      <c r="PRW27" s="9"/>
      <c r="PRX27" s="9"/>
      <c r="PRY27" s="9"/>
      <c r="PRZ27" s="10"/>
      <c r="PSA27" s="10"/>
      <c r="PSB27" s="11"/>
      <c r="PSC27" s="8"/>
      <c r="PSD27" s="9"/>
      <c r="PSE27" s="9"/>
      <c r="PSF27" s="9"/>
      <c r="PSG27" s="9"/>
      <c r="PSH27" s="10"/>
      <c r="PSI27" s="10"/>
      <c r="PSJ27" s="11"/>
      <c r="PSK27" s="8"/>
      <c r="PSL27" s="9"/>
      <c r="PSM27" s="9"/>
      <c r="PSN27" s="9"/>
      <c r="PSO27" s="9"/>
      <c r="PSP27" s="10"/>
      <c r="PSQ27" s="10"/>
      <c r="PSR27" s="11"/>
      <c r="PSS27" s="8"/>
      <c r="PST27" s="9"/>
      <c r="PSU27" s="9"/>
      <c r="PSV27" s="9"/>
      <c r="PSW27" s="9"/>
      <c r="PSX27" s="10"/>
      <c r="PSY27" s="10"/>
      <c r="PSZ27" s="11"/>
      <c r="PTA27" s="8"/>
      <c r="PTB27" s="9"/>
      <c r="PTC27" s="9"/>
      <c r="PTD27" s="9"/>
      <c r="PTE27" s="9"/>
      <c r="PTF27" s="10"/>
      <c r="PTG27" s="10"/>
      <c r="PTH27" s="11"/>
      <c r="PTI27" s="8"/>
      <c r="PTJ27" s="9"/>
      <c r="PTK27" s="9"/>
      <c r="PTL27" s="9"/>
      <c r="PTM27" s="9"/>
      <c r="PTN27" s="10"/>
      <c r="PTO27" s="10"/>
      <c r="PTP27" s="11"/>
      <c r="PTQ27" s="8"/>
      <c r="PTR27" s="9"/>
      <c r="PTS27" s="9"/>
      <c r="PTT27" s="9"/>
      <c r="PTU27" s="9"/>
      <c r="PTV27" s="10"/>
      <c r="PTW27" s="10"/>
      <c r="PTX27" s="11"/>
      <c r="PTY27" s="8"/>
      <c r="PTZ27" s="9"/>
      <c r="PUA27" s="9"/>
      <c r="PUB27" s="9"/>
      <c r="PUC27" s="9"/>
      <c r="PUD27" s="10"/>
      <c r="PUE27" s="10"/>
      <c r="PUF27" s="11"/>
      <c r="PUG27" s="8"/>
      <c r="PUH27" s="9"/>
      <c r="PUI27" s="9"/>
      <c r="PUJ27" s="9"/>
      <c r="PUK27" s="9"/>
      <c r="PUL27" s="10"/>
      <c r="PUM27" s="10"/>
      <c r="PUN27" s="11"/>
      <c r="PUO27" s="8"/>
      <c r="PUP27" s="9"/>
      <c r="PUQ27" s="9"/>
      <c r="PUR27" s="9"/>
      <c r="PUS27" s="9"/>
      <c r="PUT27" s="10"/>
      <c r="PUU27" s="10"/>
      <c r="PUV27" s="11"/>
      <c r="PUW27" s="8"/>
      <c r="PUX27" s="9"/>
      <c r="PUY27" s="9"/>
      <c r="PUZ27" s="9"/>
      <c r="PVA27" s="9"/>
      <c r="PVB27" s="10"/>
      <c r="PVC27" s="10"/>
      <c r="PVD27" s="11"/>
      <c r="PVE27" s="8"/>
      <c r="PVF27" s="9"/>
      <c r="PVG27" s="9"/>
      <c r="PVH27" s="9"/>
      <c r="PVI27" s="9"/>
      <c r="PVJ27" s="10"/>
      <c r="PVK27" s="10"/>
      <c r="PVL27" s="11"/>
      <c r="PVM27" s="8"/>
      <c r="PVN27" s="9"/>
      <c r="PVO27" s="9"/>
      <c r="PVP27" s="9"/>
      <c r="PVQ27" s="9"/>
      <c r="PVR27" s="10"/>
      <c r="PVS27" s="10"/>
      <c r="PVT27" s="11"/>
      <c r="PVU27" s="8"/>
      <c r="PVV27" s="9"/>
      <c r="PVW27" s="9"/>
      <c r="PVX27" s="9"/>
      <c r="PVY27" s="9"/>
      <c r="PVZ27" s="10"/>
      <c r="PWA27" s="10"/>
      <c r="PWB27" s="11"/>
      <c r="PWC27" s="8"/>
      <c r="PWD27" s="9"/>
      <c r="PWE27" s="9"/>
      <c r="PWF27" s="9"/>
      <c r="PWG27" s="9"/>
      <c r="PWH27" s="10"/>
      <c r="PWI27" s="10"/>
      <c r="PWJ27" s="11"/>
      <c r="PWK27" s="8"/>
      <c r="PWL27" s="9"/>
      <c r="PWM27" s="9"/>
      <c r="PWN27" s="9"/>
      <c r="PWO27" s="9"/>
      <c r="PWP27" s="10"/>
      <c r="PWQ27" s="10"/>
      <c r="PWR27" s="11"/>
      <c r="PWS27" s="8"/>
      <c r="PWT27" s="9"/>
      <c r="PWU27" s="9"/>
      <c r="PWV27" s="9"/>
      <c r="PWW27" s="9"/>
      <c r="PWX27" s="10"/>
      <c r="PWY27" s="10"/>
      <c r="PWZ27" s="11"/>
      <c r="PXA27" s="8"/>
      <c r="PXB27" s="9"/>
      <c r="PXC27" s="9"/>
      <c r="PXD27" s="9"/>
      <c r="PXE27" s="9"/>
      <c r="PXF27" s="10"/>
      <c r="PXG27" s="10"/>
      <c r="PXH27" s="11"/>
      <c r="PXI27" s="8"/>
      <c r="PXJ27" s="9"/>
      <c r="PXK27" s="9"/>
      <c r="PXL27" s="9"/>
      <c r="PXM27" s="9"/>
      <c r="PXN27" s="10"/>
      <c r="PXO27" s="10"/>
      <c r="PXP27" s="11"/>
      <c r="PXQ27" s="8"/>
      <c r="PXR27" s="9"/>
      <c r="PXS27" s="9"/>
      <c r="PXT27" s="9"/>
      <c r="PXU27" s="9"/>
      <c r="PXV27" s="10"/>
      <c r="PXW27" s="10"/>
      <c r="PXX27" s="11"/>
      <c r="PXY27" s="8"/>
      <c r="PXZ27" s="9"/>
      <c r="PYA27" s="9"/>
      <c r="PYB27" s="9"/>
      <c r="PYC27" s="9"/>
      <c r="PYD27" s="10"/>
      <c r="PYE27" s="10"/>
      <c r="PYF27" s="11"/>
      <c r="PYG27" s="8"/>
      <c r="PYH27" s="9"/>
      <c r="PYI27" s="9"/>
      <c r="PYJ27" s="9"/>
      <c r="PYK27" s="9"/>
      <c r="PYL27" s="10"/>
      <c r="PYM27" s="10"/>
      <c r="PYN27" s="11"/>
      <c r="PYO27" s="8"/>
      <c r="PYP27" s="9"/>
      <c r="PYQ27" s="9"/>
      <c r="PYR27" s="9"/>
      <c r="PYS27" s="9"/>
      <c r="PYT27" s="10"/>
      <c r="PYU27" s="10"/>
      <c r="PYV27" s="11"/>
      <c r="PYW27" s="8"/>
      <c r="PYX27" s="9"/>
      <c r="PYY27" s="9"/>
      <c r="PYZ27" s="9"/>
      <c r="PZA27" s="9"/>
      <c r="PZB27" s="10"/>
      <c r="PZC27" s="10"/>
      <c r="PZD27" s="11"/>
      <c r="PZE27" s="8"/>
      <c r="PZF27" s="9"/>
      <c r="PZG27" s="9"/>
      <c r="PZH27" s="9"/>
      <c r="PZI27" s="9"/>
      <c r="PZJ27" s="10"/>
      <c r="PZK27" s="10"/>
      <c r="PZL27" s="11"/>
      <c r="PZM27" s="8"/>
      <c r="PZN27" s="9"/>
      <c r="PZO27" s="9"/>
      <c r="PZP27" s="9"/>
      <c r="PZQ27" s="9"/>
      <c r="PZR27" s="10"/>
      <c r="PZS27" s="10"/>
      <c r="PZT27" s="11"/>
      <c r="PZU27" s="8"/>
      <c r="PZV27" s="9"/>
      <c r="PZW27" s="9"/>
      <c r="PZX27" s="9"/>
      <c r="PZY27" s="9"/>
      <c r="PZZ27" s="10"/>
      <c r="QAA27" s="10"/>
      <c r="QAB27" s="11"/>
      <c r="QAC27" s="8"/>
      <c r="QAD27" s="9"/>
      <c r="QAE27" s="9"/>
      <c r="QAF27" s="9"/>
      <c r="QAG27" s="9"/>
      <c r="QAH27" s="10"/>
      <c r="QAI27" s="10"/>
      <c r="QAJ27" s="11"/>
      <c r="QAK27" s="8"/>
      <c r="QAL27" s="9"/>
      <c r="QAM27" s="9"/>
      <c r="QAN27" s="9"/>
      <c r="QAO27" s="9"/>
      <c r="QAP27" s="10"/>
      <c r="QAQ27" s="10"/>
      <c r="QAR27" s="11"/>
      <c r="QAS27" s="8"/>
      <c r="QAT27" s="9"/>
      <c r="QAU27" s="9"/>
      <c r="QAV27" s="9"/>
      <c r="QAW27" s="9"/>
      <c r="QAX27" s="10"/>
      <c r="QAY27" s="10"/>
      <c r="QAZ27" s="11"/>
      <c r="QBA27" s="8"/>
      <c r="QBB27" s="9"/>
      <c r="QBC27" s="9"/>
      <c r="QBD27" s="9"/>
      <c r="QBE27" s="9"/>
      <c r="QBF27" s="10"/>
      <c r="QBG27" s="10"/>
      <c r="QBH27" s="11"/>
      <c r="QBI27" s="8"/>
      <c r="QBJ27" s="9"/>
      <c r="QBK27" s="9"/>
      <c r="QBL27" s="9"/>
      <c r="QBM27" s="9"/>
      <c r="QBN27" s="10"/>
      <c r="QBO27" s="10"/>
      <c r="QBP27" s="11"/>
      <c r="QBQ27" s="8"/>
      <c r="QBR27" s="9"/>
      <c r="QBS27" s="9"/>
      <c r="QBT27" s="9"/>
      <c r="QBU27" s="9"/>
      <c r="QBV27" s="10"/>
      <c r="QBW27" s="10"/>
      <c r="QBX27" s="11"/>
      <c r="QBY27" s="8"/>
      <c r="QBZ27" s="9"/>
      <c r="QCA27" s="9"/>
      <c r="QCB27" s="9"/>
      <c r="QCC27" s="9"/>
      <c r="QCD27" s="10"/>
      <c r="QCE27" s="10"/>
      <c r="QCF27" s="11"/>
      <c r="QCG27" s="8"/>
      <c r="QCH27" s="9"/>
      <c r="QCI27" s="9"/>
      <c r="QCJ27" s="9"/>
      <c r="QCK27" s="9"/>
      <c r="QCL27" s="10"/>
      <c r="QCM27" s="10"/>
      <c r="QCN27" s="11"/>
      <c r="QCO27" s="8"/>
      <c r="QCP27" s="9"/>
      <c r="QCQ27" s="9"/>
      <c r="QCR27" s="9"/>
      <c r="QCS27" s="9"/>
      <c r="QCT27" s="10"/>
      <c r="QCU27" s="10"/>
      <c r="QCV27" s="11"/>
      <c r="QCW27" s="8"/>
      <c r="QCX27" s="9"/>
      <c r="QCY27" s="9"/>
      <c r="QCZ27" s="9"/>
      <c r="QDA27" s="9"/>
      <c r="QDB27" s="10"/>
      <c r="QDC27" s="10"/>
      <c r="QDD27" s="11"/>
      <c r="QDE27" s="8"/>
      <c r="QDF27" s="9"/>
      <c r="QDG27" s="9"/>
      <c r="QDH27" s="9"/>
      <c r="QDI27" s="9"/>
      <c r="QDJ27" s="10"/>
      <c r="QDK27" s="10"/>
      <c r="QDL27" s="11"/>
      <c r="QDM27" s="8"/>
      <c r="QDN27" s="9"/>
      <c r="QDO27" s="9"/>
      <c r="QDP27" s="9"/>
      <c r="QDQ27" s="9"/>
      <c r="QDR27" s="10"/>
      <c r="QDS27" s="10"/>
      <c r="QDT27" s="11"/>
      <c r="QDU27" s="8"/>
      <c r="QDV27" s="9"/>
      <c r="QDW27" s="9"/>
      <c r="QDX27" s="9"/>
      <c r="QDY27" s="9"/>
      <c r="QDZ27" s="10"/>
      <c r="QEA27" s="10"/>
      <c r="QEB27" s="11"/>
      <c r="QEC27" s="8"/>
      <c r="QED27" s="9"/>
      <c r="QEE27" s="9"/>
      <c r="QEF27" s="9"/>
      <c r="QEG27" s="9"/>
      <c r="QEH27" s="10"/>
      <c r="QEI27" s="10"/>
      <c r="QEJ27" s="11"/>
      <c r="QEK27" s="8"/>
      <c r="QEL27" s="9"/>
      <c r="QEM27" s="9"/>
      <c r="QEN27" s="9"/>
      <c r="QEO27" s="9"/>
      <c r="QEP27" s="10"/>
      <c r="QEQ27" s="10"/>
      <c r="QER27" s="11"/>
      <c r="QES27" s="8"/>
      <c r="QET27" s="9"/>
      <c r="QEU27" s="9"/>
      <c r="QEV27" s="9"/>
      <c r="QEW27" s="9"/>
      <c r="QEX27" s="10"/>
      <c r="QEY27" s="10"/>
      <c r="QEZ27" s="11"/>
      <c r="QFA27" s="8"/>
      <c r="QFB27" s="9"/>
      <c r="QFC27" s="9"/>
      <c r="QFD27" s="9"/>
      <c r="QFE27" s="9"/>
      <c r="QFF27" s="10"/>
      <c r="QFG27" s="10"/>
      <c r="QFH27" s="11"/>
      <c r="QFI27" s="8"/>
      <c r="QFJ27" s="9"/>
      <c r="QFK27" s="9"/>
      <c r="QFL27" s="9"/>
      <c r="QFM27" s="9"/>
      <c r="QFN27" s="10"/>
      <c r="QFO27" s="10"/>
      <c r="QFP27" s="11"/>
      <c r="QFQ27" s="8"/>
      <c r="QFR27" s="9"/>
      <c r="QFS27" s="9"/>
      <c r="QFT27" s="9"/>
      <c r="QFU27" s="9"/>
      <c r="QFV27" s="10"/>
      <c r="QFW27" s="10"/>
      <c r="QFX27" s="11"/>
      <c r="QFY27" s="8"/>
      <c r="QFZ27" s="9"/>
      <c r="QGA27" s="9"/>
      <c r="QGB27" s="9"/>
      <c r="QGC27" s="9"/>
      <c r="QGD27" s="10"/>
      <c r="QGE27" s="10"/>
      <c r="QGF27" s="11"/>
      <c r="QGG27" s="8"/>
      <c r="QGH27" s="9"/>
      <c r="QGI27" s="9"/>
      <c r="QGJ27" s="9"/>
      <c r="QGK27" s="9"/>
      <c r="QGL27" s="10"/>
      <c r="QGM27" s="10"/>
      <c r="QGN27" s="11"/>
      <c r="QGO27" s="8"/>
      <c r="QGP27" s="9"/>
      <c r="QGQ27" s="9"/>
      <c r="QGR27" s="9"/>
      <c r="QGS27" s="9"/>
      <c r="QGT27" s="10"/>
      <c r="QGU27" s="10"/>
      <c r="QGV27" s="11"/>
      <c r="QGW27" s="8"/>
      <c r="QGX27" s="9"/>
      <c r="QGY27" s="9"/>
      <c r="QGZ27" s="9"/>
      <c r="QHA27" s="9"/>
      <c r="QHB27" s="10"/>
      <c r="QHC27" s="10"/>
      <c r="QHD27" s="11"/>
      <c r="QHE27" s="8"/>
      <c r="QHF27" s="9"/>
      <c r="QHG27" s="9"/>
      <c r="QHH27" s="9"/>
      <c r="QHI27" s="9"/>
      <c r="QHJ27" s="10"/>
      <c r="QHK27" s="10"/>
      <c r="QHL27" s="11"/>
      <c r="QHM27" s="8"/>
      <c r="QHN27" s="9"/>
      <c r="QHO27" s="9"/>
      <c r="QHP27" s="9"/>
      <c r="QHQ27" s="9"/>
      <c r="QHR27" s="10"/>
      <c r="QHS27" s="10"/>
      <c r="QHT27" s="11"/>
      <c r="QHU27" s="8"/>
      <c r="QHV27" s="9"/>
      <c r="QHW27" s="9"/>
      <c r="QHX27" s="9"/>
      <c r="QHY27" s="9"/>
      <c r="QHZ27" s="10"/>
      <c r="QIA27" s="10"/>
      <c r="QIB27" s="11"/>
      <c r="QIC27" s="8"/>
      <c r="QID27" s="9"/>
      <c r="QIE27" s="9"/>
      <c r="QIF27" s="9"/>
      <c r="QIG27" s="9"/>
      <c r="QIH27" s="10"/>
      <c r="QII27" s="10"/>
      <c r="QIJ27" s="11"/>
      <c r="QIK27" s="8"/>
      <c r="QIL27" s="9"/>
      <c r="QIM27" s="9"/>
      <c r="QIN27" s="9"/>
      <c r="QIO27" s="9"/>
      <c r="QIP27" s="10"/>
      <c r="QIQ27" s="10"/>
      <c r="QIR27" s="11"/>
      <c r="QIS27" s="8"/>
      <c r="QIT27" s="9"/>
      <c r="QIU27" s="9"/>
      <c r="QIV27" s="9"/>
      <c r="QIW27" s="9"/>
      <c r="QIX27" s="10"/>
      <c r="QIY27" s="10"/>
      <c r="QIZ27" s="11"/>
      <c r="QJA27" s="8"/>
      <c r="QJB27" s="9"/>
      <c r="QJC27" s="9"/>
      <c r="QJD27" s="9"/>
      <c r="QJE27" s="9"/>
      <c r="QJF27" s="10"/>
      <c r="QJG27" s="10"/>
      <c r="QJH27" s="11"/>
      <c r="QJI27" s="8"/>
      <c r="QJJ27" s="9"/>
      <c r="QJK27" s="9"/>
      <c r="QJL27" s="9"/>
      <c r="QJM27" s="9"/>
      <c r="QJN27" s="10"/>
      <c r="QJO27" s="10"/>
      <c r="QJP27" s="11"/>
      <c r="QJQ27" s="8"/>
      <c r="QJR27" s="9"/>
      <c r="QJS27" s="9"/>
      <c r="QJT27" s="9"/>
      <c r="QJU27" s="9"/>
      <c r="QJV27" s="10"/>
      <c r="QJW27" s="10"/>
      <c r="QJX27" s="11"/>
      <c r="QJY27" s="8"/>
      <c r="QJZ27" s="9"/>
      <c r="QKA27" s="9"/>
      <c r="QKB27" s="9"/>
      <c r="QKC27" s="9"/>
      <c r="QKD27" s="10"/>
      <c r="QKE27" s="10"/>
      <c r="QKF27" s="11"/>
      <c r="QKG27" s="8"/>
      <c r="QKH27" s="9"/>
      <c r="QKI27" s="9"/>
      <c r="QKJ27" s="9"/>
      <c r="QKK27" s="9"/>
      <c r="QKL27" s="10"/>
      <c r="QKM27" s="10"/>
      <c r="QKN27" s="11"/>
      <c r="QKO27" s="8"/>
      <c r="QKP27" s="9"/>
      <c r="QKQ27" s="9"/>
      <c r="QKR27" s="9"/>
      <c r="QKS27" s="9"/>
      <c r="QKT27" s="10"/>
      <c r="QKU27" s="10"/>
      <c r="QKV27" s="11"/>
      <c r="QKW27" s="8"/>
      <c r="QKX27" s="9"/>
      <c r="QKY27" s="9"/>
      <c r="QKZ27" s="9"/>
      <c r="QLA27" s="9"/>
      <c r="QLB27" s="10"/>
      <c r="QLC27" s="10"/>
      <c r="QLD27" s="11"/>
      <c r="QLE27" s="8"/>
      <c r="QLF27" s="9"/>
      <c r="QLG27" s="9"/>
      <c r="QLH27" s="9"/>
      <c r="QLI27" s="9"/>
      <c r="QLJ27" s="10"/>
      <c r="QLK27" s="10"/>
      <c r="QLL27" s="11"/>
      <c r="QLM27" s="8"/>
      <c r="QLN27" s="9"/>
      <c r="QLO27" s="9"/>
      <c r="QLP27" s="9"/>
      <c r="QLQ27" s="9"/>
      <c r="QLR27" s="10"/>
      <c r="QLS27" s="10"/>
      <c r="QLT27" s="11"/>
      <c r="QLU27" s="8"/>
      <c r="QLV27" s="9"/>
      <c r="QLW27" s="9"/>
      <c r="QLX27" s="9"/>
      <c r="QLY27" s="9"/>
      <c r="QLZ27" s="10"/>
      <c r="QMA27" s="10"/>
      <c r="QMB27" s="11"/>
      <c r="QMC27" s="8"/>
      <c r="QMD27" s="9"/>
      <c r="QME27" s="9"/>
      <c r="QMF27" s="9"/>
      <c r="QMG27" s="9"/>
      <c r="QMH27" s="10"/>
      <c r="QMI27" s="10"/>
      <c r="QMJ27" s="11"/>
      <c r="QMK27" s="8"/>
      <c r="QML27" s="9"/>
      <c r="QMM27" s="9"/>
      <c r="QMN27" s="9"/>
      <c r="QMO27" s="9"/>
      <c r="QMP27" s="10"/>
      <c r="QMQ27" s="10"/>
      <c r="QMR27" s="11"/>
      <c r="QMS27" s="8"/>
      <c r="QMT27" s="9"/>
      <c r="QMU27" s="9"/>
      <c r="QMV27" s="9"/>
      <c r="QMW27" s="9"/>
      <c r="QMX27" s="10"/>
      <c r="QMY27" s="10"/>
      <c r="QMZ27" s="11"/>
      <c r="QNA27" s="8"/>
      <c r="QNB27" s="9"/>
      <c r="QNC27" s="9"/>
      <c r="QND27" s="9"/>
      <c r="QNE27" s="9"/>
      <c r="QNF27" s="10"/>
      <c r="QNG27" s="10"/>
      <c r="QNH27" s="11"/>
      <c r="QNI27" s="8"/>
      <c r="QNJ27" s="9"/>
      <c r="QNK27" s="9"/>
      <c r="QNL27" s="9"/>
      <c r="QNM27" s="9"/>
      <c r="QNN27" s="10"/>
      <c r="QNO27" s="10"/>
      <c r="QNP27" s="11"/>
      <c r="QNQ27" s="8"/>
      <c r="QNR27" s="9"/>
      <c r="QNS27" s="9"/>
      <c r="QNT27" s="9"/>
      <c r="QNU27" s="9"/>
      <c r="QNV27" s="10"/>
      <c r="QNW27" s="10"/>
      <c r="QNX27" s="11"/>
      <c r="QNY27" s="8"/>
      <c r="QNZ27" s="9"/>
      <c r="QOA27" s="9"/>
      <c r="QOB27" s="9"/>
      <c r="QOC27" s="9"/>
      <c r="QOD27" s="10"/>
      <c r="QOE27" s="10"/>
      <c r="QOF27" s="11"/>
      <c r="QOG27" s="8"/>
      <c r="QOH27" s="9"/>
      <c r="QOI27" s="9"/>
      <c r="QOJ27" s="9"/>
      <c r="QOK27" s="9"/>
      <c r="QOL27" s="10"/>
      <c r="QOM27" s="10"/>
      <c r="QON27" s="11"/>
      <c r="QOO27" s="8"/>
      <c r="QOP27" s="9"/>
      <c r="QOQ27" s="9"/>
      <c r="QOR27" s="9"/>
      <c r="QOS27" s="9"/>
      <c r="QOT27" s="10"/>
      <c r="QOU27" s="10"/>
      <c r="QOV27" s="11"/>
      <c r="QOW27" s="8"/>
      <c r="QOX27" s="9"/>
      <c r="QOY27" s="9"/>
      <c r="QOZ27" s="9"/>
      <c r="QPA27" s="9"/>
      <c r="QPB27" s="10"/>
      <c r="QPC27" s="10"/>
      <c r="QPD27" s="11"/>
      <c r="QPE27" s="8"/>
      <c r="QPF27" s="9"/>
      <c r="QPG27" s="9"/>
      <c r="QPH27" s="9"/>
      <c r="QPI27" s="9"/>
      <c r="QPJ27" s="10"/>
      <c r="QPK27" s="10"/>
      <c r="QPL27" s="11"/>
      <c r="QPM27" s="8"/>
      <c r="QPN27" s="9"/>
      <c r="QPO27" s="9"/>
      <c r="QPP27" s="9"/>
      <c r="QPQ27" s="9"/>
      <c r="QPR27" s="10"/>
      <c r="QPS27" s="10"/>
      <c r="QPT27" s="11"/>
      <c r="QPU27" s="8"/>
      <c r="QPV27" s="9"/>
      <c r="QPW27" s="9"/>
      <c r="QPX27" s="9"/>
      <c r="QPY27" s="9"/>
      <c r="QPZ27" s="10"/>
      <c r="QQA27" s="10"/>
      <c r="QQB27" s="11"/>
      <c r="QQC27" s="8"/>
      <c r="QQD27" s="9"/>
      <c r="QQE27" s="9"/>
      <c r="QQF27" s="9"/>
      <c r="QQG27" s="9"/>
      <c r="QQH27" s="10"/>
      <c r="QQI27" s="10"/>
      <c r="QQJ27" s="11"/>
      <c r="QQK27" s="8"/>
      <c r="QQL27" s="9"/>
      <c r="QQM27" s="9"/>
      <c r="QQN27" s="9"/>
      <c r="QQO27" s="9"/>
      <c r="QQP27" s="10"/>
      <c r="QQQ27" s="10"/>
      <c r="QQR27" s="11"/>
      <c r="QQS27" s="8"/>
      <c r="QQT27" s="9"/>
      <c r="QQU27" s="9"/>
      <c r="QQV27" s="9"/>
      <c r="QQW27" s="9"/>
      <c r="QQX27" s="10"/>
      <c r="QQY27" s="10"/>
      <c r="QQZ27" s="11"/>
      <c r="QRA27" s="8"/>
      <c r="QRB27" s="9"/>
      <c r="QRC27" s="9"/>
      <c r="QRD27" s="9"/>
      <c r="QRE27" s="9"/>
      <c r="QRF27" s="10"/>
      <c r="QRG27" s="10"/>
      <c r="QRH27" s="11"/>
      <c r="QRI27" s="8"/>
      <c r="QRJ27" s="9"/>
      <c r="QRK27" s="9"/>
      <c r="QRL27" s="9"/>
      <c r="QRM27" s="9"/>
      <c r="QRN27" s="10"/>
      <c r="QRO27" s="10"/>
      <c r="QRP27" s="11"/>
      <c r="QRQ27" s="8"/>
      <c r="QRR27" s="9"/>
      <c r="QRS27" s="9"/>
      <c r="QRT27" s="9"/>
      <c r="QRU27" s="9"/>
      <c r="QRV27" s="10"/>
      <c r="QRW27" s="10"/>
      <c r="QRX27" s="11"/>
      <c r="QRY27" s="8"/>
      <c r="QRZ27" s="9"/>
      <c r="QSA27" s="9"/>
      <c r="QSB27" s="9"/>
      <c r="QSC27" s="9"/>
      <c r="QSD27" s="10"/>
      <c r="QSE27" s="10"/>
      <c r="QSF27" s="11"/>
      <c r="QSG27" s="8"/>
      <c r="QSH27" s="9"/>
      <c r="QSI27" s="9"/>
      <c r="QSJ27" s="9"/>
      <c r="QSK27" s="9"/>
      <c r="QSL27" s="10"/>
      <c r="QSM27" s="10"/>
      <c r="QSN27" s="11"/>
      <c r="QSO27" s="8"/>
      <c r="QSP27" s="9"/>
      <c r="QSQ27" s="9"/>
      <c r="QSR27" s="9"/>
      <c r="QSS27" s="9"/>
      <c r="QST27" s="10"/>
      <c r="QSU27" s="10"/>
      <c r="QSV27" s="11"/>
      <c r="QSW27" s="8"/>
      <c r="QSX27" s="9"/>
      <c r="QSY27" s="9"/>
      <c r="QSZ27" s="9"/>
      <c r="QTA27" s="9"/>
      <c r="QTB27" s="10"/>
      <c r="QTC27" s="10"/>
      <c r="QTD27" s="11"/>
      <c r="QTE27" s="8"/>
      <c r="QTF27" s="9"/>
      <c r="QTG27" s="9"/>
      <c r="QTH27" s="9"/>
      <c r="QTI27" s="9"/>
      <c r="QTJ27" s="10"/>
      <c r="QTK27" s="10"/>
      <c r="QTL27" s="11"/>
      <c r="QTM27" s="8"/>
      <c r="QTN27" s="9"/>
      <c r="QTO27" s="9"/>
      <c r="QTP27" s="9"/>
      <c r="QTQ27" s="9"/>
      <c r="QTR27" s="10"/>
      <c r="QTS27" s="10"/>
      <c r="QTT27" s="11"/>
      <c r="QTU27" s="8"/>
      <c r="QTV27" s="9"/>
      <c r="QTW27" s="9"/>
      <c r="QTX27" s="9"/>
      <c r="QTY27" s="9"/>
      <c r="QTZ27" s="10"/>
      <c r="QUA27" s="10"/>
      <c r="QUB27" s="11"/>
      <c r="QUC27" s="8"/>
      <c r="QUD27" s="9"/>
      <c r="QUE27" s="9"/>
      <c r="QUF27" s="9"/>
      <c r="QUG27" s="9"/>
      <c r="QUH27" s="10"/>
      <c r="QUI27" s="10"/>
      <c r="QUJ27" s="11"/>
      <c r="QUK27" s="8"/>
      <c r="QUL27" s="9"/>
      <c r="QUM27" s="9"/>
      <c r="QUN27" s="9"/>
      <c r="QUO27" s="9"/>
      <c r="QUP27" s="10"/>
      <c r="QUQ27" s="10"/>
      <c r="QUR27" s="11"/>
      <c r="QUS27" s="8"/>
      <c r="QUT27" s="9"/>
      <c r="QUU27" s="9"/>
      <c r="QUV27" s="9"/>
      <c r="QUW27" s="9"/>
      <c r="QUX27" s="10"/>
      <c r="QUY27" s="10"/>
      <c r="QUZ27" s="11"/>
      <c r="QVA27" s="8"/>
      <c r="QVB27" s="9"/>
      <c r="QVC27" s="9"/>
      <c r="QVD27" s="9"/>
      <c r="QVE27" s="9"/>
      <c r="QVF27" s="10"/>
      <c r="QVG27" s="10"/>
      <c r="QVH27" s="11"/>
      <c r="QVI27" s="8"/>
      <c r="QVJ27" s="9"/>
      <c r="QVK27" s="9"/>
      <c r="QVL27" s="9"/>
      <c r="QVM27" s="9"/>
      <c r="QVN27" s="10"/>
      <c r="QVO27" s="10"/>
      <c r="QVP27" s="11"/>
      <c r="QVQ27" s="8"/>
      <c r="QVR27" s="9"/>
      <c r="QVS27" s="9"/>
      <c r="QVT27" s="9"/>
      <c r="QVU27" s="9"/>
      <c r="QVV27" s="10"/>
      <c r="QVW27" s="10"/>
      <c r="QVX27" s="11"/>
      <c r="QVY27" s="8"/>
      <c r="QVZ27" s="9"/>
      <c r="QWA27" s="9"/>
      <c r="QWB27" s="9"/>
      <c r="QWC27" s="9"/>
      <c r="QWD27" s="10"/>
      <c r="QWE27" s="10"/>
      <c r="QWF27" s="11"/>
      <c r="QWG27" s="8"/>
      <c r="QWH27" s="9"/>
      <c r="QWI27" s="9"/>
      <c r="QWJ27" s="9"/>
      <c r="QWK27" s="9"/>
      <c r="QWL27" s="10"/>
      <c r="QWM27" s="10"/>
      <c r="QWN27" s="11"/>
      <c r="QWO27" s="8"/>
      <c r="QWP27" s="9"/>
      <c r="QWQ27" s="9"/>
      <c r="QWR27" s="9"/>
      <c r="QWS27" s="9"/>
      <c r="QWT27" s="10"/>
      <c r="QWU27" s="10"/>
      <c r="QWV27" s="11"/>
      <c r="QWW27" s="8"/>
      <c r="QWX27" s="9"/>
      <c r="QWY27" s="9"/>
      <c r="QWZ27" s="9"/>
      <c r="QXA27" s="9"/>
      <c r="QXB27" s="10"/>
      <c r="QXC27" s="10"/>
      <c r="QXD27" s="11"/>
      <c r="QXE27" s="8"/>
      <c r="QXF27" s="9"/>
      <c r="QXG27" s="9"/>
      <c r="QXH27" s="9"/>
      <c r="QXI27" s="9"/>
      <c r="QXJ27" s="10"/>
      <c r="QXK27" s="10"/>
      <c r="QXL27" s="11"/>
      <c r="QXM27" s="8"/>
      <c r="QXN27" s="9"/>
      <c r="QXO27" s="9"/>
      <c r="QXP27" s="9"/>
      <c r="QXQ27" s="9"/>
      <c r="QXR27" s="10"/>
      <c r="QXS27" s="10"/>
      <c r="QXT27" s="11"/>
      <c r="QXU27" s="8"/>
      <c r="QXV27" s="9"/>
      <c r="QXW27" s="9"/>
      <c r="QXX27" s="9"/>
      <c r="QXY27" s="9"/>
      <c r="QXZ27" s="10"/>
      <c r="QYA27" s="10"/>
      <c r="QYB27" s="11"/>
      <c r="QYC27" s="8"/>
      <c r="QYD27" s="9"/>
      <c r="QYE27" s="9"/>
      <c r="QYF27" s="9"/>
      <c r="QYG27" s="9"/>
      <c r="QYH27" s="10"/>
      <c r="QYI27" s="10"/>
      <c r="QYJ27" s="11"/>
      <c r="QYK27" s="8"/>
      <c r="QYL27" s="9"/>
      <c r="QYM27" s="9"/>
      <c r="QYN27" s="9"/>
      <c r="QYO27" s="9"/>
      <c r="QYP27" s="10"/>
      <c r="QYQ27" s="10"/>
      <c r="QYR27" s="11"/>
      <c r="QYS27" s="8"/>
      <c r="QYT27" s="9"/>
      <c r="QYU27" s="9"/>
      <c r="QYV27" s="9"/>
      <c r="QYW27" s="9"/>
      <c r="QYX27" s="10"/>
      <c r="QYY27" s="10"/>
      <c r="QYZ27" s="11"/>
      <c r="QZA27" s="8"/>
      <c r="QZB27" s="9"/>
      <c r="QZC27" s="9"/>
      <c r="QZD27" s="9"/>
      <c r="QZE27" s="9"/>
      <c r="QZF27" s="10"/>
      <c r="QZG27" s="10"/>
      <c r="QZH27" s="11"/>
      <c r="QZI27" s="8"/>
      <c r="QZJ27" s="9"/>
      <c r="QZK27" s="9"/>
      <c r="QZL27" s="9"/>
      <c r="QZM27" s="9"/>
      <c r="QZN27" s="10"/>
      <c r="QZO27" s="10"/>
      <c r="QZP27" s="11"/>
      <c r="QZQ27" s="8"/>
      <c r="QZR27" s="9"/>
      <c r="QZS27" s="9"/>
      <c r="QZT27" s="9"/>
      <c r="QZU27" s="9"/>
      <c r="QZV27" s="10"/>
      <c r="QZW27" s="10"/>
      <c r="QZX27" s="11"/>
      <c r="QZY27" s="8"/>
      <c r="QZZ27" s="9"/>
      <c r="RAA27" s="9"/>
      <c r="RAB27" s="9"/>
      <c r="RAC27" s="9"/>
      <c r="RAD27" s="10"/>
      <c r="RAE27" s="10"/>
      <c r="RAF27" s="11"/>
      <c r="RAG27" s="8"/>
      <c r="RAH27" s="9"/>
      <c r="RAI27" s="9"/>
      <c r="RAJ27" s="9"/>
      <c r="RAK27" s="9"/>
      <c r="RAL27" s="10"/>
      <c r="RAM27" s="10"/>
      <c r="RAN27" s="11"/>
      <c r="RAO27" s="8"/>
      <c r="RAP27" s="9"/>
      <c r="RAQ27" s="9"/>
      <c r="RAR27" s="9"/>
      <c r="RAS27" s="9"/>
      <c r="RAT27" s="10"/>
      <c r="RAU27" s="10"/>
      <c r="RAV27" s="11"/>
      <c r="RAW27" s="8"/>
      <c r="RAX27" s="9"/>
      <c r="RAY27" s="9"/>
      <c r="RAZ27" s="9"/>
      <c r="RBA27" s="9"/>
      <c r="RBB27" s="10"/>
      <c r="RBC27" s="10"/>
      <c r="RBD27" s="11"/>
      <c r="RBE27" s="8"/>
      <c r="RBF27" s="9"/>
      <c r="RBG27" s="9"/>
      <c r="RBH27" s="9"/>
      <c r="RBI27" s="9"/>
      <c r="RBJ27" s="10"/>
      <c r="RBK27" s="10"/>
      <c r="RBL27" s="11"/>
      <c r="RBM27" s="8"/>
      <c r="RBN27" s="9"/>
      <c r="RBO27" s="9"/>
      <c r="RBP27" s="9"/>
      <c r="RBQ27" s="9"/>
      <c r="RBR27" s="10"/>
      <c r="RBS27" s="10"/>
      <c r="RBT27" s="11"/>
      <c r="RBU27" s="8"/>
      <c r="RBV27" s="9"/>
      <c r="RBW27" s="9"/>
      <c r="RBX27" s="9"/>
      <c r="RBY27" s="9"/>
      <c r="RBZ27" s="10"/>
      <c r="RCA27" s="10"/>
      <c r="RCB27" s="11"/>
      <c r="RCC27" s="8"/>
      <c r="RCD27" s="9"/>
      <c r="RCE27" s="9"/>
      <c r="RCF27" s="9"/>
      <c r="RCG27" s="9"/>
      <c r="RCH27" s="10"/>
      <c r="RCI27" s="10"/>
      <c r="RCJ27" s="11"/>
      <c r="RCK27" s="8"/>
      <c r="RCL27" s="9"/>
      <c r="RCM27" s="9"/>
      <c r="RCN27" s="9"/>
      <c r="RCO27" s="9"/>
      <c r="RCP27" s="10"/>
      <c r="RCQ27" s="10"/>
      <c r="RCR27" s="11"/>
      <c r="RCS27" s="8"/>
      <c r="RCT27" s="9"/>
      <c r="RCU27" s="9"/>
      <c r="RCV27" s="9"/>
      <c r="RCW27" s="9"/>
      <c r="RCX27" s="10"/>
      <c r="RCY27" s="10"/>
      <c r="RCZ27" s="11"/>
      <c r="RDA27" s="8"/>
      <c r="RDB27" s="9"/>
      <c r="RDC27" s="9"/>
      <c r="RDD27" s="9"/>
      <c r="RDE27" s="9"/>
      <c r="RDF27" s="10"/>
      <c r="RDG27" s="10"/>
      <c r="RDH27" s="11"/>
      <c r="RDI27" s="8"/>
      <c r="RDJ27" s="9"/>
      <c r="RDK27" s="9"/>
      <c r="RDL27" s="9"/>
      <c r="RDM27" s="9"/>
      <c r="RDN27" s="10"/>
      <c r="RDO27" s="10"/>
      <c r="RDP27" s="11"/>
      <c r="RDQ27" s="8"/>
      <c r="RDR27" s="9"/>
      <c r="RDS27" s="9"/>
      <c r="RDT27" s="9"/>
      <c r="RDU27" s="9"/>
      <c r="RDV27" s="10"/>
      <c r="RDW27" s="10"/>
      <c r="RDX27" s="11"/>
      <c r="RDY27" s="8"/>
      <c r="RDZ27" s="9"/>
      <c r="REA27" s="9"/>
      <c r="REB27" s="9"/>
      <c r="REC27" s="9"/>
      <c r="RED27" s="10"/>
      <c r="REE27" s="10"/>
      <c r="REF27" s="11"/>
      <c r="REG27" s="8"/>
      <c r="REH27" s="9"/>
      <c r="REI27" s="9"/>
      <c r="REJ27" s="9"/>
      <c r="REK27" s="9"/>
      <c r="REL27" s="10"/>
      <c r="REM27" s="10"/>
      <c r="REN27" s="11"/>
      <c r="REO27" s="8"/>
      <c r="REP27" s="9"/>
      <c r="REQ27" s="9"/>
      <c r="RER27" s="9"/>
      <c r="RES27" s="9"/>
      <c r="RET27" s="10"/>
      <c r="REU27" s="10"/>
      <c r="REV27" s="11"/>
      <c r="REW27" s="8"/>
      <c r="REX27" s="9"/>
      <c r="REY27" s="9"/>
      <c r="REZ27" s="9"/>
      <c r="RFA27" s="9"/>
      <c r="RFB27" s="10"/>
      <c r="RFC27" s="10"/>
      <c r="RFD27" s="11"/>
      <c r="RFE27" s="8"/>
      <c r="RFF27" s="9"/>
      <c r="RFG27" s="9"/>
      <c r="RFH27" s="9"/>
      <c r="RFI27" s="9"/>
      <c r="RFJ27" s="10"/>
      <c r="RFK27" s="10"/>
      <c r="RFL27" s="11"/>
      <c r="RFM27" s="8"/>
      <c r="RFN27" s="9"/>
      <c r="RFO27" s="9"/>
      <c r="RFP27" s="9"/>
      <c r="RFQ27" s="9"/>
      <c r="RFR27" s="10"/>
      <c r="RFS27" s="10"/>
      <c r="RFT27" s="11"/>
      <c r="RFU27" s="8"/>
      <c r="RFV27" s="9"/>
      <c r="RFW27" s="9"/>
      <c r="RFX27" s="9"/>
      <c r="RFY27" s="9"/>
      <c r="RFZ27" s="10"/>
      <c r="RGA27" s="10"/>
      <c r="RGB27" s="11"/>
      <c r="RGC27" s="8"/>
      <c r="RGD27" s="9"/>
      <c r="RGE27" s="9"/>
      <c r="RGF27" s="9"/>
      <c r="RGG27" s="9"/>
      <c r="RGH27" s="10"/>
      <c r="RGI27" s="10"/>
      <c r="RGJ27" s="11"/>
      <c r="RGK27" s="8"/>
      <c r="RGL27" s="9"/>
      <c r="RGM27" s="9"/>
      <c r="RGN27" s="9"/>
      <c r="RGO27" s="9"/>
      <c r="RGP27" s="10"/>
      <c r="RGQ27" s="10"/>
      <c r="RGR27" s="11"/>
      <c r="RGS27" s="8"/>
      <c r="RGT27" s="9"/>
      <c r="RGU27" s="9"/>
      <c r="RGV27" s="9"/>
      <c r="RGW27" s="9"/>
      <c r="RGX27" s="10"/>
      <c r="RGY27" s="10"/>
      <c r="RGZ27" s="11"/>
      <c r="RHA27" s="8"/>
      <c r="RHB27" s="9"/>
      <c r="RHC27" s="9"/>
      <c r="RHD27" s="9"/>
      <c r="RHE27" s="9"/>
      <c r="RHF27" s="10"/>
      <c r="RHG27" s="10"/>
      <c r="RHH27" s="11"/>
      <c r="RHI27" s="8"/>
      <c r="RHJ27" s="9"/>
      <c r="RHK27" s="9"/>
      <c r="RHL27" s="9"/>
      <c r="RHM27" s="9"/>
      <c r="RHN27" s="10"/>
      <c r="RHO27" s="10"/>
      <c r="RHP27" s="11"/>
      <c r="RHQ27" s="8"/>
      <c r="RHR27" s="9"/>
      <c r="RHS27" s="9"/>
      <c r="RHT27" s="9"/>
      <c r="RHU27" s="9"/>
      <c r="RHV27" s="10"/>
      <c r="RHW27" s="10"/>
      <c r="RHX27" s="11"/>
      <c r="RHY27" s="8"/>
      <c r="RHZ27" s="9"/>
      <c r="RIA27" s="9"/>
      <c r="RIB27" s="9"/>
      <c r="RIC27" s="9"/>
      <c r="RID27" s="10"/>
      <c r="RIE27" s="10"/>
      <c r="RIF27" s="11"/>
      <c r="RIG27" s="8"/>
      <c r="RIH27" s="9"/>
      <c r="RII27" s="9"/>
      <c r="RIJ27" s="9"/>
      <c r="RIK27" s="9"/>
      <c r="RIL27" s="10"/>
      <c r="RIM27" s="10"/>
      <c r="RIN27" s="11"/>
      <c r="RIO27" s="8"/>
      <c r="RIP27" s="9"/>
      <c r="RIQ27" s="9"/>
      <c r="RIR27" s="9"/>
      <c r="RIS27" s="9"/>
      <c r="RIT27" s="10"/>
      <c r="RIU27" s="10"/>
      <c r="RIV27" s="11"/>
      <c r="RIW27" s="8"/>
      <c r="RIX27" s="9"/>
      <c r="RIY27" s="9"/>
      <c r="RIZ27" s="9"/>
      <c r="RJA27" s="9"/>
      <c r="RJB27" s="10"/>
      <c r="RJC27" s="10"/>
      <c r="RJD27" s="11"/>
      <c r="RJE27" s="8"/>
      <c r="RJF27" s="9"/>
      <c r="RJG27" s="9"/>
      <c r="RJH27" s="9"/>
      <c r="RJI27" s="9"/>
      <c r="RJJ27" s="10"/>
      <c r="RJK27" s="10"/>
      <c r="RJL27" s="11"/>
      <c r="RJM27" s="8"/>
      <c r="RJN27" s="9"/>
      <c r="RJO27" s="9"/>
      <c r="RJP27" s="9"/>
      <c r="RJQ27" s="9"/>
      <c r="RJR27" s="10"/>
      <c r="RJS27" s="10"/>
      <c r="RJT27" s="11"/>
      <c r="RJU27" s="8"/>
      <c r="RJV27" s="9"/>
      <c r="RJW27" s="9"/>
      <c r="RJX27" s="9"/>
      <c r="RJY27" s="9"/>
      <c r="RJZ27" s="10"/>
      <c r="RKA27" s="10"/>
      <c r="RKB27" s="11"/>
      <c r="RKC27" s="8"/>
      <c r="RKD27" s="9"/>
      <c r="RKE27" s="9"/>
      <c r="RKF27" s="9"/>
      <c r="RKG27" s="9"/>
      <c r="RKH27" s="10"/>
      <c r="RKI27" s="10"/>
      <c r="RKJ27" s="11"/>
      <c r="RKK27" s="8"/>
      <c r="RKL27" s="9"/>
      <c r="RKM27" s="9"/>
      <c r="RKN27" s="9"/>
      <c r="RKO27" s="9"/>
      <c r="RKP27" s="10"/>
      <c r="RKQ27" s="10"/>
      <c r="RKR27" s="11"/>
      <c r="RKS27" s="8"/>
      <c r="RKT27" s="9"/>
      <c r="RKU27" s="9"/>
      <c r="RKV27" s="9"/>
      <c r="RKW27" s="9"/>
      <c r="RKX27" s="10"/>
      <c r="RKY27" s="10"/>
      <c r="RKZ27" s="11"/>
      <c r="RLA27" s="8"/>
      <c r="RLB27" s="9"/>
      <c r="RLC27" s="9"/>
      <c r="RLD27" s="9"/>
      <c r="RLE27" s="9"/>
      <c r="RLF27" s="10"/>
      <c r="RLG27" s="10"/>
      <c r="RLH27" s="11"/>
      <c r="RLI27" s="8"/>
      <c r="RLJ27" s="9"/>
      <c r="RLK27" s="9"/>
      <c r="RLL27" s="9"/>
      <c r="RLM27" s="9"/>
      <c r="RLN27" s="10"/>
      <c r="RLO27" s="10"/>
      <c r="RLP27" s="11"/>
      <c r="RLQ27" s="8"/>
      <c r="RLR27" s="9"/>
      <c r="RLS27" s="9"/>
      <c r="RLT27" s="9"/>
      <c r="RLU27" s="9"/>
      <c r="RLV27" s="10"/>
      <c r="RLW27" s="10"/>
      <c r="RLX27" s="11"/>
      <c r="RLY27" s="8"/>
      <c r="RLZ27" s="9"/>
      <c r="RMA27" s="9"/>
      <c r="RMB27" s="9"/>
      <c r="RMC27" s="9"/>
      <c r="RMD27" s="10"/>
      <c r="RME27" s="10"/>
      <c r="RMF27" s="11"/>
      <c r="RMG27" s="8"/>
      <c r="RMH27" s="9"/>
      <c r="RMI27" s="9"/>
      <c r="RMJ27" s="9"/>
      <c r="RMK27" s="9"/>
      <c r="RML27" s="10"/>
      <c r="RMM27" s="10"/>
      <c r="RMN27" s="11"/>
      <c r="RMO27" s="8"/>
      <c r="RMP27" s="9"/>
      <c r="RMQ27" s="9"/>
      <c r="RMR27" s="9"/>
      <c r="RMS27" s="9"/>
      <c r="RMT27" s="10"/>
      <c r="RMU27" s="10"/>
      <c r="RMV27" s="11"/>
      <c r="RMW27" s="8"/>
      <c r="RMX27" s="9"/>
      <c r="RMY27" s="9"/>
      <c r="RMZ27" s="9"/>
      <c r="RNA27" s="9"/>
      <c r="RNB27" s="10"/>
      <c r="RNC27" s="10"/>
      <c r="RND27" s="11"/>
      <c r="RNE27" s="8"/>
      <c r="RNF27" s="9"/>
      <c r="RNG27" s="9"/>
      <c r="RNH27" s="9"/>
      <c r="RNI27" s="9"/>
      <c r="RNJ27" s="10"/>
      <c r="RNK27" s="10"/>
      <c r="RNL27" s="11"/>
      <c r="RNM27" s="8"/>
      <c r="RNN27" s="9"/>
      <c r="RNO27" s="9"/>
      <c r="RNP27" s="9"/>
      <c r="RNQ27" s="9"/>
      <c r="RNR27" s="10"/>
      <c r="RNS27" s="10"/>
      <c r="RNT27" s="11"/>
      <c r="RNU27" s="8"/>
      <c r="RNV27" s="9"/>
      <c r="RNW27" s="9"/>
      <c r="RNX27" s="9"/>
      <c r="RNY27" s="9"/>
      <c r="RNZ27" s="10"/>
      <c r="ROA27" s="10"/>
      <c r="ROB27" s="11"/>
      <c r="ROC27" s="8"/>
      <c r="ROD27" s="9"/>
      <c r="ROE27" s="9"/>
      <c r="ROF27" s="9"/>
      <c r="ROG27" s="9"/>
      <c r="ROH27" s="10"/>
      <c r="ROI27" s="10"/>
      <c r="ROJ27" s="11"/>
      <c r="ROK27" s="8"/>
      <c r="ROL27" s="9"/>
      <c r="ROM27" s="9"/>
      <c r="RON27" s="9"/>
      <c r="ROO27" s="9"/>
      <c r="ROP27" s="10"/>
      <c r="ROQ27" s="10"/>
      <c r="ROR27" s="11"/>
      <c r="ROS27" s="8"/>
      <c r="ROT27" s="9"/>
      <c r="ROU27" s="9"/>
      <c r="ROV27" s="9"/>
      <c r="ROW27" s="9"/>
      <c r="ROX27" s="10"/>
      <c r="ROY27" s="10"/>
      <c r="ROZ27" s="11"/>
      <c r="RPA27" s="8"/>
      <c r="RPB27" s="9"/>
      <c r="RPC27" s="9"/>
      <c r="RPD27" s="9"/>
      <c r="RPE27" s="9"/>
      <c r="RPF27" s="10"/>
      <c r="RPG27" s="10"/>
      <c r="RPH27" s="11"/>
      <c r="RPI27" s="8"/>
      <c r="RPJ27" s="9"/>
      <c r="RPK27" s="9"/>
      <c r="RPL27" s="9"/>
      <c r="RPM27" s="9"/>
      <c r="RPN27" s="10"/>
      <c r="RPO27" s="10"/>
      <c r="RPP27" s="11"/>
      <c r="RPQ27" s="8"/>
      <c r="RPR27" s="9"/>
      <c r="RPS27" s="9"/>
      <c r="RPT27" s="9"/>
      <c r="RPU27" s="9"/>
      <c r="RPV27" s="10"/>
      <c r="RPW27" s="10"/>
      <c r="RPX27" s="11"/>
      <c r="RPY27" s="8"/>
      <c r="RPZ27" s="9"/>
      <c r="RQA27" s="9"/>
      <c r="RQB27" s="9"/>
      <c r="RQC27" s="9"/>
      <c r="RQD27" s="10"/>
      <c r="RQE27" s="10"/>
      <c r="RQF27" s="11"/>
      <c r="RQG27" s="8"/>
      <c r="RQH27" s="9"/>
      <c r="RQI27" s="9"/>
      <c r="RQJ27" s="9"/>
      <c r="RQK27" s="9"/>
      <c r="RQL27" s="10"/>
      <c r="RQM27" s="10"/>
      <c r="RQN27" s="11"/>
      <c r="RQO27" s="8"/>
      <c r="RQP27" s="9"/>
      <c r="RQQ27" s="9"/>
      <c r="RQR27" s="9"/>
      <c r="RQS27" s="9"/>
      <c r="RQT27" s="10"/>
      <c r="RQU27" s="10"/>
      <c r="RQV27" s="11"/>
      <c r="RQW27" s="8"/>
      <c r="RQX27" s="9"/>
      <c r="RQY27" s="9"/>
      <c r="RQZ27" s="9"/>
      <c r="RRA27" s="9"/>
      <c r="RRB27" s="10"/>
      <c r="RRC27" s="10"/>
      <c r="RRD27" s="11"/>
      <c r="RRE27" s="8"/>
      <c r="RRF27" s="9"/>
      <c r="RRG27" s="9"/>
      <c r="RRH27" s="9"/>
      <c r="RRI27" s="9"/>
      <c r="RRJ27" s="10"/>
      <c r="RRK27" s="10"/>
      <c r="RRL27" s="11"/>
      <c r="RRM27" s="8"/>
      <c r="RRN27" s="9"/>
      <c r="RRO27" s="9"/>
      <c r="RRP27" s="9"/>
      <c r="RRQ27" s="9"/>
      <c r="RRR27" s="10"/>
      <c r="RRS27" s="10"/>
      <c r="RRT27" s="11"/>
      <c r="RRU27" s="8"/>
      <c r="RRV27" s="9"/>
      <c r="RRW27" s="9"/>
      <c r="RRX27" s="9"/>
      <c r="RRY27" s="9"/>
      <c r="RRZ27" s="10"/>
      <c r="RSA27" s="10"/>
      <c r="RSB27" s="11"/>
      <c r="RSC27" s="8"/>
      <c r="RSD27" s="9"/>
      <c r="RSE27" s="9"/>
      <c r="RSF27" s="9"/>
      <c r="RSG27" s="9"/>
      <c r="RSH27" s="10"/>
      <c r="RSI27" s="10"/>
      <c r="RSJ27" s="11"/>
      <c r="RSK27" s="8"/>
      <c r="RSL27" s="9"/>
      <c r="RSM27" s="9"/>
      <c r="RSN27" s="9"/>
      <c r="RSO27" s="9"/>
      <c r="RSP27" s="10"/>
      <c r="RSQ27" s="10"/>
      <c r="RSR27" s="11"/>
      <c r="RSS27" s="8"/>
      <c r="RST27" s="9"/>
      <c r="RSU27" s="9"/>
      <c r="RSV27" s="9"/>
      <c r="RSW27" s="9"/>
      <c r="RSX27" s="10"/>
      <c r="RSY27" s="10"/>
      <c r="RSZ27" s="11"/>
      <c r="RTA27" s="8"/>
      <c r="RTB27" s="9"/>
      <c r="RTC27" s="9"/>
      <c r="RTD27" s="9"/>
      <c r="RTE27" s="9"/>
      <c r="RTF27" s="10"/>
      <c r="RTG27" s="10"/>
      <c r="RTH27" s="11"/>
      <c r="RTI27" s="8"/>
      <c r="RTJ27" s="9"/>
      <c r="RTK27" s="9"/>
      <c r="RTL27" s="9"/>
      <c r="RTM27" s="9"/>
      <c r="RTN27" s="10"/>
      <c r="RTO27" s="10"/>
      <c r="RTP27" s="11"/>
      <c r="RTQ27" s="8"/>
      <c r="RTR27" s="9"/>
      <c r="RTS27" s="9"/>
      <c r="RTT27" s="9"/>
      <c r="RTU27" s="9"/>
      <c r="RTV27" s="10"/>
      <c r="RTW27" s="10"/>
      <c r="RTX27" s="11"/>
      <c r="RTY27" s="8"/>
      <c r="RTZ27" s="9"/>
      <c r="RUA27" s="9"/>
      <c r="RUB27" s="9"/>
      <c r="RUC27" s="9"/>
      <c r="RUD27" s="10"/>
      <c r="RUE27" s="10"/>
      <c r="RUF27" s="11"/>
      <c r="RUG27" s="8"/>
      <c r="RUH27" s="9"/>
      <c r="RUI27" s="9"/>
      <c r="RUJ27" s="9"/>
      <c r="RUK27" s="9"/>
      <c r="RUL27" s="10"/>
      <c r="RUM27" s="10"/>
      <c r="RUN27" s="11"/>
      <c r="RUO27" s="8"/>
      <c r="RUP27" s="9"/>
      <c r="RUQ27" s="9"/>
      <c r="RUR27" s="9"/>
      <c r="RUS27" s="9"/>
      <c r="RUT27" s="10"/>
      <c r="RUU27" s="10"/>
      <c r="RUV27" s="11"/>
      <c r="RUW27" s="8"/>
      <c r="RUX27" s="9"/>
      <c r="RUY27" s="9"/>
      <c r="RUZ27" s="9"/>
      <c r="RVA27" s="9"/>
      <c r="RVB27" s="10"/>
      <c r="RVC27" s="10"/>
      <c r="RVD27" s="11"/>
      <c r="RVE27" s="8"/>
      <c r="RVF27" s="9"/>
      <c r="RVG27" s="9"/>
      <c r="RVH27" s="9"/>
      <c r="RVI27" s="9"/>
      <c r="RVJ27" s="10"/>
      <c r="RVK27" s="10"/>
      <c r="RVL27" s="11"/>
      <c r="RVM27" s="8"/>
      <c r="RVN27" s="9"/>
      <c r="RVO27" s="9"/>
      <c r="RVP27" s="9"/>
      <c r="RVQ27" s="9"/>
      <c r="RVR27" s="10"/>
      <c r="RVS27" s="10"/>
      <c r="RVT27" s="11"/>
      <c r="RVU27" s="8"/>
      <c r="RVV27" s="9"/>
      <c r="RVW27" s="9"/>
      <c r="RVX27" s="9"/>
      <c r="RVY27" s="9"/>
      <c r="RVZ27" s="10"/>
      <c r="RWA27" s="10"/>
      <c r="RWB27" s="11"/>
      <c r="RWC27" s="8"/>
      <c r="RWD27" s="9"/>
      <c r="RWE27" s="9"/>
      <c r="RWF27" s="9"/>
      <c r="RWG27" s="9"/>
      <c r="RWH27" s="10"/>
      <c r="RWI27" s="10"/>
      <c r="RWJ27" s="11"/>
      <c r="RWK27" s="8"/>
      <c r="RWL27" s="9"/>
      <c r="RWM27" s="9"/>
      <c r="RWN27" s="9"/>
      <c r="RWO27" s="9"/>
      <c r="RWP27" s="10"/>
      <c r="RWQ27" s="10"/>
      <c r="RWR27" s="11"/>
      <c r="RWS27" s="8"/>
      <c r="RWT27" s="9"/>
      <c r="RWU27" s="9"/>
      <c r="RWV27" s="9"/>
      <c r="RWW27" s="9"/>
      <c r="RWX27" s="10"/>
      <c r="RWY27" s="10"/>
      <c r="RWZ27" s="11"/>
      <c r="RXA27" s="8"/>
      <c r="RXB27" s="9"/>
      <c r="RXC27" s="9"/>
      <c r="RXD27" s="9"/>
      <c r="RXE27" s="9"/>
      <c r="RXF27" s="10"/>
      <c r="RXG27" s="10"/>
      <c r="RXH27" s="11"/>
      <c r="RXI27" s="8"/>
      <c r="RXJ27" s="9"/>
      <c r="RXK27" s="9"/>
      <c r="RXL27" s="9"/>
      <c r="RXM27" s="9"/>
      <c r="RXN27" s="10"/>
      <c r="RXO27" s="10"/>
      <c r="RXP27" s="11"/>
      <c r="RXQ27" s="8"/>
      <c r="RXR27" s="9"/>
      <c r="RXS27" s="9"/>
      <c r="RXT27" s="9"/>
      <c r="RXU27" s="9"/>
      <c r="RXV27" s="10"/>
      <c r="RXW27" s="10"/>
      <c r="RXX27" s="11"/>
      <c r="RXY27" s="8"/>
      <c r="RXZ27" s="9"/>
      <c r="RYA27" s="9"/>
      <c r="RYB27" s="9"/>
      <c r="RYC27" s="9"/>
      <c r="RYD27" s="10"/>
      <c r="RYE27" s="10"/>
      <c r="RYF27" s="11"/>
      <c r="RYG27" s="8"/>
      <c r="RYH27" s="9"/>
      <c r="RYI27" s="9"/>
      <c r="RYJ27" s="9"/>
      <c r="RYK27" s="9"/>
      <c r="RYL27" s="10"/>
      <c r="RYM27" s="10"/>
      <c r="RYN27" s="11"/>
      <c r="RYO27" s="8"/>
      <c r="RYP27" s="9"/>
      <c r="RYQ27" s="9"/>
      <c r="RYR27" s="9"/>
      <c r="RYS27" s="9"/>
      <c r="RYT27" s="10"/>
      <c r="RYU27" s="10"/>
      <c r="RYV27" s="11"/>
      <c r="RYW27" s="8"/>
      <c r="RYX27" s="9"/>
      <c r="RYY27" s="9"/>
      <c r="RYZ27" s="9"/>
      <c r="RZA27" s="9"/>
      <c r="RZB27" s="10"/>
      <c r="RZC27" s="10"/>
      <c r="RZD27" s="11"/>
      <c r="RZE27" s="8"/>
      <c r="RZF27" s="9"/>
      <c r="RZG27" s="9"/>
      <c r="RZH27" s="9"/>
      <c r="RZI27" s="9"/>
      <c r="RZJ27" s="10"/>
      <c r="RZK27" s="10"/>
      <c r="RZL27" s="11"/>
      <c r="RZM27" s="8"/>
      <c r="RZN27" s="9"/>
      <c r="RZO27" s="9"/>
      <c r="RZP27" s="9"/>
      <c r="RZQ27" s="9"/>
      <c r="RZR27" s="10"/>
      <c r="RZS27" s="10"/>
      <c r="RZT27" s="11"/>
      <c r="RZU27" s="8"/>
      <c r="RZV27" s="9"/>
      <c r="RZW27" s="9"/>
      <c r="RZX27" s="9"/>
      <c r="RZY27" s="9"/>
      <c r="RZZ27" s="10"/>
      <c r="SAA27" s="10"/>
      <c r="SAB27" s="11"/>
      <c r="SAC27" s="8"/>
      <c r="SAD27" s="9"/>
      <c r="SAE27" s="9"/>
      <c r="SAF27" s="9"/>
      <c r="SAG27" s="9"/>
      <c r="SAH27" s="10"/>
      <c r="SAI27" s="10"/>
      <c r="SAJ27" s="11"/>
      <c r="SAK27" s="8"/>
      <c r="SAL27" s="9"/>
      <c r="SAM27" s="9"/>
      <c r="SAN27" s="9"/>
      <c r="SAO27" s="9"/>
      <c r="SAP27" s="10"/>
      <c r="SAQ27" s="10"/>
      <c r="SAR27" s="11"/>
      <c r="SAS27" s="8"/>
      <c r="SAT27" s="9"/>
      <c r="SAU27" s="9"/>
      <c r="SAV27" s="9"/>
      <c r="SAW27" s="9"/>
      <c r="SAX27" s="10"/>
      <c r="SAY27" s="10"/>
      <c r="SAZ27" s="11"/>
      <c r="SBA27" s="8"/>
      <c r="SBB27" s="9"/>
      <c r="SBC27" s="9"/>
      <c r="SBD27" s="9"/>
      <c r="SBE27" s="9"/>
      <c r="SBF27" s="10"/>
      <c r="SBG27" s="10"/>
      <c r="SBH27" s="11"/>
      <c r="SBI27" s="8"/>
      <c r="SBJ27" s="9"/>
      <c r="SBK27" s="9"/>
      <c r="SBL27" s="9"/>
      <c r="SBM27" s="9"/>
      <c r="SBN27" s="10"/>
      <c r="SBO27" s="10"/>
      <c r="SBP27" s="11"/>
      <c r="SBQ27" s="8"/>
      <c r="SBR27" s="9"/>
      <c r="SBS27" s="9"/>
      <c r="SBT27" s="9"/>
      <c r="SBU27" s="9"/>
      <c r="SBV27" s="10"/>
      <c r="SBW27" s="10"/>
      <c r="SBX27" s="11"/>
      <c r="SBY27" s="8"/>
      <c r="SBZ27" s="9"/>
      <c r="SCA27" s="9"/>
      <c r="SCB27" s="9"/>
      <c r="SCC27" s="9"/>
      <c r="SCD27" s="10"/>
      <c r="SCE27" s="10"/>
      <c r="SCF27" s="11"/>
      <c r="SCG27" s="8"/>
      <c r="SCH27" s="9"/>
      <c r="SCI27" s="9"/>
      <c r="SCJ27" s="9"/>
      <c r="SCK27" s="9"/>
      <c r="SCL27" s="10"/>
      <c r="SCM27" s="10"/>
      <c r="SCN27" s="11"/>
      <c r="SCO27" s="8"/>
      <c r="SCP27" s="9"/>
      <c r="SCQ27" s="9"/>
      <c r="SCR27" s="9"/>
      <c r="SCS27" s="9"/>
      <c r="SCT27" s="10"/>
      <c r="SCU27" s="10"/>
      <c r="SCV27" s="11"/>
      <c r="SCW27" s="8"/>
      <c r="SCX27" s="9"/>
      <c r="SCY27" s="9"/>
      <c r="SCZ27" s="9"/>
      <c r="SDA27" s="9"/>
      <c r="SDB27" s="10"/>
      <c r="SDC27" s="10"/>
      <c r="SDD27" s="11"/>
      <c r="SDE27" s="8"/>
      <c r="SDF27" s="9"/>
      <c r="SDG27" s="9"/>
      <c r="SDH27" s="9"/>
      <c r="SDI27" s="9"/>
      <c r="SDJ27" s="10"/>
      <c r="SDK27" s="10"/>
      <c r="SDL27" s="11"/>
      <c r="SDM27" s="8"/>
      <c r="SDN27" s="9"/>
      <c r="SDO27" s="9"/>
      <c r="SDP27" s="9"/>
      <c r="SDQ27" s="9"/>
      <c r="SDR27" s="10"/>
      <c r="SDS27" s="10"/>
      <c r="SDT27" s="11"/>
      <c r="SDU27" s="8"/>
      <c r="SDV27" s="9"/>
      <c r="SDW27" s="9"/>
      <c r="SDX27" s="9"/>
      <c r="SDY27" s="9"/>
      <c r="SDZ27" s="10"/>
      <c r="SEA27" s="10"/>
      <c r="SEB27" s="11"/>
      <c r="SEC27" s="8"/>
      <c r="SED27" s="9"/>
      <c r="SEE27" s="9"/>
      <c r="SEF27" s="9"/>
      <c r="SEG27" s="9"/>
      <c r="SEH27" s="10"/>
      <c r="SEI27" s="10"/>
      <c r="SEJ27" s="11"/>
      <c r="SEK27" s="8"/>
      <c r="SEL27" s="9"/>
      <c r="SEM27" s="9"/>
      <c r="SEN27" s="9"/>
      <c r="SEO27" s="9"/>
      <c r="SEP27" s="10"/>
      <c r="SEQ27" s="10"/>
      <c r="SER27" s="11"/>
      <c r="SES27" s="8"/>
      <c r="SET27" s="9"/>
      <c r="SEU27" s="9"/>
      <c r="SEV27" s="9"/>
      <c r="SEW27" s="9"/>
      <c r="SEX27" s="10"/>
      <c r="SEY27" s="10"/>
      <c r="SEZ27" s="11"/>
      <c r="SFA27" s="8"/>
      <c r="SFB27" s="9"/>
      <c r="SFC27" s="9"/>
      <c r="SFD27" s="9"/>
      <c r="SFE27" s="9"/>
      <c r="SFF27" s="10"/>
      <c r="SFG27" s="10"/>
      <c r="SFH27" s="11"/>
      <c r="SFI27" s="8"/>
      <c r="SFJ27" s="9"/>
      <c r="SFK27" s="9"/>
      <c r="SFL27" s="9"/>
      <c r="SFM27" s="9"/>
      <c r="SFN27" s="10"/>
      <c r="SFO27" s="10"/>
      <c r="SFP27" s="11"/>
      <c r="SFQ27" s="8"/>
      <c r="SFR27" s="9"/>
      <c r="SFS27" s="9"/>
      <c r="SFT27" s="9"/>
      <c r="SFU27" s="9"/>
      <c r="SFV27" s="10"/>
      <c r="SFW27" s="10"/>
      <c r="SFX27" s="11"/>
      <c r="SFY27" s="8"/>
      <c r="SFZ27" s="9"/>
      <c r="SGA27" s="9"/>
      <c r="SGB27" s="9"/>
      <c r="SGC27" s="9"/>
      <c r="SGD27" s="10"/>
      <c r="SGE27" s="10"/>
      <c r="SGF27" s="11"/>
      <c r="SGG27" s="8"/>
      <c r="SGH27" s="9"/>
      <c r="SGI27" s="9"/>
      <c r="SGJ27" s="9"/>
      <c r="SGK27" s="9"/>
      <c r="SGL27" s="10"/>
      <c r="SGM27" s="10"/>
      <c r="SGN27" s="11"/>
      <c r="SGO27" s="8"/>
      <c r="SGP27" s="9"/>
      <c r="SGQ27" s="9"/>
      <c r="SGR27" s="9"/>
      <c r="SGS27" s="9"/>
      <c r="SGT27" s="10"/>
      <c r="SGU27" s="10"/>
      <c r="SGV27" s="11"/>
      <c r="SGW27" s="8"/>
      <c r="SGX27" s="9"/>
      <c r="SGY27" s="9"/>
      <c r="SGZ27" s="9"/>
      <c r="SHA27" s="9"/>
      <c r="SHB27" s="10"/>
      <c r="SHC27" s="10"/>
      <c r="SHD27" s="11"/>
      <c r="SHE27" s="8"/>
      <c r="SHF27" s="9"/>
      <c r="SHG27" s="9"/>
      <c r="SHH27" s="9"/>
      <c r="SHI27" s="9"/>
      <c r="SHJ27" s="10"/>
      <c r="SHK27" s="10"/>
      <c r="SHL27" s="11"/>
      <c r="SHM27" s="8"/>
      <c r="SHN27" s="9"/>
      <c r="SHO27" s="9"/>
      <c r="SHP27" s="9"/>
      <c r="SHQ27" s="9"/>
      <c r="SHR27" s="10"/>
      <c r="SHS27" s="10"/>
      <c r="SHT27" s="11"/>
      <c r="SHU27" s="8"/>
      <c r="SHV27" s="9"/>
      <c r="SHW27" s="9"/>
      <c r="SHX27" s="9"/>
      <c r="SHY27" s="9"/>
      <c r="SHZ27" s="10"/>
      <c r="SIA27" s="10"/>
      <c r="SIB27" s="11"/>
      <c r="SIC27" s="8"/>
      <c r="SID27" s="9"/>
      <c r="SIE27" s="9"/>
      <c r="SIF27" s="9"/>
      <c r="SIG27" s="9"/>
      <c r="SIH27" s="10"/>
      <c r="SII27" s="10"/>
      <c r="SIJ27" s="11"/>
      <c r="SIK27" s="8"/>
      <c r="SIL27" s="9"/>
      <c r="SIM27" s="9"/>
      <c r="SIN27" s="9"/>
      <c r="SIO27" s="9"/>
      <c r="SIP27" s="10"/>
      <c r="SIQ27" s="10"/>
      <c r="SIR27" s="11"/>
      <c r="SIS27" s="8"/>
      <c r="SIT27" s="9"/>
      <c r="SIU27" s="9"/>
      <c r="SIV27" s="9"/>
      <c r="SIW27" s="9"/>
      <c r="SIX27" s="10"/>
      <c r="SIY27" s="10"/>
      <c r="SIZ27" s="11"/>
      <c r="SJA27" s="8"/>
      <c r="SJB27" s="9"/>
      <c r="SJC27" s="9"/>
      <c r="SJD27" s="9"/>
      <c r="SJE27" s="9"/>
      <c r="SJF27" s="10"/>
      <c r="SJG27" s="10"/>
      <c r="SJH27" s="11"/>
      <c r="SJI27" s="8"/>
      <c r="SJJ27" s="9"/>
      <c r="SJK27" s="9"/>
      <c r="SJL27" s="9"/>
      <c r="SJM27" s="9"/>
      <c r="SJN27" s="10"/>
      <c r="SJO27" s="10"/>
      <c r="SJP27" s="11"/>
      <c r="SJQ27" s="8"/>
      <c r="SJR27" s="9"/>
      <c r="SJS27" s="9"/>
      <c r="SJT27" s="9"/>
      <c r="SJU27" s="9"/>
      <c r="SJV27" s="10"/>
      <c r="SJW27" s="10"/>
      <c r="SJX27" s="11"/>
      <c r="SJY27" s="8"/>
      <c r="SJZ27" s="9"/>
      <c r="SKA27" s="9"/>
      <c r="SKB27" s="9"/>
      <c r="SKC27" s="9"/>
      <c r="SKD27" s="10"/>
      <c r="SKE27" s="10"/>
      <c r="SKF27" s="11"/>
      <c r="SKG27" s="8"/>
      <c r="SKH27" s="9"/>
      <c r="SKI27" s="9"/>
      <c r="SKJ27" s="9"/>
      <c r="SKK27" s="9"/>
      <c r="SKL27" s="10"/>
      <c r="SKM27" s="10"/>
      <c r="SKN27" s="11"/>
      <c r="SKO27" s="8"/>
      <c r="SKP27" s="9"/>
      <c r="SKQ27" s="9"/>
      <c r="SKR27" s="9"/>
      <c r="SKS27" s="9"/>
      <c r="SKT27" s="10"/>
      <c r="SKU27" s="10"/>
      <c r="SKV27" s="11"/>
      <c r="SKW27" s="8"/>
      <c r="SKX27" s="9"/>
      <c r="SKY27" s="9"/>
      <c r="SKZ27" s="9"/>
      <c r="SLA27" s="9"/>
      <c r="SLB27" s="10"/>
      <c r="SLC27" s="10"/>
      <c r="SLD27" s="11"/>
      <c r="SLE27" s="8"/>
      <c r="SLF27" s="9"/>
      <c r="SLG27" s="9"/>
      <c r="SLH27" s="9"/>
      <c r="SLI27" s="9"/>
      <c r="SLJ27" s="10"/>
      <c r="SLK27" s="10"/>
      <c r="SLL27" s="11"/>
      <c r="SLM27" s="8"/>
      <c r="SLN27" s="9"/>
      <c r="SLO27" s="9"/>
      <c r="SLP27" s="9"/>
      <c r="SLQ27" s="9"/>
      <c r="SLR27" s="10"/>
      <c r="SLS27" s="10"/>
      <c r="SLT27" s="11"/>
      <c r="SLU27" s="8"/>
      <c r="SLV27" s="9"/>
      <c r="SLW27" s="9"/>
      <c r="SLX27" s="9"/>
      <c r="SLY27" s="9"/>
      <c r="SLZ27" s="10"/>
      <c r="SMA27" s="10"/>
      <c r="SMB27" s="11"/>
      <c r="SMC27" s="8"/>
      <c r="SMD27" s="9"/>
      <c r="SME27" s="9"/>
      <c r="SMF27" s="9"/>
      <c r="SMG27" s="9"/>
      <c r="SMH27" s="10"/>
      <c r="SMI27" s="10"/>
      <c r="SMJ27" s="11"/>
      <c r="SMK27" s="8"/>
      <c r="SML27" s="9"/>
      <c r="SMM27" s="9"/>
      <c r="SMN27" s="9"/>
      <c r="SMO27" s="9"/>
      <c r="SMP27" s="10"/>
      <c r="SMQ27" s="10"/>
      <c r="SMR27" s="11"/>
      <c r="SMS27" s="8"/>
      <c r="SMT27" s="9"/>
      <c r="SMU27" s="9"/>
      <c r="SMV27" s="9"/>
      <c r="SMW27" s="9"/>
      <c r="SMX27" s="10"/>
      <c r="SMY27" s="10"/>
      <c r="SMZ27" s="11"/>
      <c r="SNA27" s="8"/>
      <c r="SNB27" s="9"/>
      <c r="SNC27" s="9"/>
      <c r="SND27" s="9"/>
      <c r="SNE27" s="9"/>
      <c r="SNF27" s="10"/>
      <c r="SNG27" s="10"/>
      <c r="SNH27" s="11"/>
      <c r="SNI27" s="8"/>
      <c r="SNJ27" s="9"/>
      <c r="SNK27" s="9"/>
      <c r="SNL27" s="9"/>
      <c r="SNM27" s="9"/>
      <c r="SNN27" s="10"/>
      <c r="SNO27" s="10"/>
      <c r="SNP27" s="11"/>
      <c r="SNQ27" s="8"/>
      <c r="SNR27" s="9"/>
      <c r="SNS27" s="9"/>
      <c r="SNT27" s="9"/>
      <c r="SNU27" s="9"/>
      <c r="SNV27" s="10"/>
      <c r="SNW27" s="10"/>
      <c r="SNX27" s="11"/>
      <c r="SNY27" s="8"/>
      <c r="SNZ27" s="9"/>
      <c r="SOA27" s="9"/>
      <c r="SOB27" s="9"/>
      <c r="SOC27" s="9"/>
      <c r="SOD27" s="10"/>
      <c r="SOE27" s="10"/>
      <c r="SOF27" s="11"/>
      <c r="SOG27" s="8"/>
      <c r="SOH27" s="9"/>
      <c r="SOI27" s="9"/>
      <c r="SOJ27" s="9"/>
      <c r="SOK27" s="9"/>
      <c r="SOL27" s="10"/>
      <c r="SOM27" s="10"/>
      <c r="SON27" s="11"/>
      <c r="SOO27" s="8"/>
      <c r="SOP27" s="9"/>
      <c r="SOQ27" s="9"/>
      <c r="SOR27" s="9"/>
      <c r="SOS27" s="9"/>
      <c r="SOT27" s="10"/>
      <c r="SOU27" s="10"/>
      <c r="SOV27" s="11"/>
      <c r="SOW27" s="8"/>
      <c r="SOX27" s="9"/>
      <c r="SOY27" s="9"/>
      <c r="SOZ27" s="9"/>
      <c r="SPA27" s="9"/>
      <c r="SPB27" s="10"/>
      <c r="SPC27" s="10"/>
      <c r="SPD27" s="11"/>
      <c r="SPE27" s="8"/>
      <c r="SPF27" s="9"/>
      <c r="SPG27" s="9"/>
      <c r="SPH27" s="9"/>
      <c r="SPI27" s="9"/>
      <c r="SPJ27" s="10"/>
      <c r="SPK27" s="10"/>
      <c r="SPL27" s="11"/>
      <c r="SPM27" s="8"/>
      <c r="SPN27" s="9"/>
      <c r="SPO27" s="9"/>
      <c r="SPP27" s="9"/>
      <c r="SPQ27" s="9"/>
      <c r="SPR27" s="10"/>
      <c r="SPS27" s="10"/>
      <c r="SPT27" s="11"/>
      <c r="SPU27" s="8"/>
      <c r="SPV27" s="9"/>
      <c r="SPW27" s="9"/>
      <c r="SPX27" s="9"/>
      <c r="SPY27" s="9"/>
      <c r="SPZ27" s="10"/>
      <c r="SQA27" s="10"/>
      <c r="SQB27" s="11"/>
      <c r="SQC27" s="8"/>
      <c r="SQD27" s="9"/>
      <c r="SQE27" s="9"/>
      <c r="SQF27" s="9"/>
      <c r="SQG27" s="9"/>
      <c r="SQH27" s="10"/>
      <c r="SQI27" s="10"/>
      <c r="SQJ27" s="11"/>
      <c r="SQK27" s="8"/>
      <c r="SQL27" s="9"/>
      <c r="SQM27" s="9"/>
      <c r="SQN27" s="9"/>
      <c r="SQO27" s="9"/>
      <c r="SQP27" s="10"/>
      <c r="SQQ27" s="10"/>
      <c r="SQR27" s="11"/>
      <c r="SQS27" s="8"/>
      <c r="SQT27" s="9"/>
      <c r="SQU27" s="9"/>
      <c r="SQV27" s="9"/>
      <c r="SQW27" s="9"/>
      <c r="SQX27" s="10"/>
      <c r="SQY27" s="10"/>
      <c r="SQZ27" s="11"/>
      <c r="SRA27" s="8"/>
      <c r="SRB27" s="9"/>
      <c r="SRC27" s="9"/>
      <c r="SRD27" s="9"/>
      <c r="SRE27" s="9"/>
      <c r="SRF27" s="10"/>
      <c r="SRG27" s="10"/>
      <c r="SRH27" s="11"/>
      <c r="SRI27" s="8"/>
      <c r="SRJ27" s="9"/>
      <c r="SRK27" s="9"/>
      <c r="SRL27" s="9"/>
      <c r="SRM27" s="9"/>
      <c r="SRN27" s="10"/>
      <c r="SRO27" s="10"/>
      <c r="SRP27" s="11"/>
      <c r="SRQ27" s="8"/>
      <c r="SRR27" s="9"/>
      <c r="SRS27" s="9"/>
      <c r="SRT27" s="9"/>
      <c r="SRU27" s="9"/>
      <c r="SRV27" s="10"/>
      <c r="SRW27" s="10"/>
      <c r="SRX27" s="11"/>
      <c r="SRY27" s="8"/>
      <c r="SRZ27" s="9"/>
      <c r="SSA27" s="9"/>
      <c r="SSB27" s="9"/>
      <c r="SSC27" s="9"/>
      <c r="SSD27" s="10"/>
      <c r="SSE27" s="10"/>
      <c r="SSF27" s="11"/>
      <c r="SSG27" s="8"/>
      <c r="SSH27" s="9"/>
      <c r="SSI27" s="9"/>
      <c r="SSJ27" s="9"/>
      <c r="SSK27" s="9"/>
      <c r="SSL27" s="10"/>
      <c r="SSM27" s="10"/>
      <c r="SSN27" s="11"/>
      <c r="SSO27" s="8"/>
      <c r="SSP27" s="9"/>
      <c r="SSQ27" s="9"/>
      <c r="SSR27" s="9"/>
      <c r="SSS27" s="9"/>
      <c r="SST27" s="10"/>
      <c r="SSU27" s="10"/>
      <c r="SSV27" s="11"/>
      <c r="SSW27" s="8"/>
      <c r="SSX27" s="9"/>
      <c r="SSY27" s="9"/>
      <c r="SSZ27" s="9"/>
      <c r="STA27" s="9"/>
      <c r="STB27" s="10"/>
      <c r="STC27" s="10"/>
      <c r="STD27" s="11"/>
      <c r="STE27" s="8"/>
      <c r="STF27" s="9"/>
      <c r="STG27" s="9"/>
      <c r="STH27" s="9"/>
      <c r="STI27" s="9"/>
      <c r="STJ27" s="10"/>
      <c r="STK27" s="10"/>
      <c r="STL27" s="11"/>
      <c r="STM27" s="8"/>
      <c r="STN27" s="9"/>
      <c r="STO27" s="9"/>
      <c r="STP27" s="9"/>
      <c r="STQ27" s="9"/>
      <c r="STR27" s="10"/>
      <c r="STS27" s="10"/>
      <c r="STT27" s="11"/>
      <c r="STU27" s="8"/>
      <c r="STV27" s="9"/>
      <c r="STW27" s="9"/>
      <c r="STX27" s="9"/>
      <c r="STY27" s="9"/>
      <c r="STZ27" s="10"/>
      <c r="SUA27" s="10"/>
      <c r="SUB27" s="11"/>
      <c r="SUC27" s="8"/>
      <c r="SUD27" s="9"/>
      <c r="SUE27" s="9"/>
      <c r="SUF27" s="9"/>
      <c r="SUG27" s="9"/>
      <c r="SUH27" s="10"/>
      <c r="SUI27" s="10"/>
      <c r="SUJ27" s="11"/>
      <c r="SUK27" s="8"/>
      <c r="SUL27" s="9"/>
      <c r="SUM27" s="9"/>
      <c r="SUN27" s="9"/>
      <c r="SUO27" s="9"/>
      <c r="SUP27" s="10"/>
      <c r="SUQ27" s="10"/>
      <c r="SUR27" s="11"/>
      <c r="SUS27" s="8"/>
      <c r="SUT27" s="9"/>
      <c r="SUU27" s="9"/>
      <c r="SUV27" s="9"/>
      <c r="SUW27" s="9"/>
      <c r="SUX27" s="10"/>
      <c r="SUY27" s="10"/>
      <c r="SUZ27" s="11"/>
      <c r="SVA27" s="8"/>
      <c r="SVB27" s="9"/>
      <c r="SVC27" s="9"/>
      <c r="SVD27" s="9"/>
      <c r="SVE27" s="9"/>
      <c r="SVF27" s="10"/>
      <c r="SVG27" s="10"/>
      <c r="SVH27" s="11"/>
      <c r="SVI27" s="8"/>
      <c r="SVJ27" s="9"/>
      <c r="SVK27" s="9"/>
      <c r="SVL27" s="9"/>
      <c r="SVM27" s="9"/>
      <c r="SVN27" s="10"/>
      <c r="SVO27" s="10"/>
      <c r="SVP27" s="11"/>
      <c r="SVQ27" s="8"/>
      <c r="SVR27" s="9"/>
      <c r="SVS27" s="9"/>
      <c r="SVT27" s="9"/>
      <c r="SVU27" s="9"/>
      <c r="SVV27" s="10"/>
      <c r="SVW27" s="10"/>
      <c r="SVX27" s="11"/>
      <c r="SVY27" s="8"/>
      <c r="SVZ27" s="9"/>
      <c r="SWA27" s="9"/>
      <c r="SWB27" s="9"/>
      <c r="SWC27" s="9"/>
      <c r="SWD27" s="10"/>
      <c r="SWE27" s="10"/>
      <c r="SWF27" s="11"/>
      <c r="SWG27" s="8"/>
      <c r="SWH27" s="9"/>
      <c r="SWI27" s="9"/>
      <c r="SWJ27" s="9"/>
      <c r="SWK27" s="9"/>
      <c r="SWL27" s="10"/>
      <c r="SWM27" s="10"/>
      <c r="SWN27" s="11"/>
      <c r="SWO27" s="8"/>
      <c r="SWP27" s="9"/>
      <c r="SWQ27" s="9"/>
      <c r="SWR27" s="9"/>
      <c r="SWS27" s="9"/>
      <c r="SWT27" s="10"/>
      <c r="SWU27" s="10"/>
      <c r="SWV27" s="11"/>
      <c r="SWW27" s="8"/>
      <c r="SWX27" s="9"/>
      <c r="SWY27" s="9"/>
      <c r="SWZ27" s="9"/>
      <c r="SXA27" s="9"/>
      <c r="SXB27" s="10"/>
      <c r="SXC27" s="10"/>
      <c r="SXD27" s="11"/>
      <c r="SXE27" s="8"/>
      <c r="SXF27" s="9"/>
      <c r="SXG27" s="9"/>
      <c r="SXH27" s="9"/>
      <c r="SXI27" s="9"/>
      <c r="SXJ27" s="10"/>
      <c r="SXK27" s="10"/>
      <c r="SXL27" s="11"/>
      <c r="SXM27" s="8"/>
      <c r="SXN27" s="9"/>
      <c r="SXO27" s="9"/>
      <c r="SXP27" s="9"/>
      <c r="SXQ27" s="9"/>
      <c r="SXR27" s="10"/>
      <c r="SXS27" s="10"/>
      <c r="SXT27" s="11"/>
      <c r="SXU27" s="8"/>
      <c r="SXV27" s="9"/>
      <c r="SXW27" s="9"/>
      <c r="SXX27" s="9"/>
      <c r="SXY27" s="9"/>
      <c r="SXZ27" s="10"/>
      <c r="SYA27" s="10"/>
      <c r="SYB27" s="11"/>
      <c r="SYC27" s="8"/>
      <c r="SYD27" s="9"/>
      <c r="SYE27" s="9"/>
      <c r="SYF27" s="9"/>
      <c r="SYG27" s="9"/>
      <c r="SYH27" s="10"/>
      <c r="SYI27" s="10"/>
      <c r="SYJ27" s="11"/>
      <c r="SYK27" s="8"/>
      <c r="SYL27" s="9"/>
      <c r="SYM27" s="9"/>
      <c r="SYN27" s="9"/>
      <c r="SYO27" s="9"/>
      <c r="SYP27" s="10"/>
      <c r="SYQ27" s="10"/>
      <c r="SYR27" s="11"/>
      <c r="SYS27" s="8"/>
      <c r="SYT27" s="9"/>
      <c r="SYU27" s="9"/>
      <c r="SYV27" s="9"/>
      <c r="SYW27" s="9"/>
      <c r="SYX27" s="10"/>
      <c r="SYY27" s="10"/>
      <c r="SYZ27" s="11"/>
      <c r="SZA27" s="8"/>
      <c r="SZB27" s="9"/>
      <c r="SZC27" s="9"/>
      <c r="SZD27" s="9"/>
      <c r="SZE27" s="9"/>
      <c r="SZF27" s="10"/>
      <c r="SZG27" s="10"/>
      <c r="SZH27" s="11"/>
      <c r="SZI27" s="8"/>
      <c r="SZJ27" s="9"/>
      <c r="SZK27" s="9"/>
      <c r="SZL27" s="9"/>
      <c r="SZM27" s="9"/>
      <c r="SZN27" s="10"/>
      <c r="SZO27" s="10"/>
      <c r="SZP27" s="11"/>
      <c r="SZQ27" s="8"/>
      <c r="SZR27" s="9"/>
      <c r="SZS27" s="9"/>
      <c r="SZT27" s="9"/>
      <c r="SZU27" s="9"/>
      <c r="SZV27" s="10"/>
      <c r="SZW27" s="10"/>
      <c r="SZX27" s="11"/>
      <c r="SZY27" s="8"/>
      <c r="SZZ27" s="9"/>
      <c r="TAA27" s="9"/>
      <c r="TAB27" s="9"/>
      <c r="TAC27" s="9"/>
      <c r="TAD27" s="10"/>
      <c r="TAE27" s="10"/>
      <c r="TAF27" s="11"/>
      <c r="TAG27" s="8"/>
      <c r="TAH27" s="9"/>
      <c r="TAI27" s="9"/>
      <c r="TAJ27" s="9"/>
      <c r="TAK27" s="9"/>
      <c r="TAL27" s="10"/>
      <c r="TAM27" s="10"/>
      <c r="TAN27" s="11"/>
      <c r="TAO27" s="8"/>
      <c r="TAP27" s="9"/>
      <c r="TAQ27" s="9"/>
      <c r="TAR27" s="9"/>
      <c r="TAS27" s="9"/>
      <c r="TAT27" s="10"/>
      <c r="TAU27" s="10"/>
      <c r="TAV27" s="11"/>
      <c r="TAW27" s="8"/>
      <c r="TAX27" s="9"/>
      <c r="TAY27" s="9"/>
      <c r="TAZ27" s="9"/>
      <c r="TBA27" s="9"/>
      <c r="TBB27" s="10"/>
      <c r="TBC27" s="10"/>
      <c r="TBD27" s="11"/>
      <c r="TBE27" s="8"/>
      <c r="TBF27" s="9"/>
      <c r="TBG27" s="9"/>
      <c r="TBH27" s="9"/>
      <c r="TBI27" s="9"/>
      <c r="TBJ27" s="10"/>
      <c r="TBK27" s="10"/>
      <c r="TBL27" s="11"/>
      <c r="TBM27" s="8"/>
      <c r="TBN27" s="9"/>
      <c r="TBO27" s="9"/>
      <c r="TBP27" s="9"/>
      <c r="TBQ27" s="9"/>
      <c r="TBR27" s="10"/>
      <c r="TBS27" s="10"/>
      <c r="TBT27" s="11"/>
      <c r="TBU27" s="8"/>
      <c r="TBV27" s="9"/>
      <c r="TBW27" s="9"/>
      <c r="TBX27" s="9"/>
      <c r="TBY27" s="9"/>
      <c r="TBZ27" s="10"/>
      <c r="TCA27" s="10"/>
      <c r="TCB27" s="11"/>
      <c r="TCC27" s="8"/>
      <c r="TCD27" s="9"/>
      <c r="TCE27" s="9"/>
      <c r="TCF27" s="9"/>
      <c r="TCG27" s="9"/>
      <c r="TCH27" s="10"/>
      <c r="TCI27" s="10"/>
      <c r="TCJ27" s="11"/>
      <c r="TCK27" s="8"/>
      <c r="TCL27" s="9"/>
      <c r="TCM27" s="9"/>
      <c r="TCN27" s="9"/>
      <c r="TCO27" s="9"/>
      <c r="TCP27" s="10"/>
      <c r="TCQ27" s="10"/>
      <c r="TCR27" s="11"/>
      <c r="TCS27" s="8"/>
      <c r="TCT27" s="9"/>
      <c r="TCU27" s="9"/>
      <c r="TCV27" s="9"/>
      <c r="TCW27" s="9"/>
      <c r="TCX27" s="10"/>
      <c r="TCY27" s="10"/>
      <c r="TCZ27" s="11"/>
      <c r="TDA27" s="8"/>
      <c r="TDB27" s="9"/>
      <c r="TDC27" s="9"/>
      <c r="TDD27" s="9"/>
      <c r="TDE27" s="9"/>
      <c r="TDF27" s="10"/>
      <c r="TDG27" s="10"/>
      <c r="TDH27" s="11"/>
      <c r="TDI27" s="8"/>
      <c r="TDJ27" s="9"/>
      <c r="TDK27" s="9"/>
      <c r="TDL27" s="9"/>
      <c r="TDM27" s="9"/>
      <c r="TDN27" s="10"/>
      <c r="TDO27" s="10"/>
      <c r="TDP27" s="11"/>
      <c r="TDQ27" s="8"/>
      <c r="TDR27" s="9"/>
      <c r="TDS27" s="9"/>
      <c r="TDT27" s="9"/>
      <c r="TDU27" s="9"/>
      <c r="TDV27" s="10"/>
      <c r="TDW27" s="10"/>
      <c r="TDX27" s="11"/>
      <c r="TDY27" s="8"/>
      <c r="TDZ27" s="9"/>
      <c r="TEA27" s="9"/>
      <c r="TEB27" s="9"/>
      <c r="TEC27" s="9"/>
      <c r="TED27" s="10"/>
      <c r="TEE27" s="10"/>
      <c r="TEF27" s="11"/>
      <c r="TEG27" s="8"/>
      <c r="TEH27" s="9"/>
      <c r="TEI27" s="9"/>
      <c r="TEJ27" s="9"/>
      <c r="TEK27" s="9"/>
      <c r="TEL27" s="10"/>
      <c r="TEM27" s="10"/>
      <c r="TEN27" s="11"/>
      <c r="TEO27" s="8"/>
      <c r="TEP27" s="9"/>
      <c r="TEQ27" s="9"/>
      <c r="TER27" s="9"/>
      <c r="TES27" s="9"/>
      <c r="TET27" s="10"/>
      <c r="TEU27" s="10"/>
      <c r="TEV27" s="11"/>
      <c r="TEW27" s="8"/>
      <c r="TEX27" s="9"/>
      <c r="TEY27" s="9"/>
      <c r="TEZ27" s="9"/>
      <c r="TFA27" s="9"/>
      <c r="TFB27" s="10"/>
      <c r="TFC27" s="10"/>
      <c r="TFD27" s="11"/>
      <c r="TFE27" s="8"/>
      <c r="TFF27" s="9"/>
      <c r="TFG27" s="9"/>
      <c r="TFH27" s="9"/>
      <c r="TFI27" s="9"/>
      <c r="TFJ27" s="10"/>
      <c r="TFK27" s="10"/>
      <c r="TFL27" s="11"/>
      <c r="TFM27" s="8"/>
      <c r="TFN27" s="9"/>
      <c r="TFO27" s="9"/>
      <c r="TFP27" s="9"/>
      <c r="TFQ27" s="9"/>
      <c r="TFR27" s="10"/>
      <c r="TFS27" s="10"/>
      <c r="TFT27" s="11"/>
      <c r="TFU27" s="8"/>
      <c r="TFV27" s="9"/>
      <c r="TFW27" s="9"/>
      <c r="TFX27" s="9"/>
      <c r="TFY27" s="9"/>
      <c r="TFZ27" s="10"/>
      <c r="TGA27" s="10"/>
      <c r="TGB27" s="11"/>
      <c r="TGC27" s="8"/>
      <c r="TGD27" s="9"/>
      <c r="TGE27" s="9"/>
      <c r="TGF27" s="9"/>
      <c r="TGG27" s="9"/>
      <c r="TGH27" s="10"/>
      <c r="TGI27" s="10"/>
      <c r="TGJ27" s="11"/>
      <c r="TGK27" s="8"/>
      <c r="TGL27" s="9"/>
      <c r="TGM27" s="9"/>
      <c r="TGN27" s="9"/>
      <c r="TGO27" s="9"/>
      <c r="TGP27" s="10"/>
      <c r="TGQ27" s="10"/>
      <c r="TGR27" s="11"/>
      <c r="TGS27" s="8"/>
      <c r="TGT27" s="9"/>
      <c r="TGU27" s="9"/>
      <c r="TGV27" s="9"/>
      <c r="TGW27" s="9"/>
      <c r="TGX27" s="10"/>
      <c r="TGY27" s="10"/>
      <c r="TGZ27" s="11"/>
      <c r="THA27" s="8"/>
      <c r="THB27" s="9"/>
      <c r="THC27" s="9"/>
      <c r="THD27" s="9"/>
      <c r="THE27" s="9"/>
      <c r="THF27" s="10"/>
      <c r="THG27" s="10"/>
      <c r="THH27" s="11"/>
      <c r="THI27" s="8"/>
      <c r="THJ27" s="9"/>
      <c r="THK27" s="9"/>
      <c r="THL27" s="9"/>
      <c r="THM27" s="9"/>
      <c r="THN27" s="10"/>
      <c r="THO27" s="10"/>
      <c r="THP27" s="11"/>
      <c r="THQ27" s="8"/>
      <c r="THR27" s="9"/>
      <c r="THS27" s="9"/>
      <c r="THT27" s="9"/>
      <c r="THU27" s="9"/>
      <c r="THV27" s="10"/>
      <c r="THW27" s="10"/>
      <c r="THX27" s="11"/>
      <c r="THY27" s="8"/>
      <c r="THZ27" s="9"/>
      <c r="TIA27" s="9"/>
      <c r="TIB27" s="9"/>
      <c r="TIC27" s="9"/>
      <c r="TID27" s="10"/>
      <c r="TIE27" s="10"/>
      <c r="TIF27" s="11"/>
      <c r="TIG27" s="8"/>
      <c r="TIH27" s="9"/>
      <c r="TII27" s="9"/>
      <c r="TIJ27" s="9"/>
      <c r="TIK27" s="9"/>
      <c r="TIL27" s="10"/>
      <c r="TIM27" s="10"/>
      <c r="TIN27" s="11"/>
      <c r="TIO27" s="8"/>
      <c r="TIP27" s="9"/>
      <c r="TIQ27" s="9"/>
      <c r="TIR27" s="9"/>
      <c r="TIS27" s="9"/>
      <c r="TIT27" s="10"/>
      <c r="TIU27" s="10"/>
      <c r="TIV27" s="11"/>
      <c r="TIW27" s="8"/>
      <c r="TIX27" s="9"/>
      <c r="TIY27" s="9"/>
      <c r="TIZ27" s="9"/>
      <c r="TJA27" s="9"/>
      <c r="TJB27" s="10"/>
      <c r="TJC27" s="10"/>
      <c r="TJD27" s="11"/>
      <c r="TJE27" s="8"/>
      <c r="TJF27" s="9"/>
      <c r="TJG27" s="9"/>
      <c r="TJH27" s="9"/>
      <c r="TJI27" s="9"/>
      <c r="TJJ27" s="10"/>
      <c r="TJK27" s="10"/>
      <c r="TJL27" s="11"/>
      <c r="TJM27" s="8"/>
      <c r="TJN27" s="9"/>
      <c r="TJO27" s="9"/>
      <c r="TJP27" s="9"/>
      <c r="TJQ27" s="9"/>
      <c r="TJR27" s="10"/>
      <c r="TJS27" s="10"/>
      <c r="TJT27" s="11"/>
      <c r="TJU27" s="8"/>
      <c r="TJV27" s="9"/>
      <c r="TJW27" s="9"/>
      <c r="TJX27" s="9"/>
      <c r="TJY27" s="9"/>
      <c r="TJZ27" s="10"/>
      <c r="TKA27" s="10"/>
      <c r="TKB27" s="11"/>
      <c r="TKC27" s="8"/>
      <c r="TKD27" s="9"/>
      <c r="TKE27" s="9"/>
      <c r="TKF27" s="9"/>
      <c r="TKG27" s="9"/>
      <c r="TKH27" s="10"/>
      <c r="TKI27" s="10"/>
      <c r="TKJ27" s="11"/>
      <c r="TKK27" s="8"/>
      <c r="TKL27" s="9"/>
      <c r="TKM27" s="9"/>
      <c r="TKN27" s="9"/>
      <c r="TKO27" s="9"/>
      <c r="TKP27" s="10"/>
      <c r="TKQ27" s="10"/>
      <c r="TKR27" s="11"/>
      <c r="TKS27" s="8"/>
      <c r="TKT27" s="9"/>
      <c r="TKU27" s="9"/>
      <c r="TKV27" s="9"/>
      <c r="TKW27" s="9"/>
      <c r="TKX27" s="10"/>
      <c r="TKY27" s="10"/>
      <c r="TKZ27" s="11"/>
      <c r="TLA27" s="8"/>
      <c r="TLB27" s="9"/>
      <c r="TLC27" s="9"/>
      <c r="TLD27" s="9"/>
      <c r="TLE27" s="9"/>
      <c r="TLF27" s="10"/>
      <c r="TLG27" s="10"/>
      <c r="TLH27" s="11"/>
      <c r="TLI27" s="8"/>
      <c r="TLJ27" s="9"/>
      <c r="TLK27" s="9"/>
      <c r="TLL27" s="9"/>
      <c r="TLM27" s="9"/>
      <c r="TLN27" s="10"/>
      <c r="TLO27" s="10"/>
      <c r="TLP27" s="11"/>
      <c r="TLQ27" s="8"/>
      <c r="TLR27" s="9"/>
      <c r="TLS27" s="9"/>
      <c r="TLT27" s="9"/>
      <c r="TLU27" s="9"/>
      <c r="TLV27" s="10"/>
      <c r="TLW27" s="10"/>
      <c r="TLX27" s="11"/>
      <c r="TLY27" s="8"/>
      <c r="TLZ27" s="9"/>
      <c r="TMA27" s="9"/>
      <c r="TMB27" s="9"/>
      <c r="TMC27" s="9"/>
      <c r="TMD27" s="10"/>
      <c r="TME27" s="10"/>
      <c r="TMF27" s="11"/>
      <c r="TMG27" s="8"/>
      <c r="TMH27" s="9"/>
      <c r="TMI27" s="9"/>
      <c r="TMJ27" s="9"/>
      <c r="TMK27" s="9"/>
      <c r="TML27" s="10"/>
      <c r="TMM27" s="10"/>
      <c r="TMN27" s="11"/>
      <c r="TMO27" s="8"/>
      <c r="TMP27" s="9"/>
      <c r="TMQ27" s="9"/>
      <c r="TMR27" s="9"/>
      <c r="TMS27" s="9"/>
      <c r="TMT27" s="10"/>
      <c r="TMU27" s="10"/>
      <c r="TMV27" s="11"/>
      <c r="TMW27" s="8"/>
      <c r="TMX27" s="9"/>
      <c r="TMY27" s="9"/>
      <c r="TMZ27" s="9"/>
      <c r="TNA27" s="9"/>
      <c r="TNB27" s="10"/>
      <c r="TNC27" s="10"/>
      <c r="TND27" s="11"/>
      <c r="TNE27" s="8"/>
      <c r="TNF27" s="9"/>
      <c r="TNG27" s="9"/>
      <c r="TNH27" s="9"/>
      <c r="TNI27" s="9"/>
      <c r="TNJ27" s="10"/>
      <c r="TNK27" s="10"/>
      <c r="TNL27" s="11"/>
      <c r="TNM27" s="8"/>
      <c r="TNN27" s="9"/>
      <c r="TNO27" s="9"/>
      <c r="TNP27" s="9"/>
      <c r="TNQ27" s="9"/>
      <c r="TNR27" s="10"/>
      <c r="TNS27" s="10"/>
      <c r="TNT27" s="11"/>
      <c r="TNU27" s="8"/>
      <c r="TNV27" s="9"/>
      <c r="TNW27" s="9"/>
      <c r="TNX27" s="9"/>
      <c r="TNY27" s="9"/>
      <c r="TNZ27" s="10"/>
      <c r="TOA27" s="10"/>
      <c r="TOB27" s="11"/>
      <c r="TOC27" s="8"/>
      <c r="TOD27" s="9"/>
      <c r="TOE27" s="9"/>
      <c r="TOF27" s="9"/>
      <c r="TOG27" s="9"/>
      <c r="TOH27" s="10"/>
      <c r="TOI27" s="10"/>
      <c r="TOJ27" s="11"/>
      <c r="TOK27" s="8"/>
      <c r="TOL27" s="9"/>
      <c r="TOM27" s="9"/>
      <c r="TON27" s="9"/>
      <c r="TOO27" s="9"/>
      <c r="TOP27" s="10"/>
      <c r="TOQ27" s="10"/>
      <c r="TOR27" s="11"/>
      <c r="TOS27" s="8"/>
      <c r="TOT27" s="9"/>
      <c r="TOU27" s="9"/>
      <c r="TOV27" s="9"/>
      <c r="TOW27" s="9"/>
      <c r="TOX27" s="10"/>
      <c r="TOY27" s="10"/>
      <c r="TOZ27" s="11"/>
      <c r="TPA27" s="8"/>
      <c r="TPB27" s="9"/>
      <c r="TPC27" s="9"/>
      <c r="TPD27" s="9"/>
      <c r="TPE27" s="9"/>
      <c r="TPF27" s="10"/>
      <c r="TPG27" s="10"/>
      <c r="TPH27" s="11"/>
      <c r="TPI27" s="8"/>
      <c r="TPJ27" s="9"/>
      <c r="TPK27" s="9"/>
      <c r="TPL27" s="9"/>
      <c r="TPM27" s="9"/>
      <c r="TPN27" s="10"/>
      <c r="TPO27" s="10"/>
      <c r="TPP27" s="11"/>
      <c r="TPQ27" s="8"/>
      <c r="TPR27" s="9"/>
      <c r="TPS27" s="9"/>
      <c r="TPT27" s="9"/>
      <c r="TPU27" s="9"/>
      <c r="TPV27" s="10"/>
      <c r="TPW27" s="10"/>
      <c r="TPX27" s="11"/>
      <c r="TPY27" s="8"/>
      <c r="TPZ27" s="9"/>
      <c r="TQA27" s="9"/>
      <c r="TQB27" s="9"/>
      <c r="TQC27" s="9"/>
      <c r="TQD27" s="10"/>
      <c r="TQE27" s="10"/>
      <c r="TQF27" s="11"/>
      <c r="TQG27" s="8"/>
      <c r="TQH27" s="9"/>
      <c r="TQI27" s="9"/>
      <c r="TQJ27" s="9"/>
      <c r="TQK27" s="9"/>
      <c r="TQL27" s="10"/>
      <c r="TQM27" s="10"/>
      <c r="TQN27" s="11"/>
      <c r="TQO27" s="8"/>
      <c r="TQP27" s="9"/>
      <c r="TQQ27" s="9"/>
      <c r="TQR27" s="9"/>
      <c r="TQS27" s="9"/>
      <c r="TQT27" s="10"/>
      <c r="TQU27" s="10"/>
      <c r="TQV27" s="11"/>
      <c r="TQW27" s="8"/>
      <c r="TQX27" s="9"/>
      <c r="TQY27" s="9"/>
      <c r="TQZ27" s="9"/>
      <c r="TRA27" s="9"/>
      <c r="TRB27" s="10"/>
      <c r="TRC27" s="10"/>
      <c r="TRD27" s="11"/>
      <c r="TRE27" s="8"/>
      <c r="TRF27" s="9"/>
      <c r="TRG27" s="9"/>
      <c r="TRH27" s="9"/>
      <c r="TRI27" s="9"/>
      <c r="TRJ27" s="10"/>
      <c r="TRK27" s="10"/>
      <c r="TRL27" s="11"/>
      <c r="TRM27" s="8"/>
      <c r="TRN27" s="9"/>
      <c r="TRO27" s="9"/>
      <c r="TRP27" s="9"/>
      <c r="TRQ27" s="9"/>
      <c r="TRR27" s="10"/>
      <c r="TRS27" s="10"/>
      <c r="TRT27" s="11"/>
      <c r="TRU27" s="8"/>
      <c r="TRV27" s="9"/>
      <c r="TRW27" s="9"/>
      <c r="TRX27" s="9"/>
      <c r="TRY27" s="9"/>
      <c r="TRZ27" s="10"/>
      <c r="TSA27" s="10"/>
      <c r="TSB27" s="11"/>
      <c r="TSC27" s="8"/>
      <c r="TSD27" s="9"/>
      <c r="TSE27" s="9"/>
      <c r="TSF27" s="9"/>
      <c r="TSG27" s="9"/>
      <c r="TSH27" s="10"/>
      <c r="TSI27" s="10"/>
      <c r="TSJ27" s="11"/>
      <c r="TSK27" s="8"/>
      <c r="TSL27" s="9"/>
      <c r="TSM27" s="9"/>
      <c r="TSN27" s="9"/>
      <c r="TSO27" s="9"/>
      <c r="TSP27" s="10"/>
      <c r="TSQ27" s="10"/>
      <c r="TSR27" s="11"/>
      <c r="TSS27" s="8"/>
      <c r="TST27" s="9"/>
      <c r="TSU27" s="9"/>
      <c r="TSV27" s="9"/>
      <c r="TSW27" s="9"/>
      <c r="TSX27" s="10"/>
      <c r="TSY27" s="10"/>
      <c r="TSZ27" s="11"/>
      <c r="TTA27" s="8"/>
      <c r="TTB27" s="9"/>
      <c r="TTC27" s="9"/>
      <c r="TTD27" s="9"/>
      <c r="TTE27" s="9"/>
      <c r="TTF27" s="10"/>
      <c r="TTG27" s="10"/>
      <c r="TTH27" s="11"/>
      <c r="TTI27" s="8"/>
      <c r="TTJ27" s="9"/>
      <c r="TTK27" s="9"/>
      <c r="TTL27" s="9"/>
      <c r="TTM27" s="9"/>
      <c r="TTN27" s="10"/>
      <c r="TTO27" s="10"/>
      <c r="TTP27" s="11"/>
      <c r="TTQ27" s="8"/>
      <c r="TTR27" s="9"/>
      <c r="TTS27" s="9"/>
      <c r="TTT27" s="9"/>
      <c r="TTU27" s="9"/>
      <c r="TTV27" s="10"/>
      <c r="TTW27" s="10"/>
      <c r="TTX27" s="11"/>
      <c r="TTY27" s="8"/>
      <c r="TTZ27" s="9"/>
      <c r="TUA27" s="9"/>
      <c r="TUB27" s="9"/>
      <c r="TUC27" s="9"/>
      <c r="TUD27" s="10"/>
      <c r="TUE27" s="10"/>
      <c r="TUF27" s="11"/>
      <c r="TUG27" s="8"/>
      <c r="TUH27" s="9"/>
      <c r="TUI27" s="9"/>
      <c r="TUJ27" s="9"/>
      <c r="TUK27" s="9"/>
      <c r="TUL27" s="10"/>
      <c r="TUM27" s="10"/>
      <c r="TUN27" s="11"/>
      <c r="TUO27" s="8"/>
      <c r="TUP27" s="9"/>
      <c r="TUQ27" s="9"/>
      <c r="TUR27" s="9"/>
      <c r="TUS27" s="9"/>
      <c r="TUT27" s="10"/>
      <c r="TUU27" s="10"/>
      <c r="TUV27" s="11"/>
      <c r="TUW27" s="8"/>
      <c r="TUX27" s="9"/>
      <c r="TUY27" s="9"/>
      <c r="TUZ27" s="9"/>
      <c r="TVA27" s="9"/>
      <c r="TVB27" s="10"/>
      <c r="TVC27" s="10"/>
      <c r="TVD27" s="11"/>
      <c r="TVE27" s="8"/>
      <c r="TVF27" s="9"/>
      <c r="TVG27" s="9"/>
      <c r="TVH27" s="9"/>
      <c r="TVI27" s="9"/>
      <c r="TVJ27" s="10"/>
      <c r="TVK27" s="10"/>
      <c r="TVL27" s="11"/>
      <c r="TVM27" s="8"/>
      <c r="TVN27" s="9"/>
      <c r="TVO27" s="9"/>
      <c r="TVP27" s="9"/>
      <c r="TVQ27" s="9"/>
      <c r="TVR27" s="10"/>
      <c r="TVS27" s="10"/>
      <c r="TVT27" s="11"/>
      <c r="TVU27" s="8"/>
      <c r="TVV27" s="9"/>
      <c r="TVW27" s="9"/>
      <c r="TVX27" s="9"/>
      <c r="TVY27" s="9"/>
      <c r="TVZ27" s="10"/>
      <c r="TWA27" s="10"/>
      <c r="TWB27" s="11"/>
      <c r="TWC27" s="8"/>
      <c r="TWD27" s="9"/>
      <c r="TWE27" s="9"/>
      <c r="TWF27" s="9"/>
      <c r="TWG27" s="9"/>
      <c r="TWH27" s="10"/>
      <c r="TWI27" s="10"/>
      <c r="TWJ27" s="11"/>
      <c r="TWK27" s="8"/>
      <c r="TWL27" s="9"/>
      <c r="TWM27" s="9"/>
      <c r="TWN27" s="9"/>
      <c r="TWO27" s="9"/>
      <c r="TWP27" s="10"/>
      <c r="TWQ27" s="10"/>
      <c r="TWR27" s="11"/>
      <c r="TWS27" s="8"/>
      <c r="TWT27" s="9"/>
      <c r="TWU27" s="9"/>
      <c r="TWV27" s="9"/>
      <c r="TWW27" s="9"/>
      <c r="TWX27" s="10"/>
      <c r="TWY27" s="10"/>
      <c r="TWZ27" s="11"/>
      <c r="TXA27" s="8"/>
      <c r="TXB27" s="9"/>
      <c r="TXC27" s="9"/>
      <c r="TXD27" s="9"/>
      <c r="TXE27" s="9"/>
      <c r="TXF27" s="10"/>
      <c r="TXG27" s="10"/>
      <c r="TXH27" s="11"/>
      <c r="TXI27" s="8"/>
      <c r="TXJ27" s="9"/>
      <c r="TXK27" s="9"/>
      <c r="TXL27" s="9"/>
      <c r="TXM27" s="9"/>
      <c r="TXN27" s="10"/>
      <c r="TXO27" s="10"/>
      <c r="TXP27" s="11"/>
      <c r="TXQ27" s="8"/>
      <c r="TXR27" s="9"/>
      <c r="TXS27" s="9"/>
      <c r="TXT27" s="9"/>
      <c r="TXU27" s="9"/>
      <c r="TXV27" s="10"/>
      <c r="TXW27" s="10"/>
      <c r="TXX27" s="11"/>
      <c r="TXY27" s="8"/>
      <c r="TXZ27" s="9"/>
      <c r="TYA27" s="9"/>
      <c r="TYB27" s="9"/>
      <c r="TYC27" s="9"/>
      <c r="TYD27" s="10"/>
      <c r="TYE27" s="10"/>
      <c r="TYF27" s="11"/>
      <c r="TYG27" s="8"/>
      <c r="TYH27" s="9"/>
      <c r="TYI27" s="9"/>
      <c r="TYJ27" s="9"/>
      <c r="TYK27" s="9"/>
      <c r="TYL27" s="10"/>
      <c r="TYM27" s="10"/>
      <c r="TYN27" s="11"/>
      <c r="TYO27" s="8"/>
      <c r="TYP27" s="9"/>
      <c r="TYQ27" s="9"/>
      <c r="TYR27" s="9"/>
      <c r="TYS27" s="9"/>
      <c r="TYT27" s="10"/>
      <c r="TYU27" s="10"/>
      <c r="TYV27" s="11"/>
      <c r="TYW27" s="8"/>
      <c r="TYX27" s="9"/>
      <c r="TYY27" s="9"/>
      <c r="TYZ27" s="9"/>
      <c r="TZA27" s="9"/>
      <c r="TZB27" s="10"/>
      <c r="TZC27" s="10"/>
      <c r="TZD27" s="11"/>
      <c r="TZE27" s="8"/>
      <c r="TZF27" s="9"/>
      <c r="TZG27" s="9"/>
      <c r="TZH27" s="9"/>
      <c r="TZI27" s="9"/>
      <c r="TZJ27" s="10"/>
      <c r="TZK27" s="10"/>
      <c r="TZL27" s="11"/>
      <c r="TZM27" s="8"/>
      <c r="TZN27" s="9"/>
      <c r="TZO27" s="9"/>
      <c r="TZP27" s="9"/>
      <c r="TZQ27" s="9"/>
      <c r="TZR27" s="10"/>
      <c r="TZS27" s="10"/>
      <c r="TZT27" s="11"/>
      <c r="TZU27" s="8"/>
      <c r="TZV27" s="9"/>
      <c r="TZW27" s="9"/>
      <c r="TZX27" s="9"/>
      <c r="TZY27" s="9"/>
      <c r="TZZ27" s="10"/>
      <c r="UAA27" s="10"/>
      <c r="UAB27" s="11"/>
      <c r="UAC27" s="8"/>
      <c r="UAD27" s="9"/>
      <c r="UAE27" s="9"/>
      <c r="UAF27" s="9"/>
      <c r="UAG27" s="9"/>
      <c r="UAH27" s="10"/>
      <c r="UAI27" s="10"/>
      <c r="UAJ27" s="11"/>
      <c r="UAK27" s="8"/>
      <c r="UAL27" s="9"/>
      <c r="UAM27" s="9"/>
      <c r="UAN27" s="9"/>
      <c r="UAO27" s="9"/>
      <c r="UAP27" s="10"/>
      <c r="UAQ27" s="10"/>
      <c r="UAR27" s="11"/>
      <c r="UAS27" s="8"/>
      <c r="UAT27" s="9"/>
      <c r="UAU27" s="9"/>
      <c r="UAV27" s="9"/>
      <c r="UAW27" s="9"/>
      <c r="UAX27" s="10"/>
      <c r="UAY27" s="10"/>
      <c r="UAZ27" s="11"/>
      <c r="UBA27" s="8"/>
      <c r="UBB27" s="9"/>
      <c r="UBC27" s="9"/>
      <c r="UBD27" s="9"/>
      <c r="UBE27" s="9"/>
      <c r="UBF27" s="10"/>
      <c r="UBG27" s="10"/>
      <c r="UBH27" s="11"/>
      <c r="UBI27" s="8"/>
      <c r="UBJ27" s="9"/>
      <c r="UBK27" s="9"/>
      <c r="UBL27" s="9"/>
      <c r="UBM27" s="9"/>
      <c r="UBN27" s="10"/>
      <c r="UBO27" s="10"/>
      <c r="UBP27" s="11"/>
      <c r="UBQ27" s="8"/>
      <c r="UBR27" s="9"/>
      <c r="UBS27" s="9"/>
      <c r="UBT27" s="9"/>
      <c r="UBU27" s="9"/>
      <c r="UBV27" s="10"/>
      <c r="UBW27" s="10"/>
      <c r="UBX27" s="11"/>
      <c r="UBY27" s="8"/>
      <c r="UBZ27" s="9"/>
      <c r="UCA27" s="9"/>
      <c r="UCB27" s="9"/>
      <c r="UCC27" s="9"/>
      <c r="UCD27" s="10"/>
      <c r="UCE27" s="10"/>
      <c r="UCF27" s="11"/>
      <c r="UCG27" s="8"/>
      <c r="UCH27" s="9"/>
      <c r="UCI27" s="9"/>
      <c r="UCJ27" s="9"/>
      <c r="UCK27" s="9"/>
      <c r="UCL27" s="10"/>
      <c r="UCM27" s="10"/>
      <c r="UCN27" s="11"/>
      <c r="UCO27" s="8"/>
      <c r="UCP27" s="9"/>
      <c r="UCQ27" s="9"/>
      <c r="UCR27" s="9"/>
      <c r="UCS27" s="9"/>
      <c r="UCT27" s="10"/>
      <c r="UCU27" s="10"/>
      <c r="UCV27" s="11"/>
      <c r="UCW27" s="8"/>
      <c r="UCX27" s="9"/>
      <c r="UCY27" s="9"/>
      <c r="UCZ27" s="9"/>
      <c r="UDA27" s="9"/>
      <c r="UDB27" s="10"/>
      <c r="UDC27" s="10"/>
      <c r="UDD27" s="11"/>
      <c r="UDE27" s="8"/>
      <c r="UDF27" s="9"/>
      <c r="UDG27" s="9"/>
      <c r="UDH27" s="9"/>
      <c r="UDI27" s="9"/>
      <c r="UDJ27" s="10"/>
      <c r="UDK27" s="10"/>
      <c r="UDL27" s="11"/>
      <c r="UDM27" s="8"/>
      <c r="UDN27" s="9"/>
      <c r="UDO27" s="9"/>
      <c r="UDP27" s="9"/>
      <c r="UDQ27" s="9"/>
      <c r="UDR27" s="10"/>
      <c r="UDS27" s="10"/>
      <c r="UDT27" s="11"/>
      <c r="UDU27" s="8"/>
      <c r="UDV27" s="9"/>
      <c r="UDW27" s="9"/>
      <c r="UDX27" s="9"/>
      <c r="UDY27" s="9"/>
      <c r="UDZ27" s="10"/>
      <c r="UEA27" s="10"/>
      <c r="UEB27" s="11"/>
      <c r="UEC27" s="8"/>
      <c r="UED27" s="9"/>
      <c r="UEE27" s="9"/>
      <c r="UEF27" s="9"/>
      <c r="UEG27" s="9"/>
      <c r="UEH27" s="10"/>
      <c r="UEI27" s="10"/>
      <c r="UEJ27" s="11"/>
      <c r="UEK27" s="8"/>
      <c r="UEL27" s="9"/>
      <c r="UEM27" s="9"/>
      <c r="UEN27" s="9"/>
      <c r="UEO27" s="9"/>
      <c r="UEP27" s="10"/>
      <c r="UEQ27" s="10"/>
      <c r="UER27" s="11"/>
      <c r="UES27" s="8"/>
      <c r="UET27" s="9"/>
      <c r="UEU27" s="9"/>
      <c r="UEV27" s="9"/>
      <c r="UEW27" s="9"/>
      <c r="UEX27" s="10"/>
      <c r="UEY27" s="10"/>
      <c r="UEZ27" s="11"/>
      <c r="UFA27" s="8"/>
      <c r="UFB27" s="9"/>
      <c r="UFC27" s="9"/>
      <c r="UFD27" s="9"/>
      <c r="UFE27" s="9"/>
      <c r="UFF27" s="10"/>
      <c r="UFG27" s="10"/>
      <c r="UFH27" s="11"/>
      <c r="UFI27" s="8"/>
      <c r="UFJ27" s="9"/>
      <c r="UFK27" s="9"/>
      <c r="UFL27" s="9"/>
      <c r="UFM27" s="9"/>
      <c r="UFN27" s="10"/>
      <c r="UFO27" s="10"/>
      <c r="UFP27" s="11"/>
      <c r="UFQ27" s="8"/>
      <c r="UFR27" s="9"/>
      <c r="UFS27" s="9"/>
      <c r="UFT27" s="9"/>
      <c r="UFU27" s="9"/>
      <c r="UFV27" s="10"/>
      <c r="UFW27" s="10"/>
      <c r="UFX27" s="11"/>
      <c r="UFY27" s="8"/>
      <c r="UFZ27" s="9"/>
      <c r="UGA27" s="9"/>
      <c r="UGB27" s="9"/>
      <c r="UGC27" s="9"/>
      <c r="UGD27" s="10"/>
      <c r="UGE27" s="10"/>
      <c r="UGF27" s="11"/>
      <c r="UGG27" s="8"/>
      <c r="UGH27" s="9"/>
      <c r="UGI27" s="9"/>
      <c r="UGJ27" s="9"/>
      <c r="UGK27" s="9"/>
      <c r="UGL27" s="10"/>
      <c r="UGM27" s="10"/>
      <c r="UGN27" s="11"/>
      <c r="UGO27" s="8"/>
      <c r="UGP27" s="9"/>
      <c r="UGQ27" s="9"/>
      <c r="UGR27" s="9"/>
      <c r="UGS27" s="9"/>
      <c r="UGT27" s="10"/>
      <c r="UGU27" s="10"/>
      <c r="UGV27" s="11"/>
      <c r="UGW27" s="8"/>
      <c r="UGX27" s="9"/>
      <c r="UGY27" s="9"/>
      <c r="UGZ27" s="9"/>
      <c r="UHA27" s="9"/>
      <c r="UHB27" s="10"/>
      <c r="UHC27" s="10"/>
      <c r="UHD27" s="11"/>
      <c r="UHE27" s="8"/>
      <c r="UHF27" s="9"/>
      <c r="UHG27" s="9"/>
      <c r="UHH27" s="9"/>
      <c r="UHI27" s="9"/>
      <c r="UHJ27" s="10"/>
      <c r="UHK27" s="10"/>
      <c r="UHL27" s="11"/>
      <c r="UHM27" s="8"/>
      <c r="UHN27" s="9"/>
      <c r="UHO27" s="9"/>
      <c r="UHP27" s="9"/>
      <c r="UHQ27" s="9"/>
      <c r="UHR27" s="10"/>
      <c r="UHS27" s="10"/>
      <c r="UHT27" s="11"/>
      <c r="UHU27" s="8"/>
      <c r="UHV27" s="9"/>
      <c r="UHW27" s="9"/>
      <c r="UHX27" s="9"/>
      <c r="UHY27" s="9"/>
      <c r="UHZ27" s="10"/>
      <c r="UIA27" s="10"/>
      <c r="UIB27" s="11"/>
      <c r="UIC27" s="8"/>
      <c r="UID27" s="9"/>
      <c r="UIE27" s="9"/>
      <c r="UIF27" s="9"/>
      <c r="UIG27" s="9"/>
      <c r="UIH27" s="10"/>
      <c r="UII27" s="10"/>
      <c r="UIJ27" s="11"/>
      <c r="UIK27" s="8"/>
      <c r="UIL27" s="9"/>
      <c r="UIM27" s="9"/>
      <c r="UIN27" s="9"/>
      <c r="UIO27" s="9"/>
      <c r="UIP27" s="10"/>
      <c r="UIQ27" s="10"/>
      <c r="UIR27" s="11"/>
      <c r="UIS27" s="8"/>
      <c r="UIT27" s="9"/>
      <c r="UIU27" s="9"/>
      <c r="UIV27" s="9"/>
      <c r="UIW27" s="9"/>
      <c r="UIX27" s="10"/>
      <c r="UIY27" s="10"/>
      <c r="UIZ27" s="11"/>
      <c r="UJA27" s="8"/>
      <c r="UJB27" s="9"/>
      <c r="UJC27" s="9"/>
      <c r="UJD27" s="9"/>
      <c r="UJE27" s="9"/>
      <c r="UJF27" s="10"/>
      <c r="UJG27" s="10"/>
      <c r="UJH27" s="11"/>
      <c r="UJI27" s="8"/>
      <c r="UJJ27" s="9"/>
      <c r="UJK27" s="9"/>
      <c r="UJL27" s="9"/>
      <c r="UJM27" s="9"/>
      <c r="UJN27" s="10"/>
      <c r="UJO27" s="10"/>
      <c r="UJP27" s="11"/>
      <c r="UJQ27" s="8"/>
      <c r="UJR27" s="9"/>
      <c r="UJS27" s="9"/>
      <c r="UJT27" s="9"/>
      <c r="UJU27" s="9"/>
      <c r="UJV27" s="10"/>
      <c r="UJW27" s="10"/>
      <c r="UJX27" s="11"/>
      <c r="UJY27" s="8"/>
      <c r="UJZ27" s="9"/>
      <c r="UKA27" s="9"/>
      <c r="UKB27" s="9"/>
      <c r="UKC27" s="9"/>
      <c r="UKD27" s="10"/>
      <c r="UKE27" s="10"/>
      <c r="UKF27" s="11"/>
      <c r="UKG27" s="8"/>
      <c r="UKH27" s="9"/>
      <c r="UKI27" s="9"/>
      <c r="UKJ27" s="9"/>
      <c r="UKK27" s="9"/>
      <c r="UKL27" s="10"/>
      <c r="UKM27" s="10"/>
      <c r="UKN27" s="11"/>
      <c r="UKO27" s="8"/>
      <c r="UKP27" s="9"/>
      <c r="UKQ27" s="9"/>
      <c r="UKR27" s="9"/>
      <c r="UKS27" s="9"/>
      <c r="UKT27" s="10"/>
      <c r="UKU27" s="10"/>
      <c r="UKV27" s="11"/>
      <c r="UKW27" s="8"/>
      <c r="UKX27" s="9"/>
      <c r="UKY27" s="9"/>
      <c r="UKZ27" s="9"/>
      <c r="ULA27" s="9"/>
      <c r="ULB27" s="10"/>
      <c r="ULC27" s="10"/>
      <c r="ULD27" s="11"/>
      <c r="ULE27" s="8"/>
      <c r="ULF27" s="9"/>
      <c r="ULG27" s="9"/>
      <c r="ULH27" s="9"/>
      <c r="ULI27" s="9"/>
      <c r="ULJ27" s="10"/>
      <c r="ULK27" s="10"/>
      <c r="ULL27" s="11"/>
      <c r="ULM27" s="8"/>
      <c r="ULN27" s="9"/>
      <c r="ULO27" s="9"/>
      <c r="ULP27" s="9"/>
      <c r="ULQ27" s="9"/>
      <c r="ULR27" s="10"/>
      <c r="ULS27" s="10"/>
      <c r="ULT27" s="11"/>
      <c r="ULU27" s="8"/>
      <c r="ULV27" s="9"/>
      <c r="ULW27" s="9"/>
      <c r="ULX27" s="9"/>
      <c r="ULY27" s="9"/>
      <c r="ULZ27" s="10"/>
      <c r="UMA27" s="10"/>
      <c r="UMB27" s="11"/>
      <c r="UMC27" s="8"/>
      <c r="UMD27" s="9"/>
      <c r="UME27" s="9"/>
      <c r="UMF27" s="9"/>
      <c r="UMG27" s="9"/>
      <c r="UMH27" s="10"/>
      <c r="UMI27" s="10"/>
      <c r="UMJ27" s="11"/>
      <c r="UMK27" s="8"/>
      <c r="UML27" s="9"/>
      <c r="UMM27" s="9"/>
      <c r="UMN27" s="9"/>
      <c r="UMO27" s="9"/>
      <c r="UMP27" s="10"/>
      <c r="UMQ27" s="10"/>
      <c r="UMR27" s="11"/>
      <c r="UMS27" s="8"/>
      <c r="UMT27" s="9"/>
      <c r="UMU27" s="9"/>
      <c r="UMV27" s="9"/>
      <c r="UMW27" s="9"/>
      <c r="UMX27" s="10"/>
      <c r="UMY27" s="10"/>
      <c r="UMZ27" s="11"/>
      <c r="UNA27" s="8"/>
      <c r="UNB27" s="9"/>
      <c r="UNC27" s="9"/>
      <c r="UND27" s="9"/>
      <c r="UNE27" s="9"/>
      <c r="UNF27" s="10"/>
      <c r="UNG27" s="10"/>
      <c r="UNH27" s="11"/>
      <c r="UNI27" s="8"/>
      <c r="UNJ27" s="9"/>
      <c r="UNK27" s="9"/>
      <c r="UNL27" s="9"/>
      <c r="UNM27" s="9"/>
      <c r="UNN27" s="10"/>
      <c r="UNO27" s="10"/>
      <c r="UNP27" s="11"/>
      <c r="UNQ27" s="8"/>
      <c r="UNR27" s="9"/>
      <c r="UNS27" s="9"/>
      <c r="UNT27" s="9"/>
      <c r="UNU27" s="9"/>
      <c r="UNV27" s="10"/>
      <c r="UNW27" s="10"/>
      <c r="UNX27" s="11"/>
      <c r="UNY27" s="8"/>
      <c r="UNZ27" s="9"/>
      <c r="UOA27" s="9"/>
      <c r="UOB27" s="9"/>
      <c r="UOC27" s="9"/>
      <c r="UOD27" s="10"/>
      <c r="UOE27" s="10"/>
      <c r="UOF27" s="11"/>
      <c r="UOG27" s="8"/>
      <c r="UOH27" s="9"/>
      <c r="UOI27" s="9"/>
      <c r="UOJ27" s="9"/>
      <c r="UOK27" s="9"/>
      <c r="UOL27" s="10"/>
      <c r="UOM27" s="10"/>
      <c r="UON27" s="11"/>
      <c r="UOO27" s="8"/>
      <c r="UOP27" s="9"/>
      <c r="UOQ27" s="9"/>
      <c r="UOR27" s="9"/>
      <c r="UOS27" s="9"/>
      <c r="UOT27" s="10"/>
      <c r="UOU27" s="10"/>
      <c r="UOV27" s="11"/>
      <c r="UOW27" s="8"/>
      <c r="UOX27" s="9"/>
      <c r="UOY27" s="9"/>
      <c r="UOZ27" s="9"/>
      <c r="UPA27" s="9"/>
      <c r="UPB27" s="10"/>
      <c r="UPC27" s="10"/>
      <c r="UPD27" s="11"/>
      <c r="UPE27" s="8"/>
      <c r="UPF27" s="9"/>
      <c r="UPG27" s="9"/>
      <c r="UPH27" s="9"/>
      <c r="UPI27" s="9"/>
      <c r="UPJ27" s="10"/>
      <c r="UPK27" s="10"/>
      <c r="UPL27" s="11"/>
      <c r="UPM27" s="8"/>
      <c r="UPN27" s="9"/>
      <c r="UPO27" s="9"/>
      <c r="UPP27" s="9"/>
      <c r="UPQ27" s="9"/>
      <c r="UPR27" s="10"/>
      <c r="UPS27" s="10"/>
      <c r="UPT27" s="11"/>
      <c r="UPU27" s="8"/>
      <c r="UPV27" s="9"/>
      <c r="UPW27" s="9"/>
      <c r="UPX27" s="9"/>
      <c r="UPY27" s="9"/>
      <c r="UPZ27" s="10"/>
      <c r="UQA27" s="10"/>
      <c r="UQB27" s="11"/>
      <c r="UQC27" s="8"/>
      <c r="UQD27" s="9"/>
      <c r="UQE27" s="9"/>
      <c r="UQF27" s="9"/>
      <c r="UQG27" s="9"/>
      <c r="UQH27" s="10"/>
      <c r="UQI27" s="10"/>
      <c r="UQJ27" s="11"/>
      <c r="UQK27" s="8"/>
      <c r="UQL27" s="9"/>
      <c r="UQM27" s="9"/>
      <c r="UQN27" s="9"/>
      <c r="UQO27" s="9"/>
      <c r="UQP27" s="10"/>
      <c r="UQQ27" s="10"/>
      <c r="UQR27" s="11"/>
      <c r="UQS27" s="8"/>
      <c r="UQT27" s="9"/>
      <c r="UQU27" s="9"/>
      <c r="UQV27" s="9"/>
      <c r="UQW27" s="9"/>
      <c r="UQX27" s="10"/>
      <c r="UQY27" s="10"/>
      <c r="UQZ27" s="11"/>
      <c r="URA27" s="8"/>
      <c r="URB27" s="9"/>
      <c r="URC27" s="9"/>
      <c r="URD27" s="9"/>
      <c r="URE27" s="9"/>
      <c r="URF27" s="10"/>
      <c r="URG27" s="10"/>
      <c r="URH27" s="11"/>
      <c r="URI27" s="8"/>
      <c r="URJ27" s="9"/>
      <c r="URK27" s="9"/>
      <c r="URL27" s="9"/>
      <c r="URM27" s="9"/>
      <c r="URN27" s="10"/>
      <c r="URO27" s="10"/>
      <c r="URP27" s="11"/>
      <c r="URQ27" s="8"/>
      <c r="URR27" s="9"/>
      <c r="URS27" s="9"/>
      <c r="URT27" s="9"/>
      <c r="URU27" s="9"/>
      <c r="URV27" s="10"/>
      <c r="URW27" s="10"/>
      <c r="URX27" s="11"/>
      <c r="URY27" s="8"/>
      <c r="URZ27" s="9"/>
      <c r="USA27" s="9"/>
      <c r="USB27" s="9"/>
      <c r="USC27" s="9"/>
      <c r="USD27" s="10"/>
      <c r="USE27" s="10"/>
      <c r="USF27" s="11"/>
      <c r="USG27" s="8"/>
      <c r="USH27" s="9"/>
      <c r="USI27" s="9"/>
      <c r="USJ27" s="9"/>
      <c r="USK27" s="9"/>
      <c r="USL27" s="10"/>
      <c r="USM27" s="10"/>
      <c r="USN27" s="11"/>
      <c r="USO27" s="8"/>
      <c r="USP27" s="9"/>
      <c r="USQ27" s="9"/>
      <c r="USR27" s="9"/>
      <c r="USS27" s="9"/>
      <c r="UST27" s="10"/>
      <c r="USU27" s="10"/>
      <c r="USV27" s="11"/>
      <c r="USW27" s="8"/>
      <c r="USX27" s="9"/>
      <c r="USY27" s="9"/>
      <c r="USZ27" s="9"/>
      <c r="UTA27" s="9"/>
      <c r="UTB27" s="10"/>
      <c r="UTC27" s="10"/>
      <c r="UTD27" s="11"/>
      <c r="UTE27" s="8"/>
      <c r="UTF27" s="9"/>
      <c r="UTG27" s="9"/>
      <c r="UTH27" s="9"/>
      <c r="UTI27" s="9"/>
      <c r="UTJ27" s="10"/>
      <c r="UTK27" s="10"/>
      <c r="UTL27" s="11"/>
      <c r="UTM27" s="8"/>
      <c r="UTN27" s="9"/>
      <c r="UTO27" s="9"/>
      <c r="UTP27" s="9"/>
      <c r="UTQ27" s="9"/>
      <c r="UTR27" s="10"/>
      <c r="UTS27" s="10"/>
      <c r="UTT27" s="11"/>
      <c r="UTU27" s="8"/>
      <c r="UTV27" s="9"/>
      <c r="UTW27" s="9"/>
      <c r="UTX27" s="9"/>
      <c r="UTY27" s="9"/>
      <c r="UTZ27" s="10"/>
      <c r="UUA27" s="10"/>
      <c r="UUB27" s="11"/>
      <c r="UUC27" s="8"/>
      <c r="UUD27" s="9"/>
      <c r="UUE27" s="9"/>
      <c r="UUF27" s="9"/>
      <c r="UUG27" s="9"/>
      <c r="UUH27" s="10"/>
      <c r="UUI27" s="10"/>
      <c r="UUJ27" s="11"/>
      <c r="UUK27" s="8"/>
      <c r="UUL27" s="9"/>
      <c r="UUM27" s="9"/>
      <c r="UUN27" s="9"/>
      <c r="UUO27" s="9"/>
      <c r="UUP27" s="10"/>
      <c r="UUQ27" s="10"/>
      <c r="UUR27" s="11"/>
      <c r="UUS27" s="8"/>
      <c r="UUT27" s="9"/>
      <c r="UUU27" s="9"/>
      <c r="UUV27" s="9"/>
      <c r="UUW27" s="9"/>
      <c r="UUX27" s="10"/>
      <c r="UUY27" s="10"/>
      <c r="UUZ27" s="11"/>
      <c r="UVA27" s="8"/>
      <c r="UVB27" s="9"/>
      <c r="UVC27" s="9"/>
      <c r="UVD27" s="9"/>
      <c r="UVE27" s="9"/>
      <c r="UVF27" s="10"/>
      <c r="UVG27" s="10"/>
      <c r="UVH27" s="11"/>
      <c r="UVI27" s="8"/>
      <c r="UVJ27" s="9"/>
      <c r="UVK27" s="9"/>
      <c r="UVL27" s="9"/>
      <c r="UVM27" s="9"/>
      <c r="UVN27" s="10"/>
      <c r="UVO27" s="10"/>
      <c r="UVP27" s="11"/>
      <c r="UVQ27" s="8"/>
      <c r="UVR27" s="9"/>
      <c r="UVS27" s="9"/>
      <c r="UVT27" s="9"/>
      <c r="UVU27" s="9"/>
      <c r="UVV27" s="10"/>
      <c r="UVW27" s="10"/>
      <c r="UVX27" s="11"/>
      <c r="UVY27" s="8"/>
      <c r="UVZ27" s="9"/>
      <c r="UWA27" s="9"/>
      <c r="UWB27" s="9"/>
      <c r="UWC27" s="9"/>
      <c r="UWD27" s="10"/>
      <c r="UWE27" s="10"/>
      <c r="UWF27" s="11"/>
      <c r="UWG27" s="8"/>
      <c r="UWH27" s="9"/>
      <c r="UWI27" s="9"/>
      <c r="UWJ27" s="9"/>
      <c r="UWK27" s="9"/>
      <c r="UWL27" s="10"/>
      <c r="UWM27" s="10"/>
      <c r="UWN27" s="11"/>
      <c r="UWO27" s="8"/>
      <c r="UWP27" s="9"/>
      <c r="UWQ27" s="9"/>
      <c r="UWR27" s="9"/>
      <c r="UWS27" s="9"/>
      <c r="UWT27" s="10"/>
      <c r="UWU27" s="10"/>
      <c r="UWV27" s="11"/>
      <c r="UWW27" s="8"/>
      <c r="UWX27" s="9"/>
      <c r="UWY27" s="9"/>
      <c r="UWZ27" s="9"/>
      <c r="UXA27" s="9"/>
      <c r="UXB27" s="10"/>
      <c r="UXC27" s="10"/>
      <c r="UXD27" s="11"/>
      <c r="UXE27" s="8"/>
      <c r="UXF27" s="9"/>
      <c r="UXG27" s="9"/>
      <c r="UXH27" s="9"/>
      <c r="UXI27" s="9"/>
      <c r="UXJ27" s="10"/>
      <c r="UXK27" s="10"/>
      <c r="UXL27" s="11"/>
      <c r="UXM27" s="8"/>
      <c r="UXN27" s="9"/>
      <c r="UXO27" s="9"/>
      <c r="UXP27" s="9"/>
      <c r="UXQ27" s="9"/>
      <c r="UXR27" s="10"/>
      <c r="UXS27" s="10"/>
      <c r="UXT27" s="11"/>
      <c r="UXU27" s="8"/>
      <c r="UXV27" s="9"/>
      <c r="UXW27" s="9"/>
      <c r="UXX27" s="9"/>
      <c r="UXY27" s="9"/>
      <c r="UXZ27" s="10"/>
      <c r="UYA27" s="10"/>
      <c r="UYB27" s="11"/>
      <c r="UYC27" s="8"/>
      <c r="UYD27" s="9"/>
      <c r="UYE27" s="9"/>
      <c r="UYF27" s="9"/>
      <c r="UYG27" s="9"/>
      <c r="UYH27" s="10"/>
      <c r="UYI27" s="10"/>
      <c r="UYJ27" s="11"/>
      <c r="UYK27" s="8"/>
      <c r="UYL27" s="9"/>
      <c r="UYM27" s="9"/>
      <c r="UYN27" s="9"/>
      <c r="UYO27" s="9"/>
      <c r="UYP27" s="10"/>
      <c r="UYQ27" s="10"/>
      <c r="UYR27" s="11"/>
      <c r="UYS27" s="8"/>
      <c r="UYT27" s="9"/>
      <c r="UYU27" s="9"/>
      <c r="UYV27" s="9"/>
      <c r="UYW27" s="9"/>
      <c r="UYX27" s="10"/>
      <c r="UYY27" s="10"/>
      <c r="UYZ27" s="11"/>
      <c r="UZA27" s="8"/>
      <c r="UZB27" s="9"/>
      <c r="UZC27" s="9"/>
      <c r="UZD27" s="9"/>
      <c r="UZE27" s="9"/>
      <c r="UZF27" s="10"/>
      <c r="UZG27" s="10"/>
      <c r="UZH27" s="11"/>
      <c r="UZI27" s="8"/>
      <c r="UZJ27" s="9"/>
      <c r="UZK27" s="9"/>
      <c r="UZL27" s="9"/>
      <c r="UZM27" s="9"/>
      <c r="UZN27" s="10"/>
      <c r="UZO27" s="10"/>
      <c r="UZP27" s="11"/>
      <c r="UZQ27" s="8"/>
      <c r="UZR27" s="9"/>
      <c r="UZS27" s="9"/>
      <c r="UZT27" s="9"/>
      <c r="UZU27" s="9"/>
      <c r="UZV27" s="10"/>
      <c r="UZW27" s="10"/>
      <c r="UZX27" s="11"/>
      <c r="UZY27" s="8"/>
      <c r="UZZ27" s="9"/>
      <c r="VAA27" s="9"/>
      <c r="VAB27" s="9"/>
      <c r="VAC27" s="9"/>
      <c r="VAD27" s="10"/>
      <c r="VAE27" s="10"/>
      <c r="VAF27" s="11"/>
      <c r="VAG27" s="8"/>
      <c r="VAH27" s="9"/>
      <c r="VAI27" s="9"/>
      <c r="VAJ27" s="9"/>
      <c r="VAK27" s="9"/>
      <c r="VAL27" s="10"/>
      <c r="VAM27" s="10"/>
      <c r="VAN27" s="11"/>
      <c r="VAO27" s="8"/>
      <c r="VAP27" s="9"/>
      <c r="VAQ27" s="9"/>
      <c r="VAR27" s="9"/>
      <c r="VAS27" s="9"/>
      <c r="VAT27" s="10"/>
      <c r="VAU27" s="10"/>
      <c r="VAV27" s="11"/>
      <c r="VAW27" s="8"/>
      <c r="VAX27" s="9"/>
      <c r="VAY27" s="9"/>
      <c r="VAZ27" s="9"/>
      <c r="VBA27" s="9"/>
      <c r="VBB27" s="10"/>
      <c r="VBC27" s="10"/>
      <c r="VBD27" s="11"/>
      <c r="VBE27" s="8"/>
      <c r="VBF27" s="9"/>
      <c r="VBG27" s="9"/>
      <c r="VBH27" s="9"/>
      <c r="VBI27" s="9"/>
      <c r="VBJ27" s="10"/>
      <c r="VBK27" s="10"/>
      <c r="VBL27" s="11"/>
      <c r="VBM27" s="8"/>
      <c r="VBN27" s="9"/>
      <c r="VBO27" s="9"/>
      <c r="VBP27" s="9"/>
      <c r="VBQ27" s="9"/>
      <c r="VBR27" s="10"/>
      <c r="VBS27" s="10"/>
      <c r="VBT27" s="11"/>
      <c r="VBU27" s="8"/>
      <c r="VBV27" s="9"/>
      <c r="VBW27" s="9"/>
      <c r="VBX27" s="9"/>
      <c r="VBY27" s="9"/>
      <c r="VBZ27" s="10"/>
      <c r="VCA27" s="10"/>
      <c r="VCB27" s="11"/>
      <c r="VCC27" s="8"/>
      <c r="VCD27" s="9"/>
      <c r="VCE27" s="9"/>
      <c r="VCF27" s="9"/>
      <c r="VCG27" s="9"/>
      <c r="VCH27" s="10"/>
      <c r="VCI27" s="10"/>
      <c r="VCJ27" s="11"/>
      <c r="VCK27" s="8"/>
      <c r="VCL27" s="9"/>
      <c r="VCM27" s="9"/>
      <c r="VCN27" s="9"/>
      <c r="VCO27" s="9"/>
      <c r="VCP27" s="10"/>
      <c r="VCQ27" s="10"/>
      <c r="VCR27" s="11"/>
      <c r="VCS27" s="8"/>
      <c r="VCT27" s="9"/>
      <c r="VCU27" s="9"/>
      <c r="VCV27" s="9"/>
      <c r="VCW27" s="9"/>
      <c r="VCX27" s="10"/>
      <c r="VCY27" s="10"/>
      <c r="VCZ27" s="11"/>
      <c r="VDA27" s="8"/>
      <c r="VDB27" s="9"/>
      <c r="VDC27" s="9"/>
      <c r="VDD27" s="9"/>
      <c r="VDE27" s="9"/>
      <c r="VDF27" s="10"/>
      <c r="VDG27" s="10"/>
      <c r="VDH27" s="11"/>
      <c r="VDI27" s="8"/>
      <c r="VDJ27" s="9"/>
      <c r="VDK27" s="9"/>
      <c r="VDL27" s="9"/>
      <c r="VDM27" s="9"/>
      <c r="VDN27" s="10"/>
      <c r="VDO27" s="10"/>
      <c r="VDP27" s="11"/>
      <c r="VDQ27" s="8"/>
      <c r="VDR27" s="9"/>
      <c r="VDS27" s="9"/>
      <c r="VDT27" s="9"/>
      <c r="VDU27" s="9"/>
      <c r="VDV27" s="10"/>
      <c r="VDW27" s="10"/>
      <c r="VDX27" s="11"/>
      <c r="VDY27" s="8"/>
      <c r="VDZ27" s="9"/>
      <c r="VEA27" s="9"/>
      <c r="VEB27" s="9"/>
      <c r="VEC27" s="9"/>
      <c r="VED27" s="10"/>
      <c r="VEE27" s="10"/>
      <c r="VEF27" s="11"/>
      <c r="VEG27" s="8"/>
      <c r="VEH27" s="9"/>
      <c r="VEI27" s="9"/>
      <c r="VEJ27" s="9"/>
      <c r="VEK27" s="9"/>
      <c r="VEL27" s="10"/>
      <c r="VEM27" s="10"/>
      <c r="VEN27" s="11"/>
      <c r="VEO27" s="8"/>
      <c r="VEP27" s="9"/>
      <c r="VEQ27" s="9"/>
      <c r="VER27" s="9"/>
      <c r="VES27" s="9"/>
      <c r="VET27" s="10"/>
      <c r="VEU27" s="10"/>
      <c r="VEV27" s="11"/>
      <c r="VEW27" s="8"/>
      <c r="VEX27" s="9"/>
      <c r="VEY27" s="9"/>
      <c r="VEZ27" s="9"/>
      <c r="VFA27" s="9"/>
      <c r="VFB27" s="10"/>
      <c r="VFC27" s="10"/>
      <c r="VFD27" s="11"/>
      <c r="VFE27" s="8"/>
      <c r="VFF27" s="9"/>
      <c r="VFG27" s="9"/>
      <c r="VFH27" s="9"/>
      <c r="VFI27" s="9"/>
      <c r="VFJ27" s="10"/>
      <c r="VFK27" s="10"/>
      <c r="VFL27" s="11"/>
      <c r="VFM27" s="8"/>
      <c r="VFN27" s="9"/>
      <c r="VFO27" s="9"/>
      <c r="VFP27" s="9"/>
      <c r="VFQ27" s="9"/>
      <c r="VFR27" s="10"/>
      <c r="VFS27" s="10"/>
      <c r="VFT27" s="11"/>
      <c r="VFU27" s="8"/>
      <c r="VFV27" s="9"/>
      <c r="VFW27" s="9"/>
      <c r="VFX27" s="9"/>
      <c r="VFY27" s="9"/>
      <c r="VFZ27" s="10"/>
      <c r="VGA27" s="10"/>
      <c r="VGB27" s="11"/>
      <c r="VGC27" s="8"/>
      <c r="VGD27" s="9"/>
      <c r="VGE27" s="9"/>
      <c r="VGF27" s="9"/>
      <c r="VGG27" s="9"/>
      <c r="VGH27" s="10"/>
      <c r="VGI27" s="10"/>
      <c r="VGJ27" s="11"/>
      <c r="VGK27" s="8"/>
      <c r="VGL27" s="9"/>
      <c r="VGM27" s="9"/>
      <c r="VGN27" s="9"/>
      <c r="VGO27" s="9"/>
      <c r="VGP27" s="10"/>
      <c r="VGQ27" s="10"/>
      <c r="VGR27" s="11"/>
      <c r="VGS27" s="8"/>
      <c r="VGT27" s="9"/>
      <c r="VGU27" s="9"/>
      <c r="VGV27" s="9"/>
      <c r="VGW27" s="9"/>
      <c r="VGX27" s="10"/>
      <c r="VGY27" s="10"/>
      <c r="VGZ27" s="11"/>
      <c r="VHA27" s="8"/>
      <c r="VHB27" s="9"/>
      <c r="VHC27" s="9"/>
      <c r="VHD27" s="9"/>
      <c r="VHE27" s="9"/>
      <c r="VHF27" s="10"/>
      <c r="VHG27" s="10"/>
      <c r="VHH27" s="11"/>
      <c r="VHI27" s="8"/>
      <c r="VHJ27" s="9"/>
      <c r="VHK27" s="9"/>
      <c r="VHL27" s="9"/>
      <c r="VHM27" s="9"/>
      <c r="VHN27" s="10"/>
      <c r="VHO27" s="10"/>
      <c r="VHP27" s="11"/>
      <c r="VHQ27" s="8"/>
      <c r="VHR27" s="9"/>
      <c r="VHS27" s="9"/>
      <c r="VHT27" s="9"/>
      <c r="VHU27" s="9"/>
      <c r="VHV27" s="10"/>
      <c r="VHW27" s="10"/>
      <c r="VHX27" s="11"/>
      <c r="VHY27" s="8"/>
      <c r="VHZ27" s="9"/>
      <c r="VIA27" s="9"/>
      <c r="VIB27" s="9"/>
      <c r="VIC27" s="9"/>
      <c r="VID27" s="10"/>
      <c r="VIE27" s="10"/>
      <c r="VIF27" s="11"/>
      <c r="VIG27" s="8"/>
      <c r="VIH27" s="9"/>
      <c r="VII27" s="9"/>
      <c r="VIJ27" s="9"/>
      <c r="VIK27" s="9"/>
      <c r="VIL27" s="10"/>
      <c r="VIM27" s="10"/>
      <c r="VIN27" s="11"/>
      <c r="VIO27" s="8"/>
      <c r="VIP27" s="9"/>
      <c r="VIQ27" s="9"/>
      <c r="VIR27" s="9"/>
      <c r="VIS27" s="9"/>
      <c r="VIT27" s="10"/>
      <c r="VIU27" s="10"/>
      <c r="VIV27" s="11"/>
      <c r="VIW27" s="8"/>
      <c r="VIX27" s="9"/>
      <c r="VIY27" s="9"/>
      <c r="VIZ27" s="9"/>
      <c r="VJA27" s="9"/>
      <c r="VJB27" s="10"/>
      <c r="VJC27" s="10"/>
      <c r="VJD27" s="11"/>
      <c r="VJE27" s="8"/>
      <c r="VJF27" s="9"/>
      <c r="VJG27" s="9"/>
      <c r="VJH27" s="9"/>
      <c r="VJI27" s="9"/>
      <c r="VJJ27" s="10"/>
      <c r="VJK27" s="10"/>
      <c r="VJL27" s="11"/>
      <c r="VJM27" s="8"/>
      <c r="VJN27" s="9"/>
      <c r="VJO27" s="9"/>
      <c r="VJP27" s="9"/>
      <c r="VJQ27" s="9"/>
      <c r="VJR27" s="10"/>
      <c r="VJS27" s="10"/>
      <c r="VJT27" s="11"/>
      <c r="VJU27" s="8"/>
      <c r="VJV27" s="9"/>
      <c r="VJW27" s="9"/>
      <c r="VJX27" s="9"/>
      <c r="VJY27" s="9"/>
      <c r="VJZ27" s="10"/>
      <c r="VKA27" s="10"/>
      <c r="VKB27" s="11"/>
      <c r="VKC27" s="8"/>
      <c r="VKD27" s="9"/>
      <c r="VKE27" s="9"/>
      <c r="VKF27" s="9"/>
      <c r="VKG27" s="9"/>
      <c r="VKH27" s="10"/>
      <c r="VKI27" s="10"/>
      <c r="VKJ27" s="11"/>
      <c r="VKK27" s="8"/>
      <c r="VKL27" s="9"/>
      <c r="VKM27" s="9"/>
      <c r="VKN27" s="9"/>
      <c r="VKO27" s="9"/>
      <c r="VKP27" s="10"/>
      <c r="VKQ27" s="10"/>
      <c r="VKR27" s="11"/>
      <c r="VKS27" s="8"/>
      <c r="VKT27" s="9"/>
      <c r="VKU27" s="9"/>
      <c r="VKV27" s="9"/>
      <c r="VKW27" s="9"/>
      <c r="VKX27" s="10"/>
      <c r="VKY27" s="10"/>
      <c r="VKZ27" s="11"/>
      <c r="VLA27" s="8"/>
      <c r="VLB27" s="9"/>
      <c r="VLC27" s="9"/>
      <c r="VLD27" s="9"/>
      <c r="VLE27" s="9"/>
      <c r="VLF27" s="10"/>
      <c r="VLG27" s="10"/>
      <c r="VLH27" s="11"/>
      <c r="VLI27" s="8"/>
      <c r="VLJ27" s="9"/>
      <c r="VLK27" s="9"/>
      <c r="VLL27" s="9"/>
      <c r="VLM27" s="9"/>
      <c r="VLN27" s="10"/>
      <c r="VLO27" s="10"/>
      <c r="VLP27" s="11"/>
      <c r="VLQ27" s="8"/>
      <c r="VLR27" s="9"/>
      <c r="VLS27" s="9"/>
      <c r="VLT27" s="9"/>
      <c r="VLU27" s="9"/>
      <c r="VLV27" s="10"/>
      <c r="VLW27" s="10"/>
      <c r="VLX27" s="11"/>
      <c r="VLY27" s="8"/>
      <c r="VLZ27" s="9"/>
      <c r="VMA27" s="9"/>
      <c r="VMB27" s="9"/>
      <c r="VMC27" s="9"/>
      <c r="VMD27" s="10"/>
      <c r="VME27" s="10"/>
      <c r="VMF27" s="11"/>
      <c r="VMG27" s="8"/>
      <c r="VMH27" s="9"/>
      <c r="VMI27" s="9"/>
      <c r="VMJ27" s="9"/>
      <c r="VMK27" s="9"/>
      <c r="VML27" s="10"/>
      <c r="VMM27" s="10"/>
      <c r="VMN27" s="11"/>
      <c r="VMO27" s="8"/>
      <c r="VMP27" s="9"/>
      <c r="VMQ27" s="9"/>
      <c r="VMR27" s="9"/>
      <c r="VMS27" s="9"/>
      <c r="VMT27" s="10"/>
      <c r="VMU27" s="10"/>
      <c r="VMV27" s="11"/>
      <c r="VMW27" s="8"/>
      <c r="VMX27" s="9"/>
      <c r="VMY27" s="9"/>
      <c r="VMZ27" s="9"/>
      <c r="VNA27" s="9"/>
      <c r="VNB27" s="10"/>
      <c r="VNC27" s="10"/>
      <c r="VND27" s="11"/>
      <c r="VNE27" s="8"/>
      <c r="VNF27" s="9"/>
      <c r="VNG27" s="9"/>
      <c r="VNH27" s="9"/>
      <c r="VNI27" s="9"/>
      <c r="VNJ27" s="10"/>
      <c r="VNK27" s="10"/>
      <c r="VNL27" s="11"/>
      <c r="VNM27" s="8"/>
      <c r="VNN27" s="9"/>
      <c r="VNO27" s="9"/>
      <c r="VNP27" s="9"/>
      <c r="VNQ27" s="9"/>
      <c r="VNR27" s="10"/>
      <c r="VNS27" s="10"/>
      <c r="VNT27" s="11"/>
      <c r="VNU27" s="8"/>
      <c r="VNV27" s="9"/>
      <c r="VNW27" s="9"/>
      <c r="VNX27" s="9"/>
      <c r="VNY27" s="9"/>
      <c r="VNZ27" s="10"/>
      <c r="VOA27" s="10"/>
      <c r="VOB27" s="11"/>
      <c r="VOC27" s="8"/>
      <c r="VOD27" s="9"/>
      <c r="VOE27" s="9"/>
      <c r="VOF27" s="9"/>
      <c r="VOG27" s="9"/>
      <c r="VOH27" s="10"/>
      <c r="VOI27" s="10"/>
      <c r="VOJ27" s="11"/>
      <c r="VOK27" s="8"/>
      <c r="VOL27" s="9"/>
      <c r="VOM27" s="9"/>
      <c r="VON27" s="9"/>
      <c r="VOO27" s="9"/>
      <c r="VOP27" s="10"/>
      <c r="VOQ27" s="10"/>
      <c r="VOR27" s="11"/>
      <c r="VOS27" s="8"/>
      <c r="VOT27" s="9"/>
      <c r="VOU27" s="9"/>
      <c r="VOV27" s="9"/>
      <c r="VOW27" s="9"/>
      <c r="VOX27" s="10"/>
      <c r="VOY27" s="10"/>
      <c r="VOZ27" s="11"/>
      <c r="VPA27" s="8"/>
      <c r="VPB27" s="9"/>
      <c r="VPC27" s="9"/>
      <c r="VPD27" s="9"/>
      <c r="VPE27" s="9"/>
      <c r="VPF27" s="10"/>
      <c r="VPG27" s="10"/>
      <c r="VPH27" s="11"/>
      <c r="VPI27" s="8"/>
      <c r="VPJ27" s="9"/>
      <c r="VPK27" s="9"/>
      <c r="VPL27" s="9"/>
      <c r="VPM27" s="9"/>
      <c r="VPN27" s="10"/>
      <c r="VPO27" s="10"/>
      <c r="VPP27" s="11"/>
      <c r="VPQ27" s="8"/>
      <c r="VPR27" s="9"/>
      <c r="VPS27" s="9"/>
      <c r="VPT27" s="9"/>
      <c r="VPU27" s="9"/>
      <c r="VPV27" s="10"/>
      <c r="VPW27" s="10"/>
      <c r="VPX27" s="11"/>
      <c r="VPY27" s="8"/>
      <c r="VPZ27" s="9"/>
      <c r="VQA27" s="9"/>
      <c r="VQB27" s="9"/>
      <c r="VQC27" s="9"/>
      <c r="VQD27" s="10"/>
      <c r="VQE27" s="10"/>
      <c r="VQF27" s="11"/>
      <c r="VQG27" s="8"/>
      <c r="VQH27" s="9"/>
      <c r="VQI27" s="9"/>
      <c r="VQJ27" s="9"/>
      <c r="VQK27" s="9"/>
      <c r="VQL27" s="10"/>
      <c r="VQM27" s="10"/>
      <c r="VQN27" s="11"/>
      <c r="VQO27" s="8"/>
      <c r="VQP27" s="9"/>
      <c r="VQQ27" s="9"/>
      <c r="VQR27" s="9"/>
      <c r="VQS27" s="9"/>
      <c r="VQT27" s="10"/>
      <c r="VQU27" s="10"/>
      <c r="VQV27" s="11"/>
      <c r="VQW27" s="8"/>
      <c r="VQX27" s="9"/>
      <c r="VQY27" s="9"/>
      <c r="VQZ27" s="9"/>
      <c r="VRA27" s="9"/>
      <c r="VRB27" s="10"/>
      <c r="VRC27" s="10"/>
      <c r="VRD27" s="11"/>
      <c r="VRE27" s="8"/>
      <c r="VRF27" s="9"/>
      <c r="VRG27" s="9"/>
      <c r="VRH27" s="9"/>
      <c r="VRI27" s="9"/>
      <c r="VRJ27" s="10"/>
      <c r="VRK27" s="10"/>
      <c r="VRL27" s="11"/>
      <c r="VRM27" s="8"/>
      <c r="VRN27" s="9"/>
      <c r="VRO27" s="9"/>
      <c r="VRP27" s="9"/>
      <c r="VRQ27" s="9"/>
      <c r="VRR27" s="10"/>
      <c r="VRS27" s="10"/>
      <c r="VRT27" s="11"/>
      <c r="VRU27" s="8"/>
      <c r="VRV27" s="9"/>
      <c r="VRW27" s="9"/>
      <c r="VRX27" s="9"/>
      <c r="VRY27" s="9"/>
      <c r="VRZ27" s="10"/>
      <c r="VSA27" s="10"/>
      <c r="VSB27" s="11"/>
      <c r="VSC27" s="8"/>
      <c r="VSD27" s="9"/>
      <c r="VSE27" s="9"/>
      <c r="VSF27" s="9"/>
      <c r="VSG27" s="9"/>
      <c r="VSH27" s="10"/>
      <c r="VSI27" s="10"/>
      <c r="VSJ27" s="11"/>
      <c r="VSK27" s="8"/>
      <c r="VSL27" s="9"/>
      <c r="VSM27" s="9"/>
      <c r="VSN27" s="9"/>
      <c r="VSO27" s="9"/>
      <c r="VSP27" s="10"/>
      <c r="VSQ27" s="10"/>
      <c r="VSR27" s="11"/>
      <c r="VSS27" s="8"/>
      <c r="VST27" s="9"/>
      <c r="VSU27" s="9"/>
      <c r="VSV27" s="9"/>
      <c r="VSW27" s="9"/>
      <c r="VSX27" s="10"/>
      <c r="VSY27" s="10"/>
      <c r="VSZ27" s="11"/>
      <c r="VTA27" s="8"/>
      <c r="VTB27" s="9"/>
      <c r="VTC27" s="9"/>
      <c r="VTD27" s="9"/>
      <c r="VTE27" s="9"/>
      <c r="VTF27" s="10"/>
      <c r="VTG27" s="10"/>
      <c r="VTH27" s="11"/>
      <c r="VTI27" s="8"/>
      <c r="VTJ27" s="9"/>
      <c r="VTK27" s="9"/>
      <c r="VTL27" s="9"/>
      <c r="VTM27" s="9"/>
      <c r="VTN27" s="10"/>
      <c r="VTO27" s="10"/>
      <c r="VTP27" s="11"/>
      <c r="VTQ27" s="8"/>
      <c r="VTR27" s="9"/>
      <c r="VTS27" s="9"/>
      <c r="VTT27" s="9"/>
      <c r="VTU27" s="9"/>
      <c r="VTV27" s="10"/>
      <c r="VTW27" s="10"/>
      <c r="VTX27" s="11"/>
      <c r="VTY27" s="8"/>
      <c r="VTZ27" s="9"/>
      <c r="VUA27" s="9"/>
      <c r="VUB27" s="9"/>
      <c r="VUC27" s="9"/>
      <c r="VUD27" s="10"/>
      <c r="VUE27" s="10"/>
      <c r="VUF27" s="11"/>
      <c r="VUG27" s="8"/>
      <c r="VUH27" s="9"/>
      <c r="VUI27" s="9"/>
      <c r="VUJ27" s="9"/>
      <c r="VUK27" s="9"/>
      <c r="VUL27" s="10"/>
      <c r="VUM27" s="10"/>
      <c r="VUN27" s="11"/>
      <c r="VUO27" s="8"/>
      <c r="VUP27" s="9"/>
      <c r="VUQ27" s="9"/>
      <c r="VUR27" s="9"/>
      <c r="VUS27" s="9"/>
      <c r="VUT27" s="10"/>
      <c r="VUU27" s="10"/>
      <c r="VUV27" s="11"/>
      <c r="VUW27" s="8"/>
      <c r="VUX27" s="9"/>
      <c r="VUY27" s="9"/>
      <c r="VUZ27" s="9"/>
      <c r="VVA27" s="9"/>
      <c r="VVB27" s="10"/>
      <c r="VVC27" s="10"/>
      <c r="VVD27" s="11"/>
      <c r="VVE27" s="8"/>
      <c r="VVF27" s="9"/>
      <c r="VVG27" s="9"/>
      <c r="VVH27" s="9"/>
      <c r="VVI27" s="9"/>
      <c r="VVJ27" s="10"/>
      <c r="VVK27" s="10"/>
      <c r="VVL27" s="11"/>
      <c r="VVM27" s="8"/>
      <c r="VVN27" s="9"/>
      <c r="VVO27" s="9"/>
      <c r="VVP27" s="9"/>
      <c r="VVQ27" s="9"/>
      <c r="VVR27" s="10"/>
      <c r="VVS27" s="10"/>
      <c r="VVT27" s="11"/>
      <c r="VVU27" s="8"/>
      <c r="VVV27" s="9"/>
      <c r="VVW27" s="9"/>
      <c r="VVX27" s="9"/>
      <c r="VVY27" s="9"/>
      <c r="VVZ27" s="10"/>
      <c r="VWA27" s="10"/>
      <c r="VWB27" s="11"/>
      <c r="VWC27" s="8"/>
      <c r="VWD27" s="9"/>
      <c r="VWE27" s="9"/>
      <c r="VWF27" s="9"/>
      <c r="VWG27" s="9"/>
      <c r="VWH27" s="10"/>
      <c r="VWI27" s="10"/>
      <c r="VWJ27" s="11"/>
      <c r="VWK27" s="8"/>
      <c r="VWL27" s="9"/>
      <c r="VWM27" s="9"/>
      <c r="VWN27" s="9"/>
      <c r="VWO27" s="9"/>
      <c r="VWP27" s="10"/>
      <c r="VWQ27" s="10"/>
      <c r="VWR27" s="11"/>
      <c r="VWS27" s="8"/>
      <c r="VWT27" s="9"/>
      <c r="VWU27" s="9"/>
      <c r="VWV27" s="9"/>
      <c r="VWW27" s="9"/>
      <c r="VWX27" s="10"/>
      <c r="VWY27" s="10"/>
      <c r="VWZ27" s="11"/>
      <c r="VXA27" s="8"/>
      <c r="VXB27" s="9"/>
      <c r="VXC27" s="9"/>
      <c r="VXD27" s="9"/>
      <c r="VXE27" s="9"/>
      <c r="VXF27" s="10"/>
      <c r="VXG27" s="10"/>
      <c r="VXH27" s="11"/>
      <c r="VXI27" s="8"/>
      <c r="VXJ27" s="9"/>
      <c r="VXK27" s="9"/>
      <c r="VXL27" s="9"/>
      <c r="VXM27" s="9"/>
      <c r="VXN27" s="10"/>
      <c r="VXO27" s="10"/>
      <c r="VXP27" s="11"/>
      <c r="VXQ27" s="8"/>
      <c r="VXR27" s="9"/>
      <c r="VXS27" s="9"/>
      <c r="VXT27" s="9"/>
      <c r="VXU27" s="9"/>
      <c r="VXV27" s="10"/>
      <c r="VXW27" s="10"/>
      <c r="VXX27" s="11"/>
      <c r="VXY27" s="8"/>
      <c r="VXZ27" s="9"/>
      <c r="VYA27" s="9"/>
      <c r="VYB27" s="9"/>
      <c r="VYC27" s="9"/>
      <c r="VYD27" s="10"/>
      <c r="VYE27" s="10"/>
      <c r="VYF27" s="11"/>
      <c r="VYG27" s="8"/>
      <c r="VYH27" s="9"/>
      <c r="VYI27" s="9"/>
      <c r="VYJ27" s="9"/>
      <c r="VYK27" s="9"/>
      <c r="VYL27" s="10"/>
      <c r="VYM27" s="10"/>
      <c r="VYN27" s="11"/>
      <c r="VYO27" s="8"/>
      <c r="VYP27" s="9"/>
      <c r="VYQ27" s="9"/>
      <c r="VYR27" s="9"/>
      <c r="VYS27" s="9"/>
      <c r="VYT27" s="10"/>
      <c r="VYU27" s="10"/>
      <c r="VYV27" s="11"/>
      <c r="VYW27" s="8"/>
      <c r="VYX27" s="9"/>
      <c r="VYY27" s="9"/>
      <c r="VYZ27" s="9"/>
      <c r="VZA27" s="9"/>
      <c r="VZB27" s="10"/>
      <c r="VZC27" s="10"/>
      <c r="VZD27" s="11"/>
      <c r="VZE27" s="8"/>
      <c r="VZF27" s="9"/>
      <c r="VZG27" s="9"/>
      <c r="VZH27" s="9"/>
      <c r="VZI27" s="9"/>
      <c r="VZJ27" s="10"/>
      <c r="VZK27" s="10"/>
      <c r="VZL27" s="11"/>
      <c r="VZM27" s="8"/>
      <c r="VZN27" s="9"/>
      <c r="VZO27" s="9"/>
      <c r="VZP27" s="9"/>
      <c r="VZQ27" s="9"/>
      <c r="VZR27" s="10"/>
      <c r="VZS27" s="10"/>
      <c r="VZT27" s="11"/>
      <c r="VZU27" s="8"/>
      <c r="VZV27" s="9"/>
      <c r="VZW27" s="9"/>
      <c r="VZX27" s="9"/>
      <c r="VZY27" s="9"/>
      <c r="VZZ27" s="10"/>
      <c r="WAA27" s="10"/>
      <c r="WAB27" s="11"/>
      <c r="WAC27" s="8"/>
      <c r="WAD27" s="9"/>
      <c r="WAE27" s="9"/>
      <c r="WAF27" s="9"/>
      <c r="WAG27" s="9"/>
      <c r="WAH27" s="10"/>
      <c r="WAI27" s="10"/>
      <c r="WAJ27" s="11"/>
      <c r="WAK27" s="8"/>
      <c r="WAL27" s="9"/>
      <c r="WAM27" s="9"/>
      <c r="WAN27" s="9"/>
      <c r="WAO27" s="9"/>
      <c r="WAP27" s="10"/>
      <c r="WAQ27" s="10"/>
      <c r="WAR27" s="11"/>
      <c r="WAS27" s="8"/>
      <c r="WAT27" s="9"/>
      <c r="WAU27" s="9"/>
      <c r="WAV27" s="9"/>
      <c r="WAW27" s="9"/>
      <c r="WAX27" s="10"/>
      <c r="WAY27" s="10"/>
      <c r="WAZ27" s="11"/>
      <c r="WBA27" s="8"/>
      <c r="WBB27" s="9"/>
      <c r="WBC27" s="9"/>
      <c r="WBD27" s="9"/>
      <c r="WBE27" s="9"/>
      <c r="WBF27" s="10"/>
      <c r="WBG27" s="10"/>
      <c r="WBH27" s="11"/>
      <c r="WBI27" s="8"/>
      <c r="WBJ27" s="9"/>
      <c r="WBK27" s="9"/>
      <c r="WBL27" s="9"/>
      <c r="WBM27" s="9"/>
      <c r="WBN27" s="10"/>
      <c r="WBO27" s="10"/>
      <c r="WBP27" s="11"/>
      <c r="WBQ27" s="8"/>
      <c r="WBR27" s="9"/>
      <c r="WBS27" s="9"/>
      <c r="WBT27" s="9"/>
      <c r="WBU27" s="9"/>
      <c r="WBV27" s="10"/>
      <c r="WBW27" s="10"/>
      <c r="WBX27" s="11"/>
      <c r="WBY27" s="8"/>
      <c r="WBZ27" s="9"/>
      <c r="WCA27" s="9"/>
      <c r="WCB27" s="9"/>
      <c r="WCC27" s="9"/>
      <c r="WCD27" s="10"/>
      <c r="WCE27" s="10"/>
      <c r="WCF27" s="11"/>
      <c r="WCG27" s="8"/>
      <c r="WCH27" s="9"/>
      <c r="WCI27" s="9"/>
      <c r="WCJ27" s="9"/>
      <c r="WCK27" s="9"/>
      <c r="WCL27" s="10"/>
      <c r="WCM27" s="10"/>
      <c r="WCN27" s="11"/>
      <c r="WCO27" s="8"/>
      <c r="WCP27" s="9"/>
      <c r="WCQ27" s="9"/>
      <c r="WCR27" s="9"/>
      <c r="WCS27" s="9"/>
      <c r="WCT27" s="10"/>
      <c r="WCU27" s="10"/>
      <c r="WCV27" s="11"/>
      <c r="WCW27" s="8"/>
      <c r="WCX27" s="9"/>
      <c r="WCY27" s="9"/>
      <c r="WCZ27" s="9"/>
      <c r="WDA27" s="9"/>
      <c r="WDB27" s="10"/>
      <c r="WDC27" s="10"/>
      <c r="WDD27" s="11"/>
      <c r="WDE27" s="8"/>
      <c r="WDF27" s="9"/>
      <c r="WDG27" s="9"/>
      <c r="WDH27" s="9"/>
      <c r="WDI27" s="9"/>
      <c r="WDJ27" s="10"/>
      <c r="WDK27" s="10"/>
      <c r="WDL27" s="11"/>
      <c r="WDM27" s="8"/>
      <c r="WDN27" s="9"/>
      <c r="WDO27" s="9"/>
      <c r="WDP27" s="9"/>
      <c r="WDQ27" s="9"/>
      <c r="WDR27" s="10"/>
      <c r="WDS27" s="10"/>
      <c r="WDT27" s="11"/>
      <c r="WDU27" s="8"/>
      <c r="WDV27" s="9"/>
      <c r="WDW27" s="9"/>
      <c r="WDX27" s="9"/>
      <c r="WDY27" s="9"/>
      <c r="WDZ27" s="10"/>
      <c r="WEA27" s="10"/>
      <c r="WEB27" s="11"/>
      <c r="WEC27" s="8"/>
      <c r="WED27" s="9"/>
      <c r="WEE27" s="9"/>
      <c r="WEF27" s="9"/>
      <c r="WEG27" s="9"/>
      <c r="WEH27" s="10"/>
      <c r="WEI27" s="10"/>
      <c r="WEJ27" s="11"/>
      <c r="WEK27" s="8"/>
      <c r="WEL27" s="9"/>
      <c r="WEM27" s="9"/>
      <c r="WEN27" s="9"/>
      <c r="WEO27" s="9"/>
      <c r="WEP27" s="10"/>
      <c r="WEQ27" s="10"/>
      <c r="WER27" s="11"/>
      <c r="WES27" s="8"/>
      <c r="WET27" s="9"/>
      <c r="WEU27" s="9"/>
      <c r="WEV27" s="9"/>
      <c r="WEW27" s="9"/>
      <c r="WEX27" s="10"/>
      <c r="WEY27" s="10"/>
      <c r="WEZ27" s="11"/>
      <c r="WFA27" s="8"/>
      <c r="WFB27" s="9"/>
      <c r="WFC27" s="9"/>
      <c r="WFD27" s="9"/>
      <c r="WFE27" s="9"/>
      <c r="WFF27" s="10"/>
      <c r="WFG27" s="10"/>
      <c r="WFH27" s="11"/>
      <c r="WFI27" s="8"/>
      <c r="WFJ27" s="9"/>
      <c r="WFK27" s="9"/>
      <c r="WFL27" s="9"/>
      <c r="WFM27" s="9"/>
      <c r="WFN27" s="10"/>
      <c r="WFO27" s="10"/>
      <c r="WFP27" s="11"/>
      <c r="WFQ27" s="8"/>
      <c r="WFR27" s="9"/>
      <c r="WFS27" s="9"/>
      <c r="WFT27" s="9"/>
      <c r="WFU27" s="9"/>
      <c r="WFV27" s="10"/>
      <c r="WFW27" s="10"/>
      <c r="WFX27" s="11"/>
      <c r="WFY27" s="8"/>
      <c r="WFZ27" s="9"/>
      <c r="WGA27" s="9"/>
      <c r="WGB27" s="9"/>
      <c r="WGC27" s="9"/>
      <c r="WGD27" s="10"/>
      <c r="WGE27" s="10"/>
      <c r="WGF27" s="11"/>
      <c r="WGG27" s="8"/>
      <c r="WGH27" s="9"/>
      <c r="WGI27" s="9"/>
      <c r="WGJ27" s="9"/>
      <c r="WGK27" s="9"/>
      <c r="WGL27" s="10"/>
      <c r="WGM27" s="10"/>
      <c r="WGN27" s="11"/>
      <c r="WGO27" s="8"/>
      <c r="WGP27" s="9"/>
      <c r="WGQ27" s="9"/>
      <c r="WGR27" s="9"/>
      <c r="WGS27" s="9"/>
      <c r="WGT27" s="10"/>
      <c r="WGU27" s="10"/>
      <c r="WGV27" s="11"/>
      <c r="WGW27" s="8"/>
      <c r="WGX27" s="9"/>
      <c r="WGY27" s="9"/>
      <c r="WGZ27" s="9"/>
      <c r="WHA27" s="9"/>
      <c r="WHB27" s="10"/>
      <c r="WHC27" s="10"/>
      <c r="WHD27" s="11"/>
      <c r="WHE27" s="8"/>
      <c r="WHF27" s="9"/>
      <c r="WHG27" s="9"/>
      <c r="WHH27" s="9"/>
      <c r="WHI27" s="9"/>
      <c r="WHJ27" s="10"/>
      <c r="WHK27" s="10"/>
      <c r="WHL27" s="11"/>
      <c r="WHM27" s="8"/>
      <c r="WHN27" s="9"/>
      <c r="WHO27" s="9"/>
      <c r="WHP27" s="9"/>
      <c r="WHQ27" s="9"/>
      <c r="WHR27" s="10"/>
      <c r="WHS27" s="10"/>
      <c r="WHT27" s="11"/>
      <c r="WHU27" s="8"/>
      <c r="WHV27" s="9"/>
      <c r="WHW27" s="9"/>
      <c r="WHX27" s="9"/>
      <c r="WHY27" s="9"/>
      <c r="WHZ27" s="10"/>
      <c r="WIA27" s="10"/>
      <c r="WIB27" s="11"/>
      <c r="WIC27" s="8"/>
      <c r="WID27" s="9"/>
      <c r="WIE27" s="9"/>
      <c r="WIF27" s="9"/>
      <c r="WIG27" s="9"/>
      <c r="WIH27" s="10"/>
      <c r="WII27" s="10"/>
      <c r="WIJ27" s="11"/>
      <c r="WIK27" s="8"/>
      <c r="WIL27" s="9"/>
      <c r="WIM27" s="9"/>
      <c r="WIN27" s="9"/>
      <c r="WIO27" s="9"/>
      <c r="WIP27" s="10"/>
      <c r="WIQ27" s="10"/>
      <c r="WIR27" s="11"/>
      <c r="WIS27" s="8"/>
      <c r="WIT27" s="9"/>
      <c r="WIU27" s="9"/>
      <c r="WIV27" s="9"/>
      <c r="WIW27" s="9"/>
      <c r="WIX27" s="10"/>
      <c r="WIY27" s="10"/>
      <c r="WIZ27" s="11"/>
      <c r="WJA27" s="8"/>
      <c r="WJB27" s="9"/>
      <c r="WJC27" s="9"/>
      <c r="WJD27" s="9"/>
      <c r="WJE27" s="9"/>
      <c r="WJF27" s="10"/>
      <c r="WJG27" s="10"/>
      <c r="WJH27" s="11"/>
      <c r="WJI27" s="8"/>
      <c r="WJJ27" s="9"/>
      <c r="WJK27" s="9"/>
      <c r="WJL27" s="9"/>
      <c r="WJM27" s="9"/>
      <c r="WJN27" s="10"/>
      <c r="WJO27" s="10"/>
      <c r="WJP27" s="11"/>
      <c r="WJQ27" s="8"/>
      <c r="WJR27" s="9"/>
      <c r="WJS27" s="9"/>
      <c r="WJT27" s="9"/>
      <c r="WJU27" s="9"/>
      <c r="WJV27" s="10"/>
      <c r="WJW27" s="10"/>
      <c r="WJX27" s="11"/>
      <c r="WJY27" s="8"/>
      <c r="WJZ27" s="9"/>
      <c r="WKA27" s="9"/>
      <c r="WKB27" s="9"/>
      <c r="WKC27" s="9"/>
      <c r="WKD27" s="10"/>
      <c r="WKE27" s="10"/>
      <c r="WKF27" s="11"/>
      <c r="WKG27" s="8"/>
      <c r="WKH27" s="9"/>
      <c r="WKI27" s="9"/>
      <c r="WKJ27" s="9"/>
      <c r="WKK27" s="9"/>
      <c r="WKL27" s="10"/>
      <c r="WKM27" s="10"/>
      <c r="WKN27" s="11"/>
      <c r="WKO27" s="8"/>
      <c r="WKP27" s="9"/>
      <c r="WKQ27" s="9"/>
      <c r="WKR27" s="9"/>
      <c r="WKS27" s="9"/>
      <c r="WKT27" s="10"/>
      <c r="WKU27" s="10"/>
      <c r="WKV27" s="11"/>
      <c r="WKW27" s="8"/>
      <c r="WKX27" s="9"/>
      <c r="WKY27" s="9"/>
      <c r="WKZ27" s="9"/>
      <c r="WLA27" s="9"/>
      <c r="WLB27" s="10"/>
      <c r="WLC27" s="10"/>
      <c r="WLD27" s="11"/>
      <c r="WLE27" s="8"/>
      <c r="WLF27" s="9"/>
      <c r="WLG27" s="9"/>
      <c r="WLH27" s="9"/>
      <c r="WLI27" s="9"/>
      <c r="WLJ27" s="10"/>
      <c r="WLK27" s="10"/>
      <c r="WLL27" s="11"/>
      <c r="WLM27" s="8"/>
      <c r="WLN27" s="9"/>
      <c r="WLO27" s="9"/>
      <c r="WLP27" s="9"/>
      <c r="WLQ27" s="9"/>
      <c r="WLR27" s="10"/>
      <c r="WLS27" s="10"/>
      <c r="WLT27" s="11"/>
      <c r="WLU27" s="8"/>
      <c r="WLV27" s="9"/>
      <c r="WLW27" s="9"/>
      <c r="WLX27" s="9"/>
      <c r="WLY27" s="9"/>
      <c r="WLZ27" s="10"/>
      <c r="WMA27" s="10"/>
      <c r="WMB27" s="11"/>
      <c r="WMC27" s="8"/>
      <c r="WMD27" s="9"/>
      <c r="WME27" s="9"/>
      <c r="WMF27" s="9"/>
      <c r="WMG27" s="9"/>
      <c r="WMH27" s="10"/>
      <c r="WMI27" s="10"/>
      <c r="WMJ27" s="11"/>
      <c r="WMK27" s="8"/>
      <c r="WML27" s="9"/>
      <c r="WMM27" s="9"/>
      <c r="WMN27" s="9"/>
      <c r="WMO27" s="9"/>
      <c r="WMP27" s="10"/>
      <c r="WMQ27" s="10"/>
      <c r="WMR27" s="11"/>
      <c r="WMS27" s="8"/>
      <c r="WMT27" s="9"/>
      <c r="WMU27" s="9"/>
      <c r="WMV27" s="9"/>
      <c r="WMW27" s="9"/>
      <c r="WMX27" s="10"/>
      <c r="WMY27" s="10"/>
      <c r="WMZ27" s="11"/>
      <c r="WNA27" s="8"/>
      <c r="WNB27" s="9"/>
      <c r="WNC27" s="9"/>
      <c r="WND27" s="9"/>
      <c r="WNE27" s="9"/>
      <c r="WNF27" s="10"/>
      <c r="WNG27" s="10"/>
      <c r="WNH27" s="11"/>
      <c r="WNI27" s="8"/>
      <c r="WNJ27" s="9"/>
      <c r="WNK27" s="9"/>
      <c r="WNL27" s="9"/>
      <c r="WNM27" s="9"/>
      <c r="WNN27" s="10"/>
      <c r="WNO27" s="10"/>
      <c r="WNP27" s="11"/>
      <c r="WNQ27" s="8"/>
      <c r="WNR27" s="9"/>
      <c r="WNS27" s="9"/>
      <c r="WNT27" s="9"/>
      <c r="WNU27" s="9"/>
      <c r="WNV27" s="10"/>
      <c r="WNW27" s="10"/>
      <c r="WNX27" s="11"/>
      <c r="WNY27" s="8"/>
      <c r="WNZ27" s="9"/>
      <c r="WOA27" s="9"/>
      <c r="WOB27" s="9"/>
      <c r="WOC27" s="9"/>
      <c r="WOD27" s="10"/>
      <c r="WOE27" s="10"/>
      <c r="WOF27" s="11"/>
      <c r="WOG27" s="8"/>
      <c r="WOH27" s="9"/>
      <c r="WOI27" s="9"/>
      <c r="WOJ27" s="9"/>
      <c r="WOK27" s="9"/>
      <c r="WOL27" s="10"/>
      <c r="WOM27" s="10"/>
      <c r="WON27" s="11"/>
      <c r="WOO27" s="8"/>
      <c r="WOP27" s="9"/>
      <c r="WOQ27" s="9"/>
      <c r="WOR27" s="9"/>
      <c r="WOS27" s="9"/>
      <c r="WOT27" s="10"/>
      <c r="WOU27" s="10"/>
      <c r="WOV27" s="11"/>
      <c r="WOW27" s="8"/>
      <c r="WOX27" s="9"/>
      <c r="WOY27" s="9"/>
      <c r="WOZ27" s="9"/>
      <c r="WPA27" s="9"/>
      <c r="WPB27" s="10"/>
      <c r="WPC27" s="10"/>
      <c r="WPD27" s="11"/>
      <c r="WPE27" s="8"/>
      <c r="WPF27" s="9"/>
      <c r="WPG27" s="9"/>
      <c r="WPH27" s="9"/>
      <c r="WPI27" s="9"/>
      <c r="WPJ27" s="10"/>
      <c r="WPK27" s="10"/>
      <c r="WPL27" s="11"/>
      <c r="WPM27" s="8"/>
      <c r="WPN27" s="9"/>
      <c r="WPO27" s="9"/>
      <c r="WPP27" s="9"/>
      <c r="WPQ27" s="9"/>
      <c r="WPR27" s="10"/>
      <c r="WPS27" s="10"/>
      <c r="WPT27" s="11"/>
      <c r="WPU27" s="8"/>
      <c r="WPV27" s="9"/>
      <c r="WPW27" s="9"/>
      <c r="WPX27" s="9"/>
      <c r="WPY27" s="9"/>
      <c r="WPZ27" s="10"/>
      <c r="WQA27" s="10"/>
      <c r="WQB27" s="11"/>
      <c r="WQC27" s="8"/>
      <c r="WQD27" s="9"/>
      <c r="WQE27" s="9"/>
      <c r="WQF27" s="9"/>
      <c r="WQG27" s="9"/>
      <c r="WQH27" s="10"/>
      <c r="WQI27" s="10"/>
      <c r="WQJ27" s="11"/>
      <c r="WQK27" s="8"/>
      <c r="WQL27" s="9"/>
      <c r="WQM27" s="9"/>
      <c r="WQN27" s="9"/>
      <c r="WQO27" s="9"/>
      <c r="WQP27" s="10"/>
      <c r="WQQ27" s="10"/>
      <c r="WQR27" s="11"/>
      <c r="WQS27" s="8"/>
      <c r="WQT27" s="9"/>
      <c r="WQU27" s="9"/>
      <c r="WQV27" s="9"/>
      <c r="WQW27" s="9"/>
      <c r="WQX27" s="10"/>
      <c r="WQY27" s="10"/>
      <c r="WQZ27" s="11"/>
      <c r="WRA27" s="8"/>
      <c r="WRB27" s="9"/>
      <c r="WRC27" s="9"/>
      <c r="WRD27" s="9"/>
      <c r="WRE27" s="9"/>
      <c r="WRF27" s="10"/>
      <c r="WRG27" s="10"/>
      <c r="WRH27" s="11"/>
      <c r="WRI27" s="8"/>
      <c r="WRJ27" s="9"/>
      <c r="WRK27" s="9"/>
      <c r="WRL27" s="9"/>
      <c r="WRM27" s="9"/>
      <c r="WRN27" s="10"/>
      <c r="WRO27" s="10"/>
      <c r="WRP27" s="11"/>
      <c r="WRQ27" s="8"/>
      <c r="WRR27" s="9"/>
      <c r="WRS27" s="9"/>
      <c r="WRT27" s="9"/>
      <c r="WRU27" s="9"/>
      <c r="WRV27" s="10"/>
      <c r="WRW27" s="10"/>
      <c r="WRX27" s="11"/>
      <c r="WRY27" s="8"/>
      <c r="WRZ27" s="9"/>
      <c r="WSA27" s="9"/>
      <c r="WSB27" s="9"/>
      <c r="WSC27" s="9"/>
      <c r="WSD27" s="10"/>
      <c r="WSE27" s="10"/>
      <c r="WSF27" s="11"/>
      <c r="WSG27" s="8"/>
      <c r="WSH27" s="9"/>
      <c r="WSI27" s="9"/>
      <c r="WSJ27" s="9"/>
      <c r="WSK27" s="9"/>
      <c r="WSL27" s="10"/>
      <c r="WSM27" s="10"/>
      <c r="WSN27" s="11"/>
      <c r="WSO27" s="8"/>
      <c r="WSP27" s="9"/>
      <c r="WSQ27" s="9"/>
      <c r="WSR27" s="9"/>
      <c r="WSS27" s="9"/>
      <c r="WST27" s="10"/>
      <c r="WSU27" s="10"/>
      <c r="WSV27" s="11"/>
      <c r="WSW27" s="8"/>
      <c r="WSX27" s="9"/>
      <c r="WSY27" s="9"/>
      <c r="WSZ27" s="9"/>
      <c r="WTA27" s="9"/>
      <c r="WTB27" s="10"/>
      <c r="WTC27" s="10"/>
      <c r="WTD27" s="11"/>
      <c r="WTE27" s="8"/>
      <c r="WTF27" s="9"/>
      <c r="WTG27" s="9"/>
      <c r="WTH27" s="9"/>
      <c r="WTI27" s="9"/>
      <c r="WTJ27" s="10"/>
      <c r="WTK27" s="10"/>
      <c r="WTL27" s="11"/>
      <c r="WTM27" s="8"/>
      <c r="WTN27" s="9"/>
      <c r="WTO27" s="9"/>
      <c r="WTP27" s="9"/>
      <c r="WTQ27" s="9"/>
      <c r="WTR27" s="10"/>
      <c r="WTS27" s="10"/>
      <c r="WTT27" s="11"/>
      <c r="WTU27" s="8"/>
      <c r="WTV27" s="9"/>
      <c r="WTW27" s="9"/>
      <c r="WTX27" s="9"/>
      <c r="WTY27" s="9"/>
      <c r="WTZ27" s="10"/>
      <c r="WUA27" s="10"/>
      <c r="WUB27" s="11"/>
      <c r="WUC27" s="8"/>
      <c r="WUD27" s="9"/>
      <c r="WUE27" s="9"/>
      <c r="WUF27" s="9"/>
      <c r="WUG27" s="9"/>
      <c r="WUH27" s="10"/>
      <c r="WUI27" s="10"/>
      <c r="WUJ27" s="11"/>
      <c r="WUK27" s="8"/>
      <c r="WUL27" s="9"/>
      <c r="WUM27" s="9"/>
      <c r="WUN27" s="9"/>
      <c r="WUO27" s="9"/>
      <c r="WUP27" s="10"/>
      <c r="WUQ27" s="10"/>
      <c r="WUR27" s="11"/>
      <c r="WUS27" s="8"/>
      <c r="WUT27" s="9"/>
      <c r="WUU27" s="9"/>
      <c r="WUV27" s="9"/>
      <c r="WUW27" s="9"/>
      <c r="WUX27" s="10"/>
      <c r="WUY27" s="10"/>
      <c r="WUZ27" s="11"/>
      <c r="WVA27" s="8"/>
      <c r="WVB27" s="9"/>
      <c r="WVC27" s="9"/>
      <c r="WVD27" s="9"/>
      <c r="WVE27" s="9"/>
      <c r="WVF27" s="10"/>
      <c r="WVG27" s="10"/>
      <c r="WVH27" s="11"/>
      <c r="WVI27" s="8"/>
      <c r="WVJ27" s="9"/>
      <c r="WVK27" s="9"/>
      <c r="WVL27" s="9"/>
      <c r="WVM27" s="9"/>
      <c r="WVN27" s="10"/>
      <c r="WVO27" s="10"/>
      <c r="WVP27" s="11"/>
      <c r="WVQ27" s="8"/>
      <c r="WVR27" s="9"/>
      <c r="WVS27" s="9"/>
      <c r="WVT27" s="9"/>
      <c r="WVU27" s="9"/>
      <c r="WVV27" s="10"/>
      <c r="WVW27" s="10"/>
      <c r="WVX27" s="11"/>
      <c r="WVY27" s="8"/>
      <c r="WVZ27" s="9"/>
      <c r="WWA27" s="9"/>
      <c r="WWB27" s="9"/>
      <c r="WWC27" s="9"/>
      <c r="WWD27" s="10"/>
      <c r="WWE27" s="10"/>
      <c r="WWF27" s="11"/>
      <c r="WWG27" s="8"/>
      <c r="WWH27" s="9"/>
      <c r="WWI27" s="9"/>
      <c r="WWJ27" s="9"/>
      <c r="WWK27" s="9"/>
      <c r="WWL27" s="10"/>
      <c r="WWM27" s="10"/>
      <c r="WWN27" s="11"/>
      <c r="WWO27" s="8"/>
      <c r="WWP27" s="9"/>
      <c r="WWQ27" s="9"/>
      <c r="WWR27" s="9"/>
      <c r="WWS27" s="9"/>
      <c r="WWT27" s="10"/>
      <c r="WWU27" s="10"/>
      <c r="WWV27" s="11"/>
      <c r="WWW27" s="8"/>
      <c r="WWX27" s="9"/>
      <c r="WWY27" s="9"/>
      <c r="WWZ27" s="9"/>
      <c r="WXA27" s="9"/>
      <c r="WXB27" s="10"/>
      <c r="WXC27" s="10"/>
      <c r="WXD27" s="11"/>
      <c r="WXE27" s="8"/>
      <c r="WXF27" s="9"/>
      <c r="WXG27" s="9"/>
      <c r="WXH27" s="9"/>
      <c r="WXI27" s="9"/>
      <c r="WXJ27" s="10"/>
      <c r="WXK27" s="10"/>
      <c r="WXL27" s="11"/>
      <c r="WXM27" s="8"/>
      <c r="WXN27" s="9"/>
      <c r="WXO27" s="9"/>
      <c r="WXP27" s="9"/>
      <c r="WXQ27" s="9"/>
      <c r="WXR27" s="10"/>
      <c r="WXS27" s="10"/>
      <c r="WXT27" s="11"/>
      <c r="WXU27" s="8"/>
      <c r="WXV27" s="9"/>
      <c r="WXW27" s="9"/>
      <c r="WXX27" s="9"/>
      <c r="WXY27" s="9"/>
      <c r="WXZ27" s="10"/>
      <c r="WYA27" s="10"/>
      <c r="WYB27" s="11"/>
      <c r="WYC27" s="8"/>
      <c r="WYD27" s="9"/>
      <c r="WYE27" s="9"/>
      <c r="WYF27" s="9"/>
      <c r="WYG27" s="9"/>
      <c r="WYH27" s="10"/>
      <c r="WYI27" s="10"/>
      <c r="WYJ27" s="11"/>
      <c r="WYK27" s="8"/>
      <c r="WYL27" s="9"/>
      <c r="WYM27" s="9"/>
      <c r="WYN27" s="9"/>
      <c r="WYO27" s="9"/>
      <c r="WYP27" s="10"/>
      <c r="WYQ27" s="10"/>
      <c r="WYR27" s="11"/>
      <c r="WYS27" s="8"/>
      <c r="WYT27" s="9"/>
      <c r="WYU27" s="9"/>
      <c r="WYV27" s="9"/>
      <c r="WYW27" s="9"/>
      <c r="WYX27" s="10"/>
      <c r="WYY27" s="10"/>
      <c r="WYZ27" s="11"/>
      <c r="WZA27" s="8"/>
      <c r="WZB27" s="9"/>
      <c r="WZC27" s="9"/>
      <c r="WZD27" s="9"/>
      <c r="WZE27" s="9"/>
      <c r="WZF27" s="10"/>
      <c r="WZG27" s="10"/>
      <c r="WZH27" s="11"/>
      <c r="WZI27" s="8"/>
      <c r="WZJ27" s="9"/>
      <c r="WZK27" s="9"/>
      <c r="WZL27" s="9"/>
      <c r="WZM27" s="9"/>
      <c r="WZN27" s="10"/>
      <c r="WZO27" s="10"/>
      <c r="WZP27" s="11"/>
      <c r="WZQ27" s="8"/>
      <c r="WZR27" s="9"/>
      <c r="WZS27" s="9"/>
      <c r="WZT27" s="9"/>
      <c r="WZU27" s="9"/>
      <c r="WZV27" s="10"/>
      <c r="WZW27" s="10"/>
      <c r="WZX27" s="11"/>
      <c r="WZY27" s="8"/>
      <c r="WZZ27" s="9"/>
      <c r="XAA27" s="9"/>
      <c r="XAB27" s="9"/>
      <c r="XAC27" s="9"/>
      <c r="XAD27" s="10"/>
      <c r="XAE27" s="10"/>
      <c r="XAF27" s="11"/>
      <c r="XAG27" s="8"/>
      <c r="XAH27" s="9"/>
      <c r="XAI27" s="9"/>
      <c r="XAJ27" s="9"/>
      <c r="XAK27" s="9"/>
      <c r="XAL27" s="10"/>
      <c r="XAM27" s="10"/>
      <c r="XAN27" s="11"/>
      <c r="XAO27" s="8"/>
      <c r="XAP27" s="9"/>
      <c r="XAQ27" s="9"/>
      <c r="XAR27" s="9"/>
      <c r="XAS27" s="9"/>
      <c r="XAT27" s="10"/>
      <c r="XAU27" s="10"/>
      <c r="XAV27" s="11"/>
      <c r="XAW27" s="8"/>
      <c r="XAX27" s="9"/>
      <c r="XAY27" s="9"/>
      <c r="XAZ27" s="9"/>
      <c r="XBA27" s="9"/>
      <c r="XBB27" s="10"/>
      <c r="XBC27" s="10"/>
      <c r="XBD27" s="11"/>
      <c r="XBE27" s="8"/>
      <c r="XBF27" s="9"/>
      <c r="XBG27" s="9"/>
      <c r="XBH27" s="9"/>
      <c r="XBI27" s="9"/>
      <c r="XBJ27" s="10"/>
      <c r="XBK27" s="10"/>
      <c r="XBL27" s="11"/>
      <c r="XBM27" s="8"/>
      <c r="XBN27" s="9"/>
      <c r="XBO27" s="9"/>
      <c r="XBP27" s="9"/>
      <c r="XBQ27" s="9"/>
      <c r="XBR27" s="10"/>
      <c r="XBS27" s="10"/>
      <c r="XBT27" s="11"/>
      <c r="XBU27" s="8"/>
      <c r="XBV27" s="9"/>
      <c r="XBW27" s="9"/>
      <c r="XBX27" s="9"/>
      <c r="XBY27" s="9"/>
      <c r="XBZ27" s="10"/>
      <c r="XCA27" s="10"/>
      <c r="XCB27" s="11"/>
      <c r="XCC27" s="8"/>
      <c r="XCD27" s="9"/>
      <c r="XCE27" s="9"/>
      <c r="XCF27" s="9"/>
      <c r="XCG27" s="9"/>
      <c r="XCH27" s="10"/>
      <c r="XCI27" s="10"/>
      <c r="XCJ27" s="11"/>
      <c r="XCK27" s="8"/>
      <c r="XCL27" s="9"/>
      <c r="XCM27" s="9"/>
      <c r="XCN27" s="9"/>
      <c r="XCO27" s="9"/>
      <c r="XCP27" s="10"/>
      <c r="XCQ27" s="10"/>
      <c r="XCR27" s="11"/>
      <c r="XCS27" s="8"/>
      <c r="XCT27" s="9"/>
      <c r="XCU27" s="9"/>
      <c r="XCV27" s="9"/>
      <c r="XCW27" s="9"/>
      <c r="XCX27" s="10"/>
      <c r="XCY27" s="10"/>
      <c r="XCZ27" s="11"/>
      <c r="XDA27" s="8"/>
      <c r="XDB27" s="9"/>
      <c r="XDC27" s="9"/>
      <c r="XDD27" s="9"/>
      <c r="XDE27" s="9"/>
      <c r="XDF27" s="10"/>
      <c r="XDG27" s="10"/>
      <c r="XDH27" s="11"/>
      <c r="XDI27" s="8"/>
      <c r="XDJ27" s="9"/>
      <c r="XDK27" s="9"/>
      <c r="XDL27" s="9"/>
      <c r="XDM27" s="9"/>
      <c r="XDN27" s="10"/>
      <c r="XDO27" s="10"/>
      <c r="XDP27" s="11"/>
      <c r="XDQ27" s="8"/>
      <c r="XDR27" s="9"/>
      <c r="XDS27" s="9"/>
      <c r="XDT27" s="9"/>
      <c r="XDU27" s="9"/>
      <c r="XDV27" s="10"/>
      <c r="XDW27" s="10"/>
      <c r="XDX27" s="11"/>
      <c r="XDY27" s="8"/>
      <c r="XDZ27" s="9"/>
      <c r="XEA27" s="9"/>
      <c r="XEB27" s="9"/>
      <c r="XEC27" s="9"/>
      <c r="XED27" s="10"/>
      <c r="XEE27" s="10"/>
      <c r="XEF27" s="11"/>
      <c r="XEG27" s="8"/>
      <c r="XEH27" s="9"/>
      <c r="XEI27" s="9"/>
      <c r="XEJ27" s="9"/>
      <c r="XEK27" s="9"/>
      <c r="XEL27" s="10"/>
      <c r="XEM27" s="10"/>
      <c r="XEN27" s="11"/>
      <c r="XEO27" s="8"/>
      <c r="XEP27" s="9"/>
      <c r="XEQ27" s="9"/>
      <c r="XER27" s="9"/>
      <c r="XES27" s="9"/>
      <c r="XET27" s="10"/>
      <c r="XEU27" s="10"/>
      <c r="XEV27" s="11"/>
      <c r="XEW27" s="8"/>
      <c r="XEX27" s="9"/>
      <c r="XEY27" s="9"/>
      <c r="XEZ27" s="9"/>
      <c r="XFA27" s="9"/>
      <c r="XFB27" s="10"/>
      <c r="XFC27" s="10"/>
      <c r="XFD27" s="11"/>
    </row>
    <row r="28" spans="1:16384" ht="18">
      <c r="A28" s="334"/>
      <c r="B28" s="260" t="str">
        <f>Evaluation!A45</f>
        <v>Art. 6</v>
      </c>
      <c r="C28" s="335" t="str">
        <f>Evaluation!B45</f>
        <v>Management des ressources</v>
      </c>
      <c r="D28" s="260"/>
      <c r="E28" s="260"/>
      <c r="F28" s="260"/>
      <c r="G28" s="260"/>
      <c r="H28" s="336"/>
    </row>
    <row r="29" spans="1:16384">
      <c r="A29" s="635" t="s">
        <v>193</v>
      </c>
      <c r="B29" s="636"/>
      <c r="C29" s="412" t="s">
        <v>194</v>
      </c>
      <c r="D29" s="413"/>
      <c r="E29" s="414"/>
      <c r="F29" s="618" t="s">
        <v>176</v>
      </c>
      <c r="G29" s="619"/>
      <c r="H29" s="620"/>
    </row>
    <row r="30" spans="1:16384" ht="54" customHeight="1">
      <c r="A30" s="633" t="str">
        <f>Résultats!E44</f>
        <v>en attente</v>
      </c>
      <c r="B30" s="634"/>
      <c r="C30" s="634" t="str">
        <f>Résultats!G44</f>
        <v/>
      </c>
      <c r="D30" s="634"/>
      <c r="E30" s="638"/>
      <c r="F30" s="662" t="s">
        <v>177</v>
      </c>
      <c r="G30" s="663"/>
      <c r="H30" s="664"/>
    </row>
    <row r="31" spans="1:16384">
      <c r="A31" s="397"/>
      <c r="B31" s="398"/>
      <c r="C31" s="398"/>
      <c r="D31" s="398"/>
      <c r="E31" s="399"/>
      <c r="F31" s="599" t="s">
        <v>178</v>
      </c>
      <c r="G31" s="600"/>
      <c r="H31" s="601"/>
    </row>
    <row r="32" spans="1:16384" ht="23">
      <c r="A32" s="397"/>
      <c r="B32" s="398"/>
      <c r="C32" s="398"/>
      <c r="D32" s="398"/>
      <c r="E32" s="399"/>
      <c r="F32" s="409" t="s">
        <v>179</v>
      </c>
      <c r="G32" s="410" t="s">
        <v>195</v>
      </c>
      <c r="H32" s="411" t="s">
        <v>196</v>
      </c>
    </row>
    <row r="33" spans="1:8" ht="88" customHeight="1">
      <c r="A33" s="397"/>
      <c r="B33" s="398"/>
      <c r="C33" s="398"/>
      <c r="D33" s="398"/>
      <c r="E33" s="399"/>
      <c r="F33" s="343" t="s">
        <v>197</v>
      </c>
      <c r="G33" s="177"/>
      <c r="H33" s="333"/>
    </row>
    <row r="34" spans="1:8" ht="88" customHeight="1">
      <c r="A34" s="397"/>
      <c r="B34" s="398"/>
      <c r="C34" s="398"/>
      <c r="D34" s="398"/>
      <c r="E34" s="399"/>
      <c r="F34" s="343" t="s">
        <v>198</v>
      </c>
      <c r="G34" s="177"/>
      <c r="H34" s="333"/>
    </row>
    <row r="35" spans="1:8" ht="88" customHeight="1">
      <c r="A35" s="646" t="str">
        <f>IF(Utilitaires!F2&gt;1,CONCATENATE("Attention : ",Utilitaires!F2," critères ne sont pas encore traités"),IF(Utilitaires!F2&gt;0,CONCATENATE("Attention : ",Utilitaires!F2," critère n'est pas encore traité"),""))</f>
        <v>Attention : 5 critères ne sont pas encore traités</v>
      </c>
      <c r="B35" s="647"/>
      <c r="C35" s="647"/>
      <c r="D35" s="647"/>
      <c r="E35" s="648"/>
      <c r="F35" s="643" t="s">
        <v>200</v>
      </c>
      <c r="G35" s="644"/>
      <c r="H35" s="645"/>
    </row>
    <row r="36" spans="1:8" ht="7" customHeight="1">
      <c r="A36" s="400"/>
      <c r="B36" s="401"/>
      <c r="C36" s="401"/>
      <c r="D36" s="401"/>
      <c r="E36" s="402"/>
      <c r="F36" s="602"/>
      <c r="G36" s="603"/>
      <c r="H36" s="604"/>
    </row>
    <row r="37" spans="1:8" ht="18">
      <c r="A37" s="339"/>
      <c r="B37" s="340" t="str">
        <f>Evaluation!A55</f>
        <v>Art. 7</v>
      </c>
      <c r="C37" s="341" t="str">
        <f>Evaluation!B55</f>
        <v>Réalisation du produit</v>
      </c>
      <c r="D37" s="340"/>
      <c r="E37" s="340"/>
      <c r="F37" s="340"/>
      <c r="G37" s="340"/>
      <c r="H37" s="342"/>
    </row>
    <row r="38" spans="1:8">
      <c r="A38" s="635" t="s">
        <v>193</v>
      </c>
      <c r="B38" s="636"/>
      <c r="C38" s="412" t="s">
        <v>194</v>
      </c>
      <c r="D38" s="413"/>
      <c r="E38" s="414"/>
      <c r="F38" s="618" t="s">
        <v>176</v>
      </c>
      <c r="G38" s="619"/>
      <c r="H38" s="620"/>
    </row>
    <row r="39" spans="1:8" ht="54" customHeight="1">
      <c r="A39" s="633" t="str">
        <f>Résultats!E49</f>
        <v>en attente</v>
      </c>
      <c r="B39" s="671"/>
      <c r="C39" s="634" t="str">
        <f>Résultats!G49</f>
        <v/>
      </c>
      <c r="D39" s="634"/>
      <c r="E39" s="638"/>
      <c r="F39" s="662" t="s">
        <v>177</v>
      </c>
      <c r="G39" s="663"/>
      <c r="H39" s="664"/>
    </row>
    <row r="40" spans="1:8">
      <c r="A40" s="397"/>
      <c r="B40" s="398"/>
      <c r="C40" s="398"/>
      <c r="D40" s="398"/>
      <c r="E40" s="399"/>
      <c r="F40" s="668" t="s">
        <v>178</v>
      </c>
      <c r="G40" s="669"/>
      <c r="H40" s="670"/>
    </row>
    <row r="41" spans="1:8" ht="23">
      <c r="A41" s="397"/>
      <c r="B41" s="398"/>
      <c r="C41" s="398"/>
      <c r="D41" s="398"/>
      <c r="E41" s="399"/>
      <c r="F41" s="409" t="s">
        <v>179</v>
      </c>
      <c r="G41" s="410" t="s">
        <v>195</v>
      </c>
      <c r="H41" s="411" t="s">
        <v>196</v>
      </c>
    </row>
    <row r="42" spans="1:8" ht="88" customHeight="1">
      <c r="A42" s="397"/>
      <c r="B42" s="398"/>
      <c r="C42" s="398"/>
      <c r="D42" s="398"/>
      <c r="E42" s="399"/>
      <c r="F42" s="343" t="s">
        <v>197</v>
      </c>
      <c r="G42" s="177"/>
      <c r="H42" s="333"/>
    </row>
    <row r="43" spans="1:8" ht="88" customHeight="1">
      <c r="A43" s="397"/>
      <c r="B43" s="398"/>
      <c r="C43" s="398"/>
      <c r="D43" s="398"/>
      <c r="E43" s="399"/>
      <c r="F43" s="343" t="s">
        <v>198</v>
      </c>
      <c r="G43" s="177"/>
      <c r="H43" s="333"/>
    </row>
    <row r="44" spans="1:8" ht="88" customHeight="1">
      <c r="A44" s="646" t="str">
        <f>IF(Utilitaires!G2&gt;1,CONCATENATE("Attention : ",Utilitaires!G2," critères ne sont pas encore traités"),IF(Utilitaires!G2&gt;0,CONCATENATE("Attention : ",Utilitaires!G2," critère n'est pas encore traité"),""))</f>
        <v>Attention : 29 critères ne sont pas encore traités</v>
      </c>
      <c r="B44" s="647"/>
      <c r="C44" s="647"/>
      <c r="D44" s="647"/>
      <c r="E44" s="648"/>
      <c r="F44" s="643" t="s">
        <v>201</v>
      </c>
      <c r="G44" s="644"/>
      <c r="H44" s="645"/>
    </row>
    <row r="45" spans="1:8" ht="7" customHeight="1">
      <c r="A45" s="400"/>
      <c r="B45" s="401"/>
      <c r="C45" s="401"/>
      <c r="D45" s="401"/>
      <c r="E45" s="402"/>
      <c r="F45" s="602"/>
      <c r="G45" s="603"/>
      <c r="H45" s="604"/>
    </row>
    <row r="46" spans="1:8" ht="18">
      <c r="A46" s="334"/>
      <c r="B46" s="260" t="str">
        <f>Evaluation!A91</f>
        <v>Art. 8</v>
      </c>
      <c r="C46" s="335" t="str">
        <f>Evaluation!B91</f>
        <v>Mesurage, analyse et amélioration</v>
      </c>
      <c r="D46" s="260"/>
      <c r="E46" s="260"/>
      <c r="F46" s="260"/>
      <c r="G46" s="260"/>
      <c r="H46" s="336"/>
    </row>
    <row r="47" spans="1:8">
      <c r="A47" s="635" t="s">
        <v>193</v>
      </c>
      <c r="B47" s="636"/>
      <c r="C47" s="412" t="s">
        <v>194</v>
      </c>
      <c r="D47" s="413"/>
      <c r="E47" s="414"/>
      <c r="F47" s="618" t="s">
        <v>176</v>
      </c>
      <c r="G47" s="619"/>
      <c r="H47" s="620"/>
    </row>
    <row r="48" spans="1:8" ht="54" customHeight="1">
      <c r="A48" s="633" t="str">
        <f>Résultats!E56</f>
        <v>en attente</v>
      </c>
      <c r="B48" s="634"/>
      <c r="C48" s="634" t="str">
        <f>Résultats!G56</f>
        <v/>
      </c>
      <c r="D48" s="634"/>
      <c r="E48" s="638"/>
      <c r="F48" s="662" t="s">
        <v>177</v>
      </c>
      <c r="G48" s="663"/>
      <c r="H48" s="664"/>
    </row>
    <row r="49" spans="1:8">
      <c r="A49" s="397"/>
      <c r="B49" s="398"/>
      <c r="C49" s="398"/>
      <c r="D49" s="398"/>
      <c r="E49" s="399"/>
      <c r="F49" s="668" t="s">
        <v>178</v>
      </c>
      <c r="G49" s="669"/>
      <c r="H49" s="670"/>
    </row>
    <row r="50" spans="1:8" ht="23">
      <c r="A50" s="415"/>
      <c r="B50" s="416"/>
      <c r="C50" s="416"/>
      <c r="D50" s="416"/>
      <c r="E50" s="417"/>
      <c r="F50" s="409" t="s">
        <v>179</v>
      </c>
      <c r="G50" s="410" t="s">
        <v>195</v>
      </c>
      <c r="H50" s="411" t="s">
        <v>196</v>
      </c>
    </row>
    <row r="51" spans="1:8" ht="88" customHeight="1">
      <c r="A51" s="397"/>
      <c r="B51" s="398"/>
      <c r="C51" s="398"/>
      <c r="D51" s="398"/>
      <c r="E51" s="399"/>
      <c r="F51" s="343" t="s">
        <v>197</v>
      </c>
      <c r="G51" s="177"/>
      <c r="H51" s="333"/>
    </row>
    <row r="52" spans="1:8" ht="88" customHeight="1">
      <c r="A52" s="397"/>
      <c r="B52" s="398"/>
      <c r="C52" s="398"/>
      <c r="D52" s="398"/>
      <c r="E52" s="399"/>
      <c r="F52" s="343" t="s">
        <v>198</v>
      </c>
      <c r="G52" s="177"/>
      <c r="H52" s="333"/>
    </row>
    <row r="53" spans="1:8" ht="88" customHeight="1">
      <c r="A53" s="646" t="str">
        <f>IF(Utilitaires!H2&gt;1,CONCATENATE("Attention : ",Utilitaires!H2," critères ne sont pas encore traités"),IF(Utilitaires!H2&gt;0,CONCATENATE("Attention : ",Utilitaires!H2," critère n'est pas encore traité"),""))</f>
        <v>Attention : 16 critères ne sont pas encore traités</v>
      </c>
      <c r="B53" s="647"/>
      <c r="C53" s="647"/>
      <c r="D53" s="647"/>
      <c r="E53" s="648"/>
      <c r="F53" s="643" t="s">
        <v>201</v>
      </c>
      <c r="G53" s="644"/>
      <c r="H53" s="645"/>
    </row>
    <row r="54" spans="1:8" ht="7" customHeight="1">
      <c r="A54" s="400"/>
      <c r="B54" s="401"/>
      <c r="C54" s="401"/>
      <c r="D54" s="401"/>
      <c r="E54" s="402"/>
      <c r="F54" s="602"/>
      <c r="G54" s="603"/>
      <c r="H54" s="604"/>
    </row>
  </sheetData>
  <sheetProtection sheet="1" objects="1" formatCells="0" formatColumns="0" formatRows="0"/>
  <mergeCells count="53">
    <mergeCell ref="A48:B48"/>
    <mergeCell ref="A47:B47"/>
    <mergeCell ref="F35:H36"/>
    <mergeCell ref="A53:E53"/>
    <mergeCell ref="F47:H47"/>
    <mergeCell ref="F48:H48"/>
    <mergeCell ref="F49:H49"/>
    <mergeCell ref="F39:H39"/>
    <mergeCell ref="F53:H54"/>
    <mergeCell ref="A35:E35"/>
    <mergeCell ref="F40:H40"/>
    <mergeCell ref="A39:B39"/>
    <mergeCell ref="F38:H38"/>
    <mergeCell ref="A38:B38"/>
    <mergeCell ref="C39:E39"/>
    <mergeCell ref="C48:E48"/>
    <mergeCell ref="F44:H45"/>
    <mergeCell ref="A44:E44"/>
    <mergeCell ref="F11:H11"/>
    <mergeCell ref="F12:H12"/>
    <mergeCell ref="F13:H13"/>
    <mergeCell ref="F20:H20"/>
    <mergeCell ref="F21:H21"/>
    <mergeCell ref="F17:H18"/>
    <mergeCell ref="A21:B21"/>
    <mergeCell ref="F22:H22"/>
    <mergeCell ref="F29:H29"/>
    <mergeCell ref="F30:H30"/>
    <mergeCell ref="F31:H31"/>
    <mergeCell ref="C21:E21"/>
    <mergeCell ref="F26:H27"/>
    <mergeCell ref="A26:E26"/>
    <mergeCell ref="A29:B29"/>
    <mergeCell ref="A30:B30"/>
    <mergeCell ref="C30:E30"/>
    <mergeCell ref="C20:E20"/>
    <mergeCell ref="A17:E17"/>
    <mergeCell ref="A11:B11"/>
    <mergeCell ref="A12:B12"/>
    <mergeCell ref="A20:B20"/>
    <mergeCell ref="C11:E11"/>
    <mergeCell ref="C12:E12"/>
    <mergeCell ref="A1:C1"/>
    <mergeCell ref="A7:B7"/>
    <mergeCell ref="C7:D7"/>
    <mergeCell ref="G7:H8"/>
    <mergeCell ref="A8:B8"/>
    <mergeCell ref="E5:H5"/>
    <mergeCell ref="B3:H3"/>
    <mergeCell ref="A5:D5"/>
    <mergeCell ref="A6:B6"/>
    <mergeCell ref="C6:D6"/>
    <mergeCell ref="G6:H6"/>
  </mergeCells>
  <phoneticPr fontId="54" type="noConversion"/>
  <dataValidations count="2">
    <dataValidation allowBlank="1" showInputMessage="1" showErrorMessage="1" prompt="Indiquez brièvement le plan d'action prioritaire : objectifs, pilotage et planning" sqref="F24:F26 F33:F35 F15:F17 F51:F53 F42:F44" xr:uid="{00000000-0002-0000-0300-000000000000}"/>
    <dataValidation allowBlank="1" showInputMessage="1" showErrorMessage="1" prompt="Indiquez tous les enseignements tirés des résultats de l'autodiagnostic" sqref="F12:H12 F21:H21 F30:H30 F39:H39 F48:H48" xr:uid="{00000000-0002-0000-0300-000001000000}"/>
  </dataValidations>
  <hyperlinks>
    <hyperlink ref="A1" r:id="rId1" display="©UTC 2021 - Etude complète : https://travaux.master.utc.fr, Réf &quot;IDS079'&quot;" xr:uid="{00000000-0004-0000-0300-000000000000}"/>
  </hyperlinks>
  <printOptions horizontalCentered="1" verticalCentered="1"/>
  <pageMargins left="0.32" right="0.32" top="0" bottom="0.36000000000000004" header="0" footer="0.10999999999999999"/>
  <pageSetup paperSize="9" orientation="landscape" horizontalDpi="4294967292" verticalDpi="4294967292" r:id="rId2"/>
  <headerFooter>
    <oddFooter>&amp;L&amp;"Arial Narrow Italique,Italique"&amp;6&amp;K000000Fichier : &amp;F&amp;C&amp;"Arial Narrow Italique,Italique"&amp;6&amp;K000000Onglet : &amp;A&amp;R&amp;"Arial Narrow Italique,Italique"&amp;6&amp;K000000Date d’impression : &amp;D, page n° &amp;P/&amp;N</oddFooter>
  </headerFooter>
  <rowBreaks count="4" manualBreakCount="4">
    <brk id="18" max="16383" man="1"/>
    <brk id="27" max="16383" man="1"/>
    <brk id="36" max="16383" man="1"/>
    <brk id="45" max="16383"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034D5"/>
  </sheetPr>
  <dimension ref="A1:AT514"/>
  <sheetViews>
    <sheetView topLeftCell="A21" zoomScaleSheetLayoutView="30" workbookViewId="0">
      <selection activeCell="K33" sqref="K33"/>
    </sheetView>
  </sheetViews>
  <sheetFormatPr baseColWidth="10" defaultColWidth="11.53515625" defaultRowHeight="15.5"/>
  <cols>
    <col min="1" max="1" width="11.3828125" customWidth="1"/>
    <col min="2" max="2" width="14.15234375" customWidth="1"/>
    <col min="3" max="3" width="18.15234375" customWidth="1"/>
    <col min="4" max="4" width="15.3828125" customWidth="1"/>
    <col min="5" max="5" width="9.69140625" customWidth="1"/>
    <col min="6" max="6" width="8.84375" customWidth="1"/>
    <col min="7" max="7" width="8.53515625" customWidth="1"/>
    <col min="8" max="8" width="9.84375" customWidth="1"/>
    <col min="9" max="9" width="6.53515625" customWidth="1"/>
    <col min="10" max="10" width="12.53515625" customWidth="1"/>
  </cols>
  <sheetData>
    <row r="1" spans="1:46" s="307" customFormat="1" ht="8" customHeight="1">
      <c r="A1" s="530" t="s">
        <v>636</v>
      </c>
      <c r="B1" s="530"/>
      <c r="C1" s="530"/>
      <c r="D1" s="283"/>
      <c r="E1" s="283"/>
      <c r="F1" s="306"/>
      <c r="G1" s="286"/>
      <c r="H1" s="355"/>
      <c r="I1" s="355"/>
      <c r="J1" s="286" t="str">
        <f>'Mode d''emploi'!$I$1</f>
        <v>© 2021 FOSSO MATCHINDE Megane Shandy ; WAOUSSI NGOKO Saryane Manuela</v>
      </c>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row>
    <row r="2" spans="1:46" s="354" customFormat="1" ht="8">
      <c r="A2" s="688" t="str">
        <f>'Mode d''emploi'!A2</f>
        <v>Document d'appui à la déclaration de conformité à la norme ISO 13485 : 2016 et aux annexes ZD et ZE de son amendement A1</v>
      </c>
      <c r="B2" s="688"/>
      <c r="C2" s="688"/>
      <c r="D2" s="688"/>
      <c r="E2" s="688"/>
      <c r="F2" s="688"/>
      <c r="G2" s="707" t="s">
        <v>31</v>
      </c>
      <c r="H2" s="707"/>
      <c r="I2" s="707"/>
      <c r="J2" s="707"/>
    </row>
    <row r="3" spans="1:46" ht="24.5" customHeight="1">
      <c r="A3" s="443"/>
      <c r="B3" s="712" t="s">
        <v>628</v>
      </c>
      <c r="C3" s="712"/>
      <c r="D3" s="712"/>
      <c r="E3" s="712"/>
      <c r="F3" s="712"/>
      <c r="G3" s="712"/>
      <c r="H3" s="712"/>
      <c r="I3" s="712"/>
      <c r="J3" s="713"/>
    </row>
    <row r="4" spans="1:46" s="78" customFormat="1" ht="3.5" customHeight="1">
      <c r="A4" s="442"/>
      <c r="B4" s="442"/>
      <c r="C4" s="325"/>
      <c r="D4" s="325"/>
      <c r="E4" s="325"/>
      <c r="F4" s="325"/>
      <c r="G4" s="326"/>
      <c r="H4" s="326"/>
      <c r="I4" s="327"/>
    </row>
    <row r="5" spans="1:46">
      <c r="A5" s="689" t="s">
        <v>217</v>
      </c>
      <c r="B5" s="690"/>
      <c r="C5" s="691"/>
      <c r="D5" s="704" t="s">
        <v>218</v>
      </c>
      <c r="E5" s="705"/>
      <c r="F5" s="705"/>
      <c r="G5" s="705"/>
      <c r="H5" s="705"/>
      <c r="I5" s="705"/>
      <c r="J5" s="706"/>
    </row>
    <row r="6" spans="1:46" ht="24" customHeight="1">
      <c r="A6" s="427" t="s">
        <v>4</v>
      </c>
      <c r="B6" s="708" t="str">
        <f>Résultats!C6</f>
        <v>Nom de l'établissement</v>
      </c>
      <c r="C6" s="709"/>
      <c r="D6" s="201" t="str">
        <f>Résultats!E6</f>
        <v>Date : </v>
      </c>
      <c r="E6" s="684" t="str">
        <f>IF(Evaluation!C6="","",Evaluation!C6)</f>
        <v/>
      </c>
      <c r="F6" s="684"/>
      <c r="G6" s="685"/>
      <c r="H6" s="695" t="s">
        <v>219</v>
      </c>
      <c r="I6" s="696"/>
      <c r="J6" s="697"/>
    </row>
    <row r="7" spans="1:46">
      <c r="A7" s="427" t="s">
        <v>621</v>
      </c>
      <c r="B7" s="710" t="str">
        <f>Résultats!C7</f>
        <v>Nom et Prénom</v>
      </c>
      <c r="C7" s="711"/>
      <c r="D7" s="356" t="str">
        <f>Résultats!E7</f>
        <v xml:space="preserve">Responsable : </v>
      </c>
      <c r="E7" s="692" t="str">
        <f>Evaluation!C7</f>
        <v>Nom et Prénom</v>
      </c>
      <c r="F7" s="693"/>
      <c r="G7" s="625"/>
      <c r="H7" s="698" t="str">
        <f>Evaluation!C9</f>
        <v>Noms et Prénosm des membres de l'équipe</v>
      </c>
      <c r="I7" s="699"/>
      <c r="J7" s="700"/>
    </row>
    <row r="8" spans="1:46" ht="24" customHeight="1">
      <c r="A8" s="426" t="s">
        <v>220</v>
      </c>
      <c r="B8" s="206" t="str">
        <f>'Mode d''emploi'!D8</f>
        <v>email</v>
      </c>
      <c r="C8" s="445" t="str">
        <f>'Mode d''emploi'!H8</f>
        <v>téléphone</v>
      </c>
      <c r="D8" s="200" t="s">
        <v>220</v>
      </c>
      <c r="E8" s="694" t="str">
        <f>Evaluation!C8</f>
        <v>Email</v>
      </c>
      <c r="F8" s="694"/>
      <c r="G8" s="444" t="str">
        <f>Evaluation!F8</f>
        <v>Téléphone</v>
      </c>
      <c r="H8" s="701"/>
      <c r="I8" s="702"/>
      <c r="J8" s="703"/>
    </row>
    <row r="9" spans="1:46" s="78" customFormat="1" ht="3.5" customHeight="1">
      <c r="A9" s="442"/>
      <c r="B9" s="442"/>
      <c r="C9" s="325"/>
      <c r="D9" s="325"/>
      <c r="E9" s="325"/>
      <c r="F9" s="325"/>
      <c r="G9" s="326"/>
      <c r="H9" s="326"/>
      <c r="I9" s="327"/>
    </row>
    <row r="10" spans="1:46" ht="21.5" customHeight="1">
      <c r="A10" s="686" t="s">
        <v>641</v>
      </c>
      <c r="B10" s="687"/>
      <c r="C10" s="687"/>
      <c r="D10" s="687"/>
      <c r="E10" s="687"/>
      <c r="F10" s="687"/>
      <c r="G10" s="687"/>
      <c r="H10" s="687"/>
      <c r="I10" s="687"/>
      <c r="J10" s="687"/>
    </row>
    <row r="11" spans="1:46" s="78" customFormat="1" ht="3.5" customHeight="1">
      <c r="A11" s="442"/>
      <c r="B11" s="442"/>
      <c r="C11" s="325"/>
      <c r="D11" s="325"/>
      <c r="E11" s="325"/>
      <c r="F11" s="325"/>
      <c r="G11" s="326"/>
      <c r="H11" s="326"/>
      <c r="I11" s="327"/>
    </row>
    <row r="12" spans="1:46" s="357" customFormat="1" ht="24.5" customHeight="1">
      <c r="A12" s="673" t="s">
        <v>620</v>
      </c>
      <c r="B12" s="674"/>
      <c r="C12" s="674"/>
      <c r="D12" s="674"/>
      <c r="E12" s="674"/>
      <c r="F12" s="674"/>
      <c r="G12" s="674"/>
      <c r="H12" s="674"/>
      <c r="I12" s="674"/>
      <c r="J12" s="675"/>
    </row>
    <row r="13" spans="1:46" ht="20" customHeight="1">
      <c r="A13" s="358"/>
      <c r="B13" s="359"/>
      <c r="C13" s="359"/>
      <c r="D13" s="359"/>
      <c r="E13" s="599" t="s">
        <v>176</v>
      </c>
      <c r="F13" s="600"/>
      <c r="G13" s="600"/>
      <c r="H13" s="600"/>
      <c r="I13" s="600"/>
      <c r="J13" s="601"/>
    </row>
    <row r="14" spans="1:46" ht="18" customHeight="1">
      <c r="A14" s="358"/>
      <c r="B14" s="359"/>
      <c r="C14" s="359"/>
      <c r="D14" s="359"/>
      <c r="E14" s="678" t="s">
        <v>177</v>
      </c>
      <c r="F14" s="679"/>
      <c r="G14" s="679"/>
      <c r="H14" s="679"/>
      <c r="I14" s="679"/>
      <c r="J14" s="680"/>
    </row>
    <row r="15" spans="1:46" ht="62" customHeight="1">
      <c r="A15" s="358"/>
      <c r="B15" s="359"/>
      <c r="C15" s="359"/>
      <c r="D15" s="359"/>
      <c r="E15" s="678"/>
      <c r="F15" s="679"/>
      <c r="G15" s="679"/>
      <c r="H15" s="679"/>
      <c r="I15" s="679"/>
      <c r="J15" s="680"/>
    </row>
    <row r="16" spans="1:46" ht="13.25" customHeight="1">
      <c r="A16" s="358"/>
      <c r="B16" s="359"/>
      <c r="C16" s="359"/>
      <c r="D16" s="359"/>
      <c r="E16" s="678"/>
      <c r="F16" s="679"/>
      <c r="G16" s="679"/>
      <c r="H16" s="679"/>
      <c r="I16" s="679"/>
      <c r="J16" s="680"/>
    </row>
    <row r="17" spans="1:10" ht="18.5" customHeight="1">
      <c r="A17" s="358"/>
      <c r="B17" s="359"/>
      <c r="C17" s="359"/>
      <c r="D17" s="359"/>
      <c r="E17" s="599" t="s">
        <v>178</v>
      </c>
      <c r="F17" s="600"/>
      <c r="G17" s="600"/>
      <c r="H17" s="600"/>
      <c r="I17" s="600"/>
      <c r="J17" s="601"/>
    </row>
    <row r="18" spans="1:10" ht="51.5" customHeight="1">
      <c r="A18" s="358"/>
      <c r="B18" s="359"/>
      <c r="C18" s="359"/>
      <c r="D18" s="359"/>
      <c r="E18" s="681" t="s">
        <v>179</v>
      </c>
      <c r="F18" s="682"/>
      <c r="G18" s="180" t="s">
        <v>221</v>
      </c>
      <c r="H18" s="171" t="s">
        <v>222</v>
      </c>
      <c r="I18" s="683" t="s">
        <v>223</v>
      </c>
      <c r="J18" s="682"/>
    </row>
    <row r="19" spans="1:10" ht="58" customHeight="1">
      <c r="A19" s="358"/>
      <c r="B19" s="359"/>
      <c r="C19" s="359"/>
      <c r="D19" s="359"/>
      <c r="E19" s="676" t="s">
        <v>197</v>
      </c>
      <c r="F19" s="676"/>
      <c r="G19" s="420" t="s">
        <v>616</v>
      </c>
      <c r="H19" s="420" t="s">
        <v>616</v>
      </c>
      <c r="I19" s="676" t="s">
        <v>616</v>
      </c>
      <c r="J19" s="677"/>
    </row>
    <row r="20" spans="1:10" ht="58" customHeight="1">
      <c r="A20" s="358"/>
      <c r="B20" s="359"/>
      <c r="C20" s="359"/>
      <c r="D20" s="359"/>
      <c r="E20" s="676" t="s">
        <v>198</v>
      </c>
      <c r="F20" s="676"/>
      <c r="G20" s="420" t="s">
        <v>616</v>
      </c>
      <c r="H20" s="420" t="s">
        <v>616</v>
      </c>
      <c r="I20" s="676" t="s">
        <v>616</v>
      </c>
      <c r="J20" s="677"/>
    </row>
    <row r="21" spans="1:10" ht="60.5" customHeight="1">
      <c r="A21" s="360"/>
      <c r="B21" s="361"/>
      <c r="C21" s="361"/>
      <c r="D21" s="361"/>
      <c r="E21" s="676" t="s">
        <v>201</v>
      </c>
      <c r="F21" s="676"/>
      <c r="G21" s="421" t="s">
        <v>616</v>
      </c>
      <c r="H21" s="421" t="s">
        <v>616</v>
      </c>
      <c r="I21" s="676" t="s">
        <v>616</v>
      </c>
      <c r="J21" s="677"/>
    </row>
    <row r="22" spans="1:10" s="357" customFormat="1" ht="24.5" customHeight="1">
      <c r="A22" s="673" t="s">
        <v>622</v>
      </c>
      <c r="B22" s="674"/>
      <c r="C22" s="674"/>
      <c r="D22" s="674"/>
      <c r="E22" s="674"/>
      <c r="F22" s="674"/>
      <c r="G22" s="674"/>
      <c r="H22" s="674"/>
      <c r="I22" s="674"/>
      <c r="J22" s="675"/>
    </row>
    <row r="23" spans="1:10" ht="31.25" customHeight="1">
      <c r="A23" s="362"/>
      <c r="B23" s="363" t="s">
        <v>224</v>
      </c>
      <c r="C23" s="364" t="s">
        <v>225</v>
      </c>
      <c r="D23" s="365" t="s">
        <v>226</v>
      </c>
      <c r="E23" s="365" t="s">
        <v>227</v>
      </c>
      <c r="F23" s="362" t="s">
        <v>228</v>
      </c>
      <c r="G23" s="362" t="s">
        <v>229</v>
      </c>
      <c r="H23" s="362" t="s">
        <v>230</v>
      </c>
      <c r="I23" s="362" t="s">
        <v>37</v>
      </c>
      <c r="J23" s="362" t="s">
        <v>38</v>
      </c>
    </row>
    <row r="24" spans="1:10" ht="58.75" customHeight="1">
      <c r="A24" s="672" t="s">
        <v>231</v>
      </c>
      <c r="B24" s="425" t="s">
        <v>232</v>
      </c>
      <c r="C24" s="367" t="s">
        <v>233</v>
      </c>
      <c r="D24" s="422"/>
      <c r="E24" s="422"/>
      <c r="F24" s="366" t="s">
        <v>588</v>
      </c>
      <c r="G24" s="366" t="s">
        <v>589</v>
      </c>
      <c r="H24" s="367" t="str">
        <f>IFERROR(VLOOKUP(I24,Utilitaires!$A$20:$E$31,4),"")</f>
        <v/>
      </c>
      <c r="I24" s="368" t="str">
        <f>IFERROR(AVERAGE(Evaluation!D18,Evaluation!D21,Evaluation!D23,Evaluation!D24,Evaluation!D95,Evaluation!D108),"")</f>
        <v/>
      </c>
      <c r="J24" s="367" t="str">
        <f>IFERROR(VLOOKUP(I24,Utilitaires!$A$13:$E$31,5),"")</f>
        <v/>
      </c>
    </row>
    <row r="25" spans="1:10" ht="66" customHeight="1">
      <c r="A25" s="672"/>
      <c r="B25" s="425" t="s">
        <v>234</v>
      </c>
      <c r="C25" s="367" t="s">
        <v>235</v>
      </c>
      <c r="D25" s="422"/>
      <c r="E25" s="422"/>
      <c r="F25" s="369" t="s">
        <v>236</v>
      </c>
      <c r="G25" s="369" t="s">
        <v>237</v>
      </c>
      <c r="H25" s="367" t="str">
        <f>IFERROR(VLOOKUP(I25,Utilitaires!$A$20:$E$31,4),"")</f>
        <v/>
      </c>
      <c r="I25" s="368" t="str">
        <f>IFERROR(AVERAGE(Evaluation!D38,Evaluation!D42,Evaluation!D44,Evaluation!D49,Evaluation!D53,Evaluation!D54),"")</f>
        <v/>
      </c>
      <c r="J25" s="367" t="str">
        <f>IFERROR(VLOOKUP(I25,Utilitaires!$A$13:$E$31,5),"")</f>
        <v/>
      </c>
    </row>
    <row r="26" spans="1:10" ht="52.25" customHeight="1">
      <c r="A26" s="672"/>
      <c r="B26" s="425" t="s">
        <v>238</v>
      </c>
      <c r="C26" s="367" t="s">
        <v>239</v>
      </c>
      <c r="D26" s="422"/>
      <c r="E26" s="422"/>
      <c r="F26" s="369" t="s">
        <v>240</v>
      </c>
      <c r="G26" s="369" t="s">
        <v>241</v>
      </c>
      <c r="H26" s="367" t="str">
        <f>IFERROR(VLOOKUP(I26,Utilitaires!$A$20:$E$31,4),"")</f>
        <v/>
      </c>
      <c r="I26" s="368" t="str">
        <f>IFERROR(AVERAGE(Evaluation!D60,Evaluation!D61,Evaluation!D84,Evaluation!D96),"")</f>
        <v/>
      </c>
      <c r="J26" s="367" t="str">
        <f>IFERROR(VLOOKUP(I26,Utilitaires!$A$13:$E$31,5),"")</f>
        <v/>
      </c>
    </row>
    <row r="27" spans="1:10" ht="37.25" customHeight="1">
      <c r="A27" s="672"/>
      <c r="B27" s="425" t="s">
        <v>242</v>
      </c>
      <c r="C27" s="367" t="s">
        <v>243</v>
      </c>
      <c r="D27" s="422"/>
      <c r="E27" s="422"/>
      <c r="F27" s="369" t="s">
        <v>91</v>
      </c>
      <c r="G27" s="369">
        <v>25</v>
      </c>
      <c r="H27" s="367" t="str">
        <f>IFERROR(VLOOKUP(I27,Utilitaires!$A$20:$E$31,4),"")</f>
        <v/>
      </c>
      <c r="I27" s="368" t="str">
        <f>IFERROR(AVERAGE(Evaluation!D51),"")</f>
        <v/>
      </c>
      <c r="J27" s="367" t="str">
        <f>IFERROR(VLOOKUP(I27,Utilitaires!$A$13:$E$31,5),"")</f>
        <v/>
      </c>
    </row>
    <row r="28" spans="1:10" ht="54" customHeight="1">
      <c r="A28" s="672" t="s">
        <v>244</v>
      </c>
      <c r="B28" s="425" t="s">
        <v>245</v>
      </c>
      <c r="C28" s="367" t="s">
        <v>246</v>
      </c>
      <c r="D28" s="422"/>
      <c r="E28" s="422"/>
      <c r="F28" s="369" t="s">
        <v>247</v>
      </c>
      <c r="G28" s="369" t="s">
        <v>248</v>
      </c>
      <c r="H28" s="367" t="str">
        <f>IFERROR(VLOOKUP(I28,Utilitaires!$A$20:$E$31,4),"")</f>
        <v/>
      </c>
      <c r="I28" s="368" t="str">
        <f>IFERROR(AVERAGE(Evaluation!D57,Evaluation!D63,Evaluation!D64,Evaluation!D65,Evaluation!D66,Evaluation!D67,Evaluation!D68,Evaluation!D69,Evaluation!D70,Evaluation!D71,Evaluation!D82),"")</f>
        <v/>
      </c>
      <c r="J28" s="367" t="str">
        <f>IFERROR(VLOOKUP(I28,Utilitaires!$A$13:$E$31,5),"")</f>
        <v/>
      </c>
    </row>
    <row r="29" spans="1:10" ht="125.5" customHeight="1">
      <c r="A29" s="672"/>
      <c r="B29" s="425" t="s">
        <v>249</v>
      </c>
      <c r="C29" s="367" t="s">
        <v>250</v>
      </c>
      <c r="D29" s="422"/>
      <c r="E29" s="422"/>
      <c r="F29" s="369" t="s">
        <v>251</v>
      </c>
      <c r="G29" s="369" t="s">
        <v>252</v>
      </c>
      <c r="H29" s="367" t="str">
        <f>IFERROR(VLOOKUP(I29,Utilitaires!$A$20:$E$31,4),"")</f>
        <v/>
      </c>
      <c r="I29" s="368" t="str">
        <f>IFERROR(AVERAGE(Evaluation!D25,Evaluation!D26,Evaluation!D28,Evaluation!D77,Evaluation!D78,Evaluation!D79,Evaluation!D80,Evaluation!D81,Evaluation!D83,Evaluation!D84,Evaluation!D85,Evaluation!D87),"")</f>
        <v/>
      </c>
      <c r="J29" s="367" t="str">
        <f>IFERROR(VLOOKUP(I29,Utilitaires!$A$13:$E$31,5),"")</f>
        <v/>
      </c>
    </row>
    <row r="30" spans="1:10" ht="40.75" customHeight="1">
      <c r="A30" s="672"/>
      <c r="B30" s="425" t="s">
        <v>253</v>
      </c>
      <c r="C30" s="367" t="s">
        <v>254</v>
      </c>
      <c r="D30" s="422"/>
      <c r="E30" s="422"/>
      <c r="F30" s="369" t="s">
        <v>255</v>
      </c>
      <c r="G30" s="369" t="s">
        <v>256</v>
      </c>
      <c r="H30" s="367" t="str">
        <f>IFERROR(VLOOKUP(I30,Utilitaires!$A$20:$E$31,4),"")</f>
        <v/>
      </c>
      <c r="I30" s="368" t="str">
        <f>IFERROR(AVERAGE(Evaluation!D73,Evaluation!D74,Evaluation!D75),"")</f>
        <v/>
      </c>
      <c r="J30" s="367" t="str">
        <f>IFERROR(VLOOKUP(I30,Utilitaires!$A$13:$E$31,5),"")</f>
        <v/>
      </c>
    </row>
    <row r="31" spans="1:10" ht="45.5" customHeight="1">
      <c r="A31" s="672" t="s">
        <v>257</v>
      </c>
      <c r="B31" s="425" t="s">
        <v>258</v>
      </c>
      <c r="C31" s="367" t="s">
        <v>259</v>
      </c>
      <c r="D31" s="422"/>
      <c r="E31" s="422"/>
      <c r="F31" s="369" t="s">
        <v>260</v>
      </c>
      <c r="G31" s="369" t="s">
        <v>261</v>
      </c>
      <c r="H31" s="367" t="str">
        <f>IFERROR(VLOOKUP(I31,Utilitaires!$A$20:$E$31,4),"")</f>
        <v/>
      </c>
      <c r="I31" s="368" t="str">
        <f>IFERROR(AVERAGE(Evaluation!D98,Evaluation!D100),"")</f>
        <v/>
      </c>
      <c r="J31" s="367" t="str">
        <f>IFERROR(VLOOKUP(I31,Utilitaires!$A$13:$E$31,5),"")</f>
        <v/>
      </c>
    </row>
    <row r="32" spans="1:10" ht="77.5" customHeight="1">
      <c r="A32" s="672"/>
      <c r="B32" s="425" t="s">
        <v>262</v>
      </c>
      <c r="C32" s="367" t="s">
        <v>263</v>
      </c>
      <c r="D32" s="422"/>
      <c r="E32" s="422"/>
      <c r="F32" s="369" t="s">
        <v>264</v>
      </c>
      <c r="G32" s="369" t="s">
        <v>265</v>
      </c>
      <c r="H32" s="367" t="str">
        <f>IFERROR(VLOOKUP(I32,Utilitaires!$A$20:$E$31,4),"")</f>
        <v/>
      </c>
      <c r="I32" s="368" t="str">
        <f>IFERROR(AVERAGE(Evaluation!D97,Evaluation!D102,Evaluation!D103,Evaluation!D104,Evaluation!D105,Evaluation!D106,Evaluation!D111,Evaluation!D112),"")</f>
        <v/>
      </c>
      <c r="J32" s="367" t="str">
        <f>IFERROR(VLOOKUP(I32,Utilitaires!$A$13:$E$31,5),"")</f>
        <v/>
      </c>
    </row>
    <row r="33" spans="1:10" ht="58.75" customHeight="1">
      <c r="A33" s="672"/>
      <c r="B33" s="425" t="s">
        <v>266</v>
      </c>
      <c r="C33" s="367" t="s">
        <v>267</v>
      </c>
      <c r="D33" s="422"/>
      <c r="E33" s="422"/>
      <c r="F33" s="369" t="s">
        <v>137</v>
      </c>
      <c r="G33" s="369" t="s">
        <v>268</v>
      </c>
      <c r="H33" s="367" t="str">
        <f>IFERROR(VLOOKUP(I33,Utilitaires!$A$20:$E$31,4),"")</f>
        <v/>
      </c>
      <c r="I33" s="368" t="str">
        <f>IFERROR(AVERAGE(Evaluation!D89,Evaluation!D90),"")</f>
        <v/>
      </c>
      <c r="J33" s="367" t="str">
        <f>IFERROR(VLOOKUP(I33,Utilitaires!$A$13:$E$31,5),"")</f>
        <v/>
      </c>
    </row>
    <row r="34" spans="1:10">
      <c r="A34" s="172"/>
      <c r="B34" s="172"/>
      <c r="C34" s="172"/>
      <c r="D34" s="172"/>
      <c r="E34" s="172"/>
      <c r="F34" s="172"/>
      <c r="G34" s="172"/>
      <c r="H34" s="172"/>
      <c r="I34" s="172"/>
      <c r="J34" s="172"/>
    </row>
    <row r="35" spans="1:10">
      <c r="A35" s="172"/>
      <c r="B35" s="172"/>
      <c r="C35" s="172"/>
      <c r="D35" s="172"/>
      <c r="E35" s="172"/>
      <c r="F35" s="172"/>
      <c r="G35" s="172"/>
      <c r="H35" s="172"/>
      <c r="I35" s="172"/>
      <c r="J35" s="172"/>
    </row>
    <row r="36" spans="1:10">
      <c r="A36" s="172"/>
      <c r="B36" s="172"/>
      <c r="C36" s="172"/>
      <c r="D36" s="172"/>
      <c r="E36" s="172"/>
      <c r="F36" s="172"/>
      <c r="G36" s="172"/>
      <c r="H36" s="172"/>
      <c r="I36" s="172"/>
      <c r="J36" s="172"/>
    </row>
    <row r="37" spans="1:10">
      <c r="A37" s="172"/>
      <c r="B37" s="172"/>
      <c r="C37" s="172"/>
      <c r="D37" s="172"/>
      <c r="E37" s="172"/>
      <c r="F37" s="172"/>
      <c r="G37" s="172"/>
      <c r="H37" s="172"/>
      <c r="I37" s="172"/>
      <c r="J37" s="172"/>
    </row>
    <row r="38" spans="1:10">
      <c r="A38" s="172"/>
      <c r="B38" s="172"/>
      <c r="C38" s="172"/>
      <c r="D38" s="172"/>
      <c r="E38" s="172"/>
      <c r="F38" s="172"/>
      <c r="G38" s="172"/>
      <c r="H38" s="172"/>
      <c r="I38" s="172"/>
      <c r="J38" s="172"/>
    </row>
    <row r="39" spans="1:10">
      <c r="A39" s="172"/>
      <c r="B39" s="172"/>
      <c r="C39" s="172"/>
      <c r="D39" s="172"/>
      <c r="E39" s="172"/>
      <c r="F39" s="172"/>
      <c r="G39" s="172"/>
      <c r="H39" s="172"/>
      <c r="I39" s="172"/>
      <c r="J39" s="172"/>
    </row>
    <row r="40" spans="1:10">
      <c r="A40" s="172"/>
      <c r="B40" s="172"/>
      <c r="C40" s="172"/>
      <c r="D40" s="172"/>
      <c r="E40" s="172"/>
      <c r="F40" s="172"/>
      <c r="G40" s="172"/>
      <c r="H40" s="172"/>
      <c r="I40" s="172"/>
      <c r="J40" s="172"/>
    </row>
    <row r="41" spans="1:10">
      <c r="A41" s="172"/>
      <c r="B41" s="172"/>
      <c r="C41" s="172"/>
      <c r="D41" s="172"/>
      <c r="E41" s="172"/>
      <c r="F41" s="172"/>
      <c r="G41" s="172"/>
      <c r="H41" s="172"/>
      <c r="I41" s="172"/>
      <c r="J41" s="172"/>
    </row>
    <row r="42" spans="1:10">
      <c r="A42" s="172"/>
      <c r="B42" s="172"/>
      <c r="C42" s="172"/>
      <c r="D42" s="172"/>
      <c r="E42" s="172"/>
      <c r="F42" s="172"/>
      <c r="G42" s="172"/>
      <c r="H42" s="172"/>
      <c r="I42" s="172"/>
      <c r="J42" s="172"/>
    </row>
    <row r="43" spans="1:10">
      <c r="A43" s="172"/>
      <c r="B43" s="172"/>
      <c r="C43" s="172"/>
      <c r="D43" s="172"/>
      <c r="E43" s="172"/>
      <c r="F43" s="172"/>
      <c r="G43" s="172"/>
      <c r="H43" s="172"/>
      <c r="I43" s="172"/>
      <c r="J43" s="172"/>
    </row>
    <row r="44" spans="1:10">
      <c r="A44" s="172"/>
      <c r="B44" s="172"/>
      <c r="C44" s="172"/>
      <c r="D44" s="172"/>
      <c r="E44" s="172"/>
      <c r="F44" s="172"/>
      <c r="G44" s="172"/>
      <c r="H44" s="172"/>
      <c r="I44" s="172"/>
      <c r="J44" s="172"/>
    </row>
    <row r="45" spans="1:10">
      <c r="A45" s="172"/>
      <c r="B45" s="172"/>
      <c r="C45" s="172"/>
      <c r="D45" s="172"/>
      <c r="E45" s="172"/>
      <c r="F45" s="172"/>
      <c r="G45" s="172"/>
      <c r="H45" s="172"/>
      <c r="I45" s="172"/>
      <c r="J45" s="172"/>
    </row>
    <row r="46" spans="1:10">
      <c r="A46" s="172"/>
      <c r="B46" s="172"/>
      <c r="C46" s="172"/>
      <c r="D46" s="172"/>
      <c r="E46" s="172"/>
      <c r="F46" s="172"/>
      <c r="G46" s="172"/>
      <c r="H46" s="172"/>
      <c r="I46" s="172"/>
      <c r="J46" s="172"/>
    </row>
    <row r="47" spans="1:10">
      <c r="A47" s="172"/>
      <c r="B47" s="172"/>
      <c r="C47" s="172"/>
      <c r="D47" s="172"/>
      <c r="E47" s="172"/>
      <c r="F47" s="172"/>
      <c r="G47" s="172"/>
      <c r="H47" s="172"/>
      <c r="I47" s="172"/>
      <c r="J47" s="172"/>
    </row>
    <row r="48" spans="1:10">
      <c r="A48" s="172"/>
      <c r="B48" s="172"/>
      <c r="C48" s="172"/>
      <c r="D48" s="172"/>
      <c r="E48" s="172"/>
      <c r="F48" s="172"/>
      <c r="G48" s="172"/>
      <c r="H48" s="172"/>
      <c r="I48" s="172"/>
      <c r="J48" s="172"/>
    </row>
    <row r="49" spans="1:10">
      <c r="A49" s="172"/>
      <c r="B49" s="172"/>
      <c r="C49" s="172"/>
      <c r="D49" s="172"/>
      <c r="E49" s="172"/>
      <c r="F49" s="172"/>
      <c r="G49" s="172"/>
      <c r="H49" s="172"/>
      <c r="I49" s="172"/>
      <c r="J49" s="172"/>
    </row>
    <row r="50" spans="1:10">
      <c r="A50" s="172"/>
      <c r="B50" s="172"/>
      <c r="C50" s="172"/>
      <c r="D50" s="172"/>
      <c r="E50" s="172"/>
      <c r="F50" s="172"/>
      <c r="G50" s="172"/>
      <c r="H50" s="172"/>
      <c r="I50" s="172"/>
      <c r="J50" s="172"/>
    </row>
    <row r="51" spans="1:10">
      <c r="A51" s="172"/>
      <c r="B51" s="172"/>
      <c r="C51" s="172"/>
      <c r="D51" s="172"/>
      <c r="E51" s="172"/>
      <c r="F51" s="172"/>
      <c r="G51" s="172"/>
      <c r="H51" s="172"/>
      <c r="I51" s="172"/>
      <c r="J51" s="172"/>
    </row>
    <row r="52" spans="1:10">
      <c r="A52" s="172"/>
      <c r="B52" s="172"/>
      <c r="C52" s="172"/>
      <c r="D52" s="172"/>
      <c r="E52" s="172"/>
      <c r="F52" s="172"/>
      <c r="G52" s="172"/>
      <c r="H52" s="172"/>
      <c r="I52" s="172"/>
      <c r="J52" s="172"/>
    </row>
    <row r="53" spans="1:10">
      <c r="A53" s="172"/>
      <c r="B53" s="172"/>
      <c r="C53" s="172"/>
      <c r="D53" s="172"/>
      <c r="E53" s="172"/>
      <c r="F53" s="172"/>
      <c r="G53" s="172"/>
      <c r="H53" s="172"/>
      <c r="I53" s="172"/>
      <c r="J53" s="172"/>
    </row>
    <row r="54" spans="1:10">
      <c r="A54" s="172"/>
      <c r="B54" s="172"/>
      <c r="C54" s="172"/>
      <c r="D54" s="172"/>
      <c r="E54" s="172"/>
      <c r="F54" s="172"/>
      <c r="G54" s="172"/>
      <c r="H54" s="172"/>
      <c r="I54" s="172"/>
      <c r="J54" s="172"/>
    </row>
    <row r="55" spans="1:10">
      <c r="A55" s="172"/>
      <c r="B55" s="172"/>
      <c r="C55" s="172"/>
      <c r="D55" s="172"/>
      <c r="E55" s="172"/>
      <c r="F55" s="172"/>
      <c r="G55" s="172"/>
      <c r="H55" s="172"/>
      <c r="I55" s="172"/>
      <c r="J55" s="172"/>
    </row>
    <row r="56" spans="1:10">
      <c r="A56" s="172"/>
      <c r="B56" s="172"/>
      <c r="C56" s="172"/>
      <c r="D56" s="172"/>
      <c r="E56" s="172"/>
      <c r="F56" s="172"/>
      <c r="G56" s="172"/>
      <c r="H56" s="172"/>
      <c r="I56" s="172"/>
      <c r="J56" s="172"/>
    </row>
    <row r="57" spans="1:10">
      <c r="A57" s="172"/>
      <c r="B57" s="172"/>
      <c r="C57" s="172"/>
      <c r="D57" s="172"/>
      <c r="E57" s="172"/>
      <c r="F57" s="172"/>
      <c r="G57" s="172"/>
      <c r="H57" s="172"/>
      <c r="I57" s="172"/>
      <c r="J57" s="172"/>
    </row>
    <row r="58" spans="1:10">
      <c r="A58" s="172"/>
      <c r="B58" s="172"/>
      <c r="C58" s="172"/>
      <c r="D58" s="172"/>
      <c r="E58" s="172"/>
      <c r="F58" s="172"/>
      <c r="G58" s="172"/>
      <c r="H58" s="172"/>
      <c r="I58" s="172"/>
      <c r="J58" s="172"/>
    </row>
    <row r="59" spans="1:10">
      <c r="A59" s="172"/>
      <c r="B59" s="172"/>
      <c r="C59" s="172"/>
      <c r="D59" s="172"/>
      <c r="E59" s="172"/>
      <c r="F59" s="172"/>
      <c r="G59" s="172"/>
      <c r="H59" s="172"/>
      <c r="I59" s="172"/>
      <c r="J59" s="172"/>
    </row>
    <row r="60" spans="1:10">
      <c r="A60" s="172"/>
      <c r="B60" s="172"/>
      <c r="C60" s="172"/>
      <c r="D60" s="172"/>
      <c r="E60" s="172"/>
      <c r="F60" s="172"/>
      <c r="G60" s="172"/>
      <c r="H60" s="172"/>
      <c r="I60" s="172"/>
      <c r="J60" s="172"/>
    </row>
    <row r="61" spans="1:10">
      <c r="A61" s="172"/>
      <c r="B61" s="172"/>
      <c r="C61" s="172"/>
      <c r="D61" s="172"/>
      <c r="E61" s="172"/>
      <c r="F61" s="172"/>
      <c r="G61" s="172"/>
      <c r="H61" s="172"/>
      <c r="I61" s="172"/>
      <c r="J61" s="172"/>
    </row>
    <row r="62" spans="1:10">
      <c r="A62" s="172"/>
      <c r="B62" s="172"/>
      <c r="C62" s="172"/>
      <c r="D62" s="172"/>
      <c r="E62" s="172"/>
      <c r="F62" s="172"/>
      <c r="G62" s="172"/>
      <c r="H62" s="172"/>
      <c r="I62" s="172"/>
      <c r="J62" s="172"/>
    </row>
    <row r="63" spans="1:10">
      <c r="A63" s="172"/>
      <c r="B63" s="172"/>
      <c r="C63" s="172"/>
      <c r="D63" s="172"/>
      <c r="E63" s="172"/>
      <c r="F63" s="172"/>
      <c r="G63" s="172"/>
      <c r="H63" s="172"/>
      <c r="I63" s="172"/>
      <c r="J63" s="172"/>
    </row>
    <row r="64" spans="1:10">
      <c r="A64" s="172"/>
      <c r="B64" s="172"/>
      <c r="C64" s="172"/>
      <c r="D64" s="172"/>
      <c r="E64" s="172"/>
      <c r="F64" s="172"/>
      <c r="G64" s="172"/>
      <c r="H64" s="172"/>
      <c r="I64" s="172"/>
      <c r="J64" s="172"/>
    </row>
    <row r="65" spans="1:10">
      <c r="A65" s="172"/>
      <c r="B65" s="172"/>
      <c r="C65" s="172"/>
      <c r="D65" s="172"/>
      <c r="E65" s="172"/>
      <c r="F65" s="172"/>
      <c r="G65" s="172"/>
      <c r="H65" s="172"/>
      <c r="I65" s="172"/>
      <c r="J65" s="172"/>
    </row>
    <row r="66" spans="1:10">
      <c r="A66" s="172"/>
      <c r="B66" s="172"/>
      <c r="C66" s="172"/>
      <c r="D66" s="172"/>
      <c r="E66" s="172"/>
      <c r="F66" s="172"/>
      <c r="G66" s="172"/>
      <c r="H66" s="172"/>
      <c r="I66" s="172"/>
      <c r="J66" s="172"/>
    </row>
    <row r="67" spans="1:10">
      <c r="A67" s="172"/>
      <c r="B67" s="172"/>
      <c r="C67" s="172"/>
      <c r="D67" s="172"/>
      <c r="E67" s="172"/>
      <c r="F67" s="172"/>
      <c r="G67" s="172"/>
      <c r="H67" s="172"/>
      <c r="I67" s="172"/>
      <c r="J67" s="172"/>
    </row>
    <row r="68" spans="1:10">
      <c r="A68" s="172"/>
      <c r="B68" s="172"/>
      <c r="C68" s="172"/>
      <c r="D68" s="172"/>
      <c r="E68" s="172"/>
      <c r="F68" s="172"/>
      <c r="G68" s="172"/>
      <c r="H68" s="172"/>
      <c r="I68" s="172"/>
      <c r="J68" s="172"/>
    </row>
    <row r="69" spans="1:10">
      <c r="A69" s="172"/>
      <c r="B69" s="172"/>
      <c r="C69" s="172"/>
      <c r="D69" s="172"/>
      <c r="E69" s="172"/>
      <c r="F69" s="172"/>
      <c r="G69" s="172"/>
      <c r="H69" s="172"/>
      <c r="I69" s="172"/>
      <c r="J69" s="172"/>
    </row>
    <row r="70" spans="1:10">
      <c r="A70" s="172"/>
      <c r="B70" s="172"/>
      <c r="C70" s="172"/>
      <c r="D70" s="172"/>
      <c r="E70" s="172"/>
      <c r="F70" s="172"/>
      <c r="G70" s="172"/>
      <c r="H70" s="172"/>
      <c r="I70" s="172"/>
      <c r="J70" s="172"/>
    </row>
    <row r="71" spans="1:10">
      <c r="A71" s="172"/>
      <c r="B71" s="172"/>
      <c r="C71" s="172"/>
      <c r="D71" s="172"/>
      <c r="E71" s="172"/>
      <c r="F71" s="172"/>
      <c r="G71" s="172"/>
      <c r="H71" s="172"/>
      <c r="I71" s="172"/>
      <c r="J71" s="172"/>
    </row>
    <row r="72" spans="1:10">
      <c r="A72" s="172"/>
      <c r="B72" s="172"/>
      <c r="C72" s="172"/>
      <c r="D72" s="172"/>
      <c r="E72" s="172"/>
      <c r="F72" s="172"/>
      <c r="G72" s="172"/>
      <c r="H72" s="172"/>
      <c r="I72" s="172"/>
      <c r="J72" s="172"/>
    </row>
    <row r="73" spans="1:10">
      <c r="A73" s="172"/>
      <c r="B73" s="172"/>
      <c r="C73" s="172"/>
      <c r="D73" s="172"/>
      <c r="E73" s="172"/>
      <c r="F73" s="172"/>
      <c r="G73" s="172"/>
      <c r="H73" s="172"/>
      <c r="I73" s="172"/>
      <c r="J73" s="172"/>
    </row>
    <row r="74" spans="1:10">
      <c r="A74" s="172"/>
      <c r="B74" s="172"/>
      <c r="C74" s="172"/>
      <c r="D74" s="172"/>
      <c r="E74" s="172"/>
      <c r="F74" s="172"/>
      <c r="G74" s="172"/>
      <c r="H74" s="172"/>
      <c r="I74" s="172"/>
      <c r="J74" s="172"/>
    </row>
    <row r="75" spans="1:10">
      <c r="A75" s="172"/>
      <c r="B75" s="172"/>
      <c r="C75" s="172"/>
      <c r="D75" s="172"/>
      <c r="E75" s="172"/>
      <c r="F75" s="172"/>
      <c r="G75" s="172"/>
      <c r="H75" s="172"/>
      <c r="I75" s="172"/>
      <c r="J75" s="172"/>
    </row>
    <row r="76" spans="1:10">
      <c r="A76" s="172"/>
      <c r="B76" s="172"/>
      <c r="C76" s="172"/>
      <c r="D76" s="172"/>
      <c r="E76" s="172"/>
      <c r="F76" s="172"/>
      <c r="G76" s="172"/>
      <c r="H76" s="172"/>
      <c r="I76" s="172"/>
      <c r="J76" s="172"/>
    </row>
    <row r="77" spans="1:10">
      <c r="A77" s="172"/>
      <c r="B77" s="172"/>
      <c r="C77" s="172"/>
      <c r="D77" s="172"/>
      <c r="E77" s="172"/>
      <c r="F77" s="172"/>
      <c r="G77" s="172"/>
      <c r="H77" s="172"/>
      <c r="I77" s="172"/>
      <c r="J77" s="172"/>
    </row>
    <row r="78" spans="1:10">
      <c r="A78" s="172"/>
      <c r="B78" s="172"/>
      <c r="C78" s="172"/>
      <c r="D78" s="172"/>
      <c r="E78" s="172"/>
      <c r="F78" s="172"/>
      <c r="G78" s="172"/>
      <c r="H78" s="172"/>
      <c r="I78" s="172"/>
      <c r="J78" s="172"/>
    </row>
    <row r="79" spans="1:10">
      <c r="A79" s="172"/>
      <c r="B79" s="172"/>
      <c r="C79" s="172"/>
      <c r="D79" s="172"/>
      <c r="E79" s="172"/>
      <c r="F79" s="172"/>
      <c r="G79" s="172"/>
      <c r="H79" s="172"/>
      <c r="I79" s="172"/>
      <c r="J79" s="172"/>
    </row>
    <row r="80" spans="1:10">
      <c r="A80" s="172"/>
      <c r="B80" s="172"/>
      <c r="C80" s="172"/>
      <c r="D80" s="172"/>
      <c r="E80" s="172"/>
      <c r="F80" s="172"/>
      <c r="G80" s="172"/>
      <c r="H80" s="172"/>
      <c r="I80" s="172"/>
      <c r="J80" s="172"/>
    </row>
    <row r="81" spans="1:10">
      <c r="A81" s="172"/>
      <c r="B81" s="172"/>
      <c r="C81" s="172"/>
      <c r="D81" s="172"/>
      <c r="E81" s="172"/>
      <c r="F81" s="172"/>
      <c r="G81" s="172"/>
      <c r="H81" s="172"/>
      <c r="I81" s="172"/>
      <c r="J81" s="172"/>
    </row>
    <row r="82" spans="1:10">
      <c r="A82" s="172"/>
      <c r="B82" s="172"/>
      <c r="C82" s="172"/>
      <c r="D82" s="172"/>
      <c r="E82" s="172"/>
      <c r="F82" s="172"/>
      <c r="G82" s="172"/>
      <c r="H82" s="172"/>
      <c r="I82" s="172"/>
      <c r="J82" s="172"/>
    </row>
    <row r="83" spans="1:10">
      <c r="A83" s="172"/>
      <c r="B83" s="172"/>
      <c r="C83" s="172"/>
      <c r="D83" s="172"/>
      <c r="E83" s="172"/>
      <c r="F83" s="172"/>
      <c r="G83" s="172"/>
      <c r="H83" s="172"/>
      <c r="I83" s="172"/>
      <c r="J83" s="172"/>
    </row>
    <row r="84" spans="1:10">
      <c r="A84" s="172"/>
      <c r="B84" s="172"/>
      <c r="C84" s="172"/>
      <c r="D84" s="172"/>
      <c r="E84" s="172"/>
      <c r="F84" s="172"/>
      <c r="G84" s="172"/>
      <c r="H84" s="172"/>
      <c r="I84" s="172"/>
      <c r="J84" s="172"/>
    </row>
    <row r="85" spans="1:10">
      <c r="A85" s="172"/>
      <c r="B85" s="172"/>
      <c r="C85" s="172"/>
      <c r="D85" s="172"/>
      <c r="E85" s="172"/>
      <c r="F85" s="172"/>
      <c r="G85" s="172"/>
      <c r="H85" s="172"/>
      <c r="I85" s="172"/>
      <c r="J85" s="172"/>
    </row>
    <row r="86" spans="1:10">
      <c r="A86" s="172"/>
      <c r="B86" s="172"/>
      <c r="C86" s="172"/>
      <c r="D86" s="172"/>
      <c r="E86" s="172"/>
      <c r="F86" s="172"/>
      <c r="G86" s="172"/>
      <c r="H86" s="172"/>
      <c r="I86" s="172"/>
      <c r="J86" s="172"/>
    </row>
    <row r="87" spans="1:10">
      <c r="A87" s="172"/>
      <c r="B87" s="172"/>
      <c r="C87" s="172"/>
      <c r="D87" s="172"/>
      <c r="E87" s="172"/>
      <c r="F87" s="172"/>
      <c r="G87" s="172"/>
      <c r="H87" s="172"/>
      <c r="I87" s="172"/>
      <c r="J87" s="172"/>
    </row>
    <row r="88" spans="1:10">
      <c r="A88" s="172"/>
      <c r="B88" s="172"/>
      <c r="C88" s="172"/>
      <c r="D88" s="172"/>
      <c r="E88" s="172"/>
      <c r="F88" s="172"/>
      <c r="G88" s="172"/>
      <c r="H88" s="172"/>
      <c r="I88" s="172"/>
      <c r="J88" s="172"/>
    </row>
    <row r="89" spans="1:10">
      <c r="A89" s="172"/>
      <c r="B89" s="172"/>
      <c r="C89" s="172"/>
      <c r="D89" s="172"/>
      <c r="E89" s="172"/>
      <c r="F89" s="172"/>
      <c r="G89" s="172"/>
      <c r="H89" s="172"/>
      <c r="I89" s="172"/>
      <c r="J89" s="172"/>
    </row>
    <row r="90" spans="1:10">
      <c r="A90" s="172"/>
      <c r="B90" s="172"/>
      <c r="C90" s="172"/>
      <c r="D90" s="172"/>
      <c r="E90" s="172"/>
      <c r="F90" s="172"/>
      <c r="G90" s="172"/>
      <c r="H90" s="172"/>
      <c r="I90" s="172"/>
      <c r="J90" s="172"/>
    </row>
    <row r="91" spans="1:10">
      <c r="A91" s="172"/>
      <c r="B91" s="172"/>
      <c r="C91" s="172"/>
      <c r="D91" s="172"/>
      <c r="E91" s="172"/>
      <c r="F91" s="172"/>
      <c r="G91" s="172"/>
      <c r="H91" s="172"/>
      <c r="I91" s="172"/>
      <c r="J91" s="172"/>
    </row>
    <row r="92" spans="1:10">
      <c r="A92" s="172"/>
      <c r="B92" s="172"/>
      <c r="C92" s="172"/>
      <c r="D92" s="172"/>
      <c r="E92" s="172"/>
      <c r="F92" s="172"/>
      <c r="G92" s="172"/>
      <c r="H92" s="172"/>
      <c r="I92" s="172"/>
      <c r="J92" s="172"/>
    </row>
    <row r="93" spans="1:10">
      <c r="A93" s="172"/>
      <c r="B93" s="172"/>
      <c r="C93" s="172"/>
      <c r="D93" s="172"/>
      <c r="E93" s="172"/>
      <c r="F93" s="172"/>
      <c r="G93" s="172"/>
      <c r="H93" s="172"/>
      <c r="I93" s="172"/>
      <c r="J93" s="172"/>
    </row>
    <row r="94" spans="1:10">
      <c r="A94" s="172"/>
      <c r="B94" s="172"/>
      <c r="C94" s="172"/>
      <c r="D94" s="172"/>
      <c r="E94" s="172"/>
      <c r="F94" s="172"/>
      <c r="G94" s="172"/>
      <c r="H94" s="172"/>
      <c r="I94" s="172"/>
      <c r="J94" s="172"/>
    </row>
    <row r="95" spans="1:10">
      <c r="A95" s="172"/>
      <c r="B95" s="172"/>
      <c r="C95" s="172"/>
      <c r="D95" s="172"/>
      <c r="E95" s="172"/>
      <c r="F95" s="172"/>
      <c r="G95" s="172"/>
      <c r="H95" s="172"/>
      <c r="I95" s="172"/>
      <c r="J95" s="172"/>
    </row>
    <row r="96" spans="1:10">
      <c r="A96" s="172"/>
      <c r="B96" s="172"/>
      <c r="C96" s="172"/>
      <c r="D96" s="172"/>
      <c r="E96" s="172"/>
      <c r="F96" s="172"/>
      <c r="G96" s="172"/>
      <c r="H96" s="172"/>
      <c r="I96" s="172"/>
      <c r="J96" s="172"/>
    </row>
    <row r="97" spans="1:10">
      <c r="A97" s="172"/>
      <c r="B97" s="172"/>
      <c r="C97" s="172"/>
      <c r="D97" s="172"/>
      <c r="E97" s="172"/>
      <c r="F97" s="172"/>
      <c r="G97" s="172"/>
      <c r="H97" s="172"/>
      <c r="I97" s="172"/>
      <c r="J97" s="172"/>
    </row>
    <row r="98" spans="1:10">
      <c r="A98" s="172"/>
      <c r="B98" s="172"/>
      <c r="C98" s="172"/>
      <c r="D98" s="172"/>
      <c r="E98" s="172"/>
      <c r="F98" s="172"/>
      <c r="G98" s="172"/>
      <c r="H98" s="172"/>
      <c r="I98" s="172"/>
      <c r="J98" s="172"/>
    </row>
    <row r="99" spans="1:10">
      <c r="A99" s="172"/>
      <c r="B99" s="172"/>
      <c r="C99" s="172"/>
      <c r="D99" s="172"/>
      <c r="E99" s="172"/>
      <c r="F99" s="172"/>
      <c r="G99" s="172"/>
      <c r="H99" s="172"/>
      <c r="I99" s="172"/>
      <c r="J99" s="172"/>
    </row>
    <row r="100" spans="1:10">
      <c r="A100" s="172"/>
      <c r="B100" s="172"/>
      <c r="C100" s="172"/>
      <c r="D100" s="172"/>
      <c r="E100" s="172"/>
      <c r="F100" s="172"/>
      <c r="G100" s="172"/>
      <c r="H100" s="172"/>
      <c r="I100" s="172"/>
      <c r="J100" s="172"/>
    </row>
    <row r="101" spans="1:10">
      <c r="A101" s="172"/>
      <c r="B101" s="172"/>
      <c r="C101" s="172"/>
      <c r="D101" s="172"/>
      <c r="E101" s="172"/>
      <c r="F101" s="172"/>
      <c r="G101" s="172"/>
      <c r="H101" s="172"/>
      <c r="I101" s="172"/>
      <c r="J101" s="172"/>
    </row>
    <row r="102" spans="1:10">
      <c r="A102" s="172"/>
      <c r="B102" s="172"/>
      <c r="C102" s="172"/>
      <c r="D102" s="172"/>
      <c r="E102" s="172"/>
      <c r="F102" s="172"/>
      <c r="G102" s="172"/>
      <c r="H102" s="172"/>
      <c r="I102" s="172"/>
      <c r="J102" s="172"/>
    </row>
    <row r="103" spans="1:10">
      <c r="A103" s="172"/>
      <c r="B103" s="172"/>
      <c r="C103" s="172"/>
      <c r="D103" s="172"/>
      <c r="E103" s="172"/>
      <c r="F103" s="172"/>
      <c r="G103" s="172"/>
      <c r="H103" s="172"/>
      <c r="I103" s="172"/>
      <c r="J103" s="172"/>
    </row>
    <row r="104" spans="1:10">
      <c r="A104" s="172"/>
      <c r="B104" s="172"/>
      <c r="C104" s="172"/>
      <c r="D104" s="172"/>
      <c r="E104" s="172"/>
      <c r="F104" s="172"/>
      <c r="G104" s="172"/>
      <c r="H104" s="172"/>
      <c r="I104" s="172"/>
      <c r="J104" s="172"/>
    </row>
    <row r="105" spans="1:10">
      <c r="A105" s="172"/>
      <c r="B105" s="172"/>
      <c r="C105" s="172"/>
      <c r="D105" s="172"/>
      <c r="E105" s="172"/>
      <c r="F105" s="172"/>
      <c r="G105" s="172"/>
      <c r="H105" s="172"/>
      <c r="I105" s="172"/>
      <c r="J105" s="172"/>
    </row>
    <row r="106" spans="1:10">
      <c r="A106" s="172"/>
      <c r="B106" s="172"/>
      <c r="C106" s="172"/>
      <c r="D106" s="172"/>
      <c r="E106" s="172"/>
      <c r="F106" s="172"/>
      <c r="G106" s="172"/>
      <c r="H106" s="172"/>
      <c r="I106" s="172"/>
      <c r="J106" s="172"/>
    </row>
    <row r="107" spans="1:10">
      <c r="A107" s="172"/>
      <c r="B107" s="172"/>
      <c r="C107" s="172"/>
      <c r="D107" s="172"/>
      <c r="E107" s="172"/>
      <c r="F107" s="172"/>
      <c r="G107" s="172"/>
      <c r="H107" s="172"/>
      <c r="I107" s="172"/>
      <c r="J107" s="172"/>
    </row>
    <row r="108" spans="1:10">
      <c r="A108" s="172"/>
      <c r="B108" s="172"/>
      <c r="C108" s="172"/>
      <c r="D108" s="172"/>
      <c r="E108" s="172"/>
      <c r="F108" s="172"/>
      <c r="G108" s="172"/>
      <c r="H108" s="172"/>
      <c r="I108" s="172"/>
      <c r="J108" s="172"/>
    </row>
    <row r="109" spans="1:10">
      <c r="A109" s="172"/>
      <c r="B109" s="172"/>
      <c r="C109" s="172"/>
      <c r="D109" s="172"/>
      <c r="E109" s="172"/>
      <c r="F109" s="172"/>
      <c r="G109" s="172"/>
      <c r="H109" s="172"/>
      <c r="I109" s="172"/>
      <c r="J109" s="172"/>
    </row>
    <row r="110" spans="1:10">
      <c r="A110" s="172"/>
      <c r="B110" s="172"/>
      <c r="C110" s="172"/>
      <c r="D110" s="172"/>
      <c r="E110" s="172"/>
      <c r="F110" s="172"/>
      <c r="G110" s="172"/>
      <c r="H110" s="172"/>
      <c r="I110" s="172"/>
      <c r="J110" s="172"/>
    </row>
    <row r="111" spans="1:10">
      <c r="A111" s="172"/>
      <c r="B111" s="172"/>
      <c r="C111" s="172"/>
      <c r="D111" s="172"/>
      <c r="E111" s="172"/>
      <c r="F111" s="172"/>
      <c r="G111" s="172"/>
      <c r="H111" s="172"/>
      <c r="I111" s="172"/>
      <c r="J111" s="172"/>
    </row>
    <row r="112" spans="1:10">
      <c r="A112" s="172"/>
      <c r="B112" s="172"/>
      <c r="C112" s="172"/>
      <c r="D112" s="172"/>
      <c r="E112" s="172"/>
      <c r="F112" s="172"/>
      <c r="G112" s="172"/>
      <c r="H112" s="172"/>
      <c r="I112" s="172"/>
      <c r="J112" s="172"/>
    </row>
    <row r="113" spans="1:10">
      <c r="A113" s="172"/>
      <c r="B113" s="172"/>
      <c r="C113" s="172"/>
      <c r="D113" s="172"/>
      <c r="E113" s="172"/>
      <c r="F113" s="172"/>
      <c r="G113" s="172"/>
      <c r="H113" s="172"/>
      <c r="I113" s="172"/>
      <c r="J113" s="172"/>
    </row>
    <row r="114" spans="1:10">
      <c r="A114" s="172"/>
      <c r="B114" s="172"/>
      <c r="C114" s="172"/>
      <c r="D114" s="172"/>
      <c r="E114" s="172"/>
      <c r="F114" s="172"/>
      <c r="G114" s="172"/>
      <c r="H114" s="172"/>
      <c r="I114" s="172"/>
      <c r="J114" s="172"/>
    </row>
    <row r="115" spans="1:10">
      <c r="A115" s="172"/>
      <c r="B115" s="172"/>
      <c r="C115" s="172"/>
      <c r="D115" s="172"/>
      <c r="E115" s="172"/>
      <c r="F115" s="172"/>
      <c r="G115" s="172"/>
      <c r="H115" s="172"/>
      <c r="I115" s="172"/>
      <c r="J115" s="172"/>
    </row>
    <row r="116" spans="1:10">
      <c r="A116" s="172"/>
      <c r="B116" s="172"/>
      <c r="C116" s="172"/>
      <c r="D116" s="172"/>
      <c r="E116" s="172"/>
      <c r="F116" s="172"/>
      <c r="G116" s="172"/>
      <c r="H116" s="172"/>
      <c r="I116" s="172"/>
      <c r="J116" s="172"/>
    </row>
    <row r="117" spans="1:10">
      <c r="A117" s="172"/>
      <c r="B117" s="172"/>
      <c r="C117" s="172"/>
      <c r="D117" s="172"/>
      <c r="E117" s="172"/>
      <c r="F117" s="172"/>
      <c r="G117" s="172"/>
      <c r="H117" s="172"/>
      <c r="I117" s="172"/>
      <c r="J117" s="172"/>
    </row>
    <row r="118" spans="1:10">
      <c r="A118" s="172"/>
      <c r="B118" s="172"/>
      <c r="C118" s="172"/>
      <c r="D118" s="172"/>
      <c r="E118" s="172"/>
      <c r="F118" s="172"/>
      <c r="G118" s="172"/>
      <c r="H118" s="172"/>
      <c r="I118" s="172"/>
      <c r="J118" s="172"/>
    </row>
    <row r="119" spans="1:10">
      <c r="A119" s="172"/>
      <c r="B119" s="172"/>
      <c r="C119" s="172"/>
      <c r="D119" s="172"/>
      <c r="E119" s="172"/>
      <c r="F119" s="172"/>
      <c r="G119" s="172"/>
      <c r="H119" s="172"/>
      <c r="I119" s="172"/>
      <c r="J119" s="172"/>
    </row>
    <row r="120" spans="1:10">
      <c r="A120" s="172"/>
      <c r="B120" s="172"/>
      <c r="C120" s="172"/>
      <c r="D120" s="172"/>
      <c r="E120" s="172"/>
      <c r="F120" s="172"/>
      <c r="G120" s="172"/>
      <c r="H120" s="172"/>
      <c r="I120" s="172"/>
      <c r="J120" s="172"/>
    </row>
    <row r="121" spans="1:10">
      <c r="A121" s="172"/>
      <c r="B121" s="172"/>
      <c r="C121" s="172"/>
      <c r="D121" s="172"/>
      <c r="E121" s="172"/>
      <c r="F121" s="172"/>
      <c r="G121" s="172"/>
      <c r="H121" s="172"/>
      <c r="I121" s="172"/>
      <c r="J121" s="172"/>
    </row>
    <row r="122" spans="1:10">
      <c r="A122" s="172"/>
      <c r="B122" s="172"/>
      <c r="C122" s="172"/>
      <c r="D122" s="172"/>
      <c r="E122" s="172"/>
      <c r="F122" s="172"/>
      <c r="G122" s="172"/>
      <c r="H122" s="172"/>
      <c r="I122" s="172"/>
      <c r="J122" s="172"/>
    </row>
    <row r="123" spans="1:10">
      <c r="A123" s="172"/>
      <c r="B123" s="172"/>
      <c r="C123" s="172"/>
      <c r="D123" s="172"/>
      <c r="E123" s="172"/>
      <c r="F123" s="172"/>
      <c r="G123" s="172"/>
      <c r="H123" s="172"/>
      <c r="I123" s="172"/>
      <c r="J123" s="172"/>
    </row>
    <row r="124" spans="1:10">
      <c r="A124" s="172"/>
      <c r="B124" s="172"/>
      <c r="C124" s="172"/>
      <c r="D124" s="172"/>
      <c r="E124" s="172"/>
      <c r="F124" s="172"/>
      <c r="G124" s="172"/>
      <c r="H124" s="172"/>
      <c r="I124" s="172"/>
      <c r="J124" s="172"/>
    </row>
    <row r="125" spans="1:10">
      <c r="A125" s="172"/>
      <c r="B125" s="172"/>
      <c r="C125" s="172"/>
      <c r="D125" s="172"/>
      <c r="E125" s="172"/>
      <c r="F125" s="172"/>
      <c r="G125" s="172"/>
      <c r="H125" s="172"/>
      <c r="I125" s="172"/>
      <c r="J125" s="172"/>
    </row>
    <row r="126" spans="1:10">
      <c r="A126" s="172"/>
      <c r="B126" s="172"/>
      <c r="C126" s="172"/>
      <c r="D126" s="172"/>
      <c r="E126" s="172"/>
      <c r="F126" s="172"/>
      <c r="G126" s="172"/>
      <c r="H126" s="172"/>
      <c r="I126" s="172"/>
      <c r="J126" s="172"/>
    </row>
    <row r="127" spans="1:10">
      <c r="A127" s="172"/>
      <c r="B127" s="172"/>
      <c r="C127" s="172"/>
      <c r="D127" s="172"/>
      <c r="E127" s="172"/>
      <c r="F127" s="172"/>
      <c r="G127" s="172"/>
      <c r="H127" s="172"/>
      <c r="I127" s="172"/>
      <c r="J127" s="172"/>
    </row>
    <row r="128" spans="1:10">
      <c r="A128" s="172"/>
      <c r="B128" s="172"/>
      <c r="C128" s="172"/>
      <c r="D128" s="172"/>
      <c r="E128" s="172"/>
      <c r="F128" s="172"/>
      <c r="G128" s="172"/>
      <c r="H128" s="172"/>
      <c r="I128" s="172"/>
      <c r="J128" s="172"/>
    </row>
    <row r="129" spans="1:10">
      <c r="A129" s="172"/>
      <c r="B129" s="172"/>
      <c r="C129" s="172"/>
      <c r="D129" s="172"/>
      <c r="E129" s="172"/>
      <c r="F129" s="172"/>
      <c r="G129" s="172"/>
      <c r="H129" s="172"/>
      <c r="I129" s="172"/>
      <c r="J129" s="172"/>
    </row>
    <row r="130" spans="1:10">
      <c r="A130" s="172"/>
      <c r="B130" s="172"/>
      <c r="C130" s="172"/>
      <c r="D130" s="172"/>
      <c r="E130" s="172"/>
      <c r="F130" s="172"/>
      <c r="G130" s="172"/>
      <c r="H130" s="172"/>
      <c r="I130" s="172"/>
      <c r="J130" s="172"/>
    </row>
    <row r="131" spans="1:10">
      <c r="A131" s="172"/>
      <c r="B131" s="172"/>
      <c r="C131" s="172"/>
      <c r="D131" s="172"/>
      <c r="E131" s="172"/>
      <c r="F131" s="172"/>
      <c r="G131" s="172"/>
      <c r="H131" s="172"/>
      <c r="I131" s="172"/>
      <c r="J131" s="172"/>
    </row>
    <row r="132" spans="1:10">
      <c r="A132" s="172"/>
      <c r="B132" s="172"/>
      <c r="C132" s="172"/>
      <c r="D132" s="172"/>
      <c r="E132" s="172"/>
      <c r="F132" s="172"/>
      <c r="G132" s="172"/>
      <c r="H132" s="172"/>
      <c r="I132" s="172"/>
      <c r="J132" s="172"/>
    </row>
    <row r="133" spans="1:10">
      <c r="A133" s="172"/>
      <c r="B133" s="172"/>
      <c r="C133" s="172"/>
      <c r="D133" s="172"/>
      <c r="E133" s="172"/>
      <c r="F133" s="172"/>
      <c r="G133" s="172"/>
      <c r="H133" s="172"/>
      <c r="I133" s="172"/>
      <c r="J133" s="172"/>
    </row>
    <row r="134" spans="1:10">
      <c r="A134" s="172"/>
      <c r="B134" s="172"/>
      <c r="C134" s="172"/>
      <c r="D134" s="172"/>
      <c r="E134" s="172"/>
      <c r="F134" s="172"/>
      <c r="G134" s="172"/>
      <c r="H134" s="172"/>
      <c r="I134" s="172"/>
      <c r="J134" s="172"/>
    </row>
    <row r="135" spans="1:10">
      <c r="A135" s="172"/>
      <c r="B135" s="172"/>
      <c r="C135" s="172"/>
      <c r="D135" s="172"/>
      <c r="E135" s="172"/>
      <c r="F135" s="172"/>
      <c r="G135" s="172"/>
      <c r="H135" s="172"/>
      <c r="I135" s="172"/>
      <c r="J135" s="172"/>
    </row>
    <row r="136" spans="1:10">
      <c r="A136" s="172"/>
      <c r="B136" s="172"/>
      <c r="C136" s="172"/>
      <c r="D136" s="172"/>
      <c r="E136" s="172"/>
      <c r="F136" s="172"/>
      <c r="G136" s="172"/>
      <c r="H136" s="172"/>
      <c r="I136" s="172"/>
      <c r="J136" s="172"/>
    </row>
    <row r="137" spans="1:10">
      <c r="A137" s="172"/>
      <c r="B137" s="172"/>
      <c r="C137" s="172"/>
      <c r="D137" s="172"/>
      <c r="E137" s="172"/>
      <c r="F137" s="172"/>
      <c r="G137" s="172"/>
      <c r="H137" s="172"/>
      <c r="I137" s="172"/>
      <c r="J137" s="172"/>
    </row>
    <row r="138" spans="1:10">
      <c r="A138" s="172"/>
      <c r="B138" s="172"/>
      <c r="C138" s="172"/>
      <c r="D138" s="172"/>
      <c r="E138" s="172"/>
      <c r="F138" s="172"/>
      <c r="G138" s="172"/>
      <c r="H138" s="172"/>
      <c r="I138" s="172"/>
      <c r="J138" s="172"/>
    </row>
    <row r="139" spans="1:10">
      <c r="A139" s="172"/>
      <c r="B139" s="172"/>
      <c r="C139" s="172"/>
      <c r="D139" s="172"/>
      <c r="E139" s="172"/>
      <c r="F139" s="172"/>
      <c r="G139" s="172"/>
      <c r="H139" s="172"/>
      <c r="I139" s="172"/>
      <c r="J139" s="172"/>
    </row>
    <row r="140" spans="1:10">
      <c r="A140" s="172"/>
      <c r="B140" s="172"/>
      <c r="C140" s="172"/>
      <c r="D140" s="172"/>
      <c r="E140" s="172"/>
      <c r="F140" s="172"/>
      <c r="G140" s="172"/>
      <c r="H140" s="172"/>
      <c r="I140" s="172"/>
      <c r="J140" s="172"/>
    </row>
    <row r="141" spans="1:10">
      <c r="A141" s="172"/>
      <c r="B141" s="172"/>
      <c r="C141" s="172"/>
      <c r="D141" s="172"/>
      <c r="E141" s="172"/>
      <c r="F141" s="172"/>
      <c r="G141" s="172"/>
      <c r="H141" s="172"/>
      <c r="I141" s="172"/>
      <c r="J141" s="172"/>
    </row>
    <row r="142" spans="1:10">
      <c r="A142" s="172"/>
      <c r="B142" s="172"/>
      <c r="C142" s="172"/>
      <c r="D142" s="172"/>
      <c r="E142" s="172"/>
      <c r="F142" s="172"/>
      <c r="G142" s="172"/>
      <c r="H142" s="172"/>
      <c r="I142" s="172"/>
      <c r="J142" s="172"/>
    </row>
    <row r="143" spans="1:10">
      <c r="A143" s="172"/>
      <c r="B143" s="172"/>
      <c r="C143" s="172"/>
      <c r="D143" s="172"/>
      <c r="E143" s="172"/>
      <c r="F143" s="172"/>
      <c r="G143" s="172"/>
      <c r="H143" s="172"/>
      <c r="I143" s="172"/>
      <c r="J143" s="172"/>
    </row>
    <row r="144" spans="1:10">
      <c r="A144" s="172"/>
      <c r="B144" s="172"/>
      <c r="C144" s="172"/>
      <c r="D144" s="172"/>
      <c r="E144" s="172"/>
      <c r="F144" s="172"/>
      <c r="G144" s="172"/>
      <c r="H144" s="172"/>
      <c r="I144" s="172"/>
      <c r="J144" s="172"/>
    </row>
    <row r="145" spans="1:10">
      <c r="A145" s="172"/>
      <c r="B145" s="172"/>
      <c r="C145" s="172"/>
      <c r="D145" s="172"/>
      <c r="E145" s="172"/>
      <c r="F145" s="172"/>
      <c r="G145" s="172"/>
      <c r="H145" s="172"/>
      <c r="I145" s="172"/>
      <c r="J145" s="172"/>
    </row>
    <row r="146" spans="1:10">
      <c r="A146" s="172"/>
      <c r="B146" s="172"/>
      <c r="C146" s="172"/>
      <c r="D146" s="172"/>
      <c r="E146" s="172"/>
      <c r="F146" s="172"/>
      <c r="G146" s="172"/>
      <c r="H146" s="172"/>
      <c r="I146" s="172"/>
      <c r="J146" s="172"/>
    </row>
    <row r="147" spans="1:10">
      <c r="A147" s="172"/>
      <c r="B147" s="172"/>
      <c r="C147" s="172"/>
      <c r="D147" s="172"/>
      <c r="E147" s="172"/>
      <c r="F147" s="172"/>
      <c r="G147" s="172"/>
      <c r="H147" s="172"/>
      <c r="I147" s="172"/>
      <c r="J147" s="172"/>
    </row>
    <row r="148" spans="1:10">
      <c r="A148" s="172"/>
      <c r="B148" s="172"/>
      <c r="C148" s="172"/>
      <c r="D148" s="172"/>
      <c r="E148" s="172"/>
      <c r="F148" s="172"/>
      <c r="G148" s="172"/>
      <c r="H148" s="172"/>
      <c r="I148" s="172"/>
      <c r="J148" s="172"/>
    </row>
    <row r="149" spans="1:10">
      <c r="A149" s="172"/>
      <c r="B149" s="172"/>
      <c r="C149" s="172"/>
      <c r="D149" s="172"/>
      <c r="E149" s="172"/>
      <c r="F149" s="172"/>
      <c r="G149" s="172"/>
      <c r="H149" s="172"/>
      <c r="I149" s="172"/>
      <c r="J149" s="172"/>
    </row>
    <row r="150" spans="1:10">
      <c r="A150" s="172"/>
      <c r="B150" s="172"/>
      <c r="C150" s="172"/>
      <c r="D150" s="172"/>
      <c r="E150" s="172"/>
      <c r="F150" s="172"/>
      <c r="G150" s="172"/>
      <c r="H150" s="172"/>
      <c r="I150" s="172"/>
      <c r="J150" s="172"/>
    </row>
    <row r="151" spans="1:10">
      <c r="A151" s="172"/>
      <c r="B151" s="172"/>
      <c r="C151" s="172"/>
      <c r="D151" s="172"/>
      <c r="E151" s="172"/>
      <c r="F151" s="172"/>
      <c r="G151" s="172"/>
      <c r="H151" s="172"/>
      <c r="I151" s="172"/>
      <c r="J151" s="172"/>
    </row>
    <row r="152" spans="1:10">
      <c r="A152" s="172"/>
      <c r="B152" s="172"/>
      <c r="C152" s="172"/>
      <c r="D152" s="172"/>
      <c r="E152" s="172"/>
      <c r="F152" s="172"/>
      <c r="G152" s="172"/>
      <c r="H152" s="172"/>
      <c r="I152" s="172"/>
      <c r="J152" s="172"/>
    </row>
    <row r="153" spans="1:10">
      <c r="A153" s="172"/>
      <c r="B153" s="172"/>
      <c r="C153" s="172"/>
      <c r="D153" s="172"/>
      <c r="E153" s="172"/>
      <c r="F153" s="172"/>
      <c r="G153" s="172"/>
      <c r="H153" s="172"/>
      <c r="I153" s="172"/>
      <c r="J153" s="172"/>
    </row>
    <row r="154" spans="1:10">
      <c r="A154" s="172"/>
      <c r="B154" s="172"/>
      <c r="C154" s="172"/>
      <c r="D154" s="172"/>
      <c r="E154" s="172"/>
      <c r="F154" s="172"/>
      <c r="G154" s="172"/>
      <c r="H154" s="172"/>
      <c r="I154" s="172"/>
      <c r="J154" s="172"/>
    </row>
    <row r="155" spans="1:10">
      <c r="A155" s="172"/>
      <c r="B155" s="172"/>
      <c r="C155" s="172"/>
      <c r="D155" s="172"/>
      <c r="E155" s="172"/>
      <c r="F155" s="172"/>
      <c r="G155" s="172"/>
      <c r="H155" s="172"/>
      <c r="I155" s="172"/>
      <c r="J155" s="172"/>
    </row>
    <row r="156" spans="1:10">
      <c r="A156" s="172"/>
      <c r="B156" s="172"/>
      <c r="C156" s="172"/>
      <c r="D156" s="172"/>
      <c r="E156" s="172"/>
      <c r="F156" s="172"/>
      <c r="G156" s="172"/>
      <c r="H156" s="172"/>
      <c r="I156" s="172"/>
      <c r="J156" s="172"/>
    </row>
    <row r="157" spans="1:10">
      <c r="A157" s="172"/>
      <c r="B157" s="172"/>
      <c r="C157" s="172"/>
      <c r="D157" s="172"/>
      <c r="E157" s="172"/>
      <c r="F157" s="172"/>
      <c r="G157" s="172"/>
      <c r="H157" s="172"/>
      <c r="I157" s="172"/>
      <c r="J157" s="172"/>
    </row>
    <row r="158" spans="1:10">
      <c r="A158" s="172"/>
      <c r="B158" s="172"/>
      <c r="C158" s="172"/>
      <c r="D158" s="172"/>
      <c r="E158" s="172"/>
      <c r="F158" s="172"/>
      <c r="G158" s="172"/>
      <c r="H158" s="172"/>
      <c r="I158" s="172"/>
      <c r="J158" s="172"/>
    </row>
    <row r="159" spans="1:10">
      <c r="A159" s="172"/>
      <c r="B159" s="172"/>
      <c r="C159" s="172"/>
      <c r="D159" s="172"/>
      <c r="E159" s="172"/>
      <c r="F159" s="172"/>
      <c r="G159" s="172"/>
      <c r="H159" s="172"/>
      <c r="I159" s="172"/>
      <c r="J159" s="172"/>
    </row>
    <row r="160" spans="1:10">
      <c r="A160" s="172"/>
      <c r="B160" s="172"/>
      <c r="C160" s="172"/>
      <c r="D160" s="172"/>
      <c r="E160" s="172"/>
      <c r="F160" s="172"/>
      <c r="G160" s="172"/>
      <c r="H160" s="172"/>
      <c r="I160" s="172"/>
      <c r="J160" s="172"/>
    </row>
    <row r="161" spans="1:10">
      <c r="A161" s="172"/>
      <c r="B161" s="172"/>
      <c r="C161" s="172"/>
      <c r="D161" s="172"/>
      <c r="E161" s="172"/>
      <c r="F161" s="172"/>
      <c r="G161" s="172"/>
      <c r="H161" s="172"/>
      <c r="I161" s="172"/>
      <c r="J161" s="172"/>
    </row>
    <row r="162" spans="1:10">
      <c r="A162" s="172"/>
      <c r="B162" s="172"/>
      <c r="C162" s="172"/>
      <c r="D162" s="172"/>
      <c r="E162" s="172"/>
      <c r="F162" s="172"/>
      <c r="G162" s="172"/>
      <c r="H162" s="172"/>
      <c r="I162" s="172"/>
      <c r="J162" s="172"/>
    </row>
    <row r="163" spans="1:10">
      <c r="A163" s="172"/>
      <c r="B163" s="172"/>
      <c r="C163" s="172"/>
      <c r="D163" s="172"/>
      <c r="E163" s="172"/>
      <c r="F163" s="172"/>
      <c r="G163" s="172"/>
      <c r="H163" s="172"/>
      <c r="I163" s="172"/>
      <c r="J163" s="172"/>
    </row>
    <row r="164" spans="1:10">
      <c r="A164" s="172"/>
      <c r="B164" s="172"/>
      <c r="C164" s="172"/>
      <c r="D164" s="172"/>
      <c r="E164" s="172"/>
      <c r="F164" s="172"/>
      <c r="G164" s="172"/>
      <c r="H164" s="172"/>
      <c r="I164" s="172"/>
      <c r="J164" s="172"/>
    </row>
    <row r="165" spans="1:10">
      <c r="A165" s="172"/>
      <c r="B165" s="172"/>
      <c r="C165" s="172"/>
      <c r="D165" s="172"/>
      <c r="E165" s="172"/>
      <c r="F165" s="172"/>
      <c r="G165" s="172"/>
      <c r="H165" s="172"/>
      <c r="I165" s="172"/>
      <c r="J165" s="172"/>
    </row>
    <row r="166" spans="1:10">
      <c r="A166" s="172"/>
      <c r="B166" s="172"/>
      <c r="C166" s="172"/>
      <c r="D166" s="172"/>
      <c r="E166" s="172"/>
      <c r="F166" s="172"/>
      <c r="G166" s="172"/>
      <c r="H166" s="172"/>
      <c r="I166" s="172"/>
      <c r="J166" s="172"/>
    </row>
    <row r="167" spans="1:10">
      <c r="A167" s="172"/>
      <c r="B167" s="172"/>
      <c r="C167" s="172"/>
      <c r="D167" s="172"/>
      <c r="E167" s="172"/>
      <c r="F167" s="172"/>
      <c r="G167" s="172"/>
      <c r="H167" s="172"/>
      <c r="I167" s="172"/>
      <c r="J167" s="172"/>
    </row>
    <row r="168" spans="1:10">
      <c r="A168" s="172"/>
      <c r="B168" s="172"/>
      <c r="C168" s="172"/>
      <c r="D168" s="172"/>
      <c r="E168" s="172"/>
      <c r="F168" s="172"/>
      <c r="G168" s="172"/>
      <c r="H168" s="172"/>
      <c r="I168" s="172"/>
      <c r="J168" s="172"/>
    </row>
    <row r="169" spans="1:10">
      <c r="A169" s="172"/>
      <c r="B169" s="172"/>
      <c r="C169" s="172"/>
      <c r="D169" s="172"/>
      <c r="E169" s="172"/>
      <c r="F169" s="172"/>
      <c r="G169" s="172"/>
      <c r="H169" s="172"/>
      <c r="I169" s="172"/>
      <c r="J169" s="172"/>
    </row>
    <row r="170" spans="1:10">
      <c r="A170" s="172"/>
      <c r="B170" s="172"/>
      <c r="C170" s="172"/>
      <c r="D170" s="172"/>
      <c r="E170" s="172"/>
      <c r="F170" s="172"/>
      <c r="G170" s="172"/>
      <c r="H170" s="172"/>
      <c r="I170" s="172"/>
      <c r="J170" s="172"/>
    </row>
    <row r="171" spans="1:10">
      <c r="A171" s="172"/>
      <c r="B171" s="172"/>
      <c r="C171" s="172"/>
      <c r="D171" s="172"/>
      <c r="E171" s="172"/>
      <c r="F171" s="172"/>
      <c r="G171" s="172"/>
      <c r="H171" s="172"/>
      <c r="I171" s="172"/>
      <c r="J171" s="172"/>
    </row>
    <row r="172" spans="1:10">
      <c r="A172" s="172"/>
      <c r="B172" s="172"/>
      <c r="C172" s="172"/>
      <c r="D172" s="172"/>
      <c r="E172" s="172"/>
      <c r="F172" s="172"/>
      <c r="G172" s="172"/>
      <c r="H172" s="172"/>
      <c r="I172" s="172"/>
      <c r="J172" s="172"/>
    </row>
    <row r="173" spans="1:10">
      <c r="A173" s="172"/>
      <c r="B173" s="172"/>
      <c r="C173" s="172"/>
      <c r="D173" s="172"/>
      <c r="E173" s="172"/>
      <c r="F173" s="172"/>
      <c r="G173" s="172"/>
      <c r="H173" s="172"/>
      <c r="I173" s="172"/>
      <c r="J173" s="172"/>
    </row>
    <row r="174" spans="1:10">
      <c r="A174" s="172"/>
      <c r="B174" s="172"/>
      <c r="C174" s="172"/>
      <c r="D174" s="172"/>
      <c r="E174" s="172"/>
      <c r="F174" s="172"/>
      <c r="G174" s="172"/>
      <c r="H174" s="172"/>
      <c r="I174" s="172"/>
      <c r="J174" s="172"/>
    </row>
    <row r="175" spans="1:10">
      <c r="A175" s="172"/>
      <c r="B175" s="172"/>
      <c r="C175" s="172"/>
      <c r="D175" s="172"/>
      <c r="E175" s="172"/>
      <c r="F175" s="172"/>
      <c r="G175" s="172"/>
      <c r="H175" s="172"/>
      <c r="I175" s="172"/>
      <c r="J175" s="172"/>
    </row>
    <row r="176" spans="1:10">
      <c r="A176" s="172"/>
      <c r="B176" s="172"/>
      <c r="C176" s="172"/>
      <c r="D176" s="172"/>
      <c r="E176" s="172"/>
      <c r="F176" s="172"/>
      <c r="G176" s="172"/>
      <c r="H176" s="172"/>
      <c r="I176" s="172"/>
      <c r="J176" s="172"/>
    </row>
    <row r="177" spans="1:10">
      <c r="A177" s="172"/>
      <c r="B177" s="172"/>
      <c r="C177" s="172"/>
      <c r="D177" s="172"/>
      <c r="E177" s="172"/>
      <c r="F177" s="172"/>
      <c r="G177" s="172"/>
      <c r="H177" s="172"/>
      <c r="I177" s="172"/>
      <c r="J177" s="172"/>
    </row>
    <row r="178" spans="1:10">
      <c r="A178" s="172"/>
      <c r="B178" s="172"/>
      <c r="C178" s="172"/>
      <c r="D178" s="172"/>
      <c r="E178" s="172"/>
      <c r="F178" s="172"/>
      <c r="G178" s="172"/>
      <c r="H178" s="172"/>
      <c r="I178" s="172"/>
      <c r="J178" s="172"/>
    </row>
    <row r="179" spans="1:10">
      <c r="A179" s="172"/>
      <c r="B179" s="172"/>
      <c r="C179" s="172"/>
      <c r="D179" s="172"/>
      <c r="E179" s="172"/>
      <c r="F179" s="172"/>
      <c r="G179" s="172"/>
      <c r="H179" s="172"/>
      <c r="I179" s="172"/>
      <c r="J179" s="172"/>
    </row>
    <row r="180" spans="1:10">
      <c r="A180" s="172"/>
      <c r="B180" s="172"/>
      <c r="C180" s="172"/>
      <c r="D180" s="172"/>
      <c r="E180" s="172"/>
      <c r="F180" s="172"/>
      <c r="G180" s="172"/>
      <c r="H180" s="172"/>
      <c r="I180" s="172"/>
      <c r="J180" s="172"/>
    </row>
    <row r="181" spans="1:10">
      <c r="A181" s="172"/>
      <c r="B181" s="172"/>
      <c r="C181" s="172"/>
      <c r="D181" s="172"/>
      <c r="E181" s="172"/>
      <c r="F181" s="172"/>
      <c r="G181" s="172"/>
      <c r="H181" s="172"/>
      <c r="I181" s="172"/>
      <c r="J181" s="172"/>
    </row>
    <row r="182" spans="1:10">
      <c r="A182" s="172"/>
      <c r="B182" s="172"/>
      <c r="C182" s="172"/>
      <c r="D182" s="172"/>
      <c r="E182" s="172"/>
      <c r="F182" s="172"/>
      <c r="G182" s="172"/>
      <c r="H182" s="172"/>
      <c r="I182" s="172"/>
      <c r="J182" s="172"/>
    </row>
    <row r="183" spans="1:10">
      <c r="A183" s="172"/>
      <c r="B183" s="172"/>
      <c r="C183" s="172"/>
      <c r="D183" s="172"/>
      <c r="E183" s="172"/>
      <c r="F183" s="172"/>
      <c r="G183" s="172"/>
      <c r="H183" s="172"/>
      <c r="I183" s="172"/>
      <c r="J183" s="172"/>
    </row>
    <row r="184" spans="1:10">
      <c r="A184" s="172"/>
      <c r="B184" s="172"/>
      <c r="C184" s="172"/>
      <c r="D184" s="172"/>
      <c r="E184" s="172"/>
      <c r="F184" s="172"/>
      <c r="G184" s="172"/>
      <c r="H184" s="172"/>
      <c r="I184" s="172"/>
      <c r="J184" s="172"/>
    </row>
    <row r="185" spans="1:10">
      <c r="A185" s="172"/>
      <c r="B185" s="172"/>
      <c r="C185" s="172"/>
      <c r="D185" s="172"/>
      <c r="E185" s="172"/>
      <c r="F185" s="172"/>
      <c r="G185" s="172"/>
      <c r="H185" s="172"/>
      <c r="I185" s="172"/>
      <c r="J185" s="172"/>
    </row>
    <row r="186" spans="1:10">
      <c r="A186" s="172"/>
      <c r="B186" s="172"/>
      <c r="C186" s="172"/>
      <c r="D186" s="172"/>
      <c r="E186" s="172"/>
      <c r="F186" s="172"/>
      <c r="G186" s="172"/>
      <c r="H186" s="172"/>
      <c r="I186" s="172"/>
      <c r="J186" s="172"/>
    </row>
    <row r="187" spans="1:10">
      <c r="A187" s="172"/>
      <c r="B187" s="172"/>
      <c r="C187" s="172"/>
      <c r="D187" s="172"/>
      <c r="E187" s="172"/>
      <c r="F187" s="172"/>
      <c r="G187" s="172"/>
      <c r="H187" s="172"/>
      <c r="I187" s="172"/>
      <c r="J187" s="172"/>
    </row>
    <row r="188" spans="1:10">
      <c r="A188" s="172"/>
      <c r="B188" s="172"/>
      <c r="C188" s="172"/>
      <c r="D188" s="172"/>
      <c r="E188" s="172"/>
      <c r="F188" s="172"/>
      <c r="G188" s="172"/>
      <c r="H188" s="172"/>
      <c r="I188" s="172"/>
      <c r="J188" s="172"/>
    </row>
    <row r="189" spans="1:10">
      <c r="A189" s="172"/>
      <c r="B189" s="172"/>
      <c r="C189" s="172"/>
      <c r="D189" s="172"/>
      <c r="E189" s="172"/>
      <c r="F189" s="172"/>
      <c r="G189" s="172"/>
      <c r="H189" s="172"/>
      <c r="I189" s="172"/>
      <c r="J189" s="172"/>
    </row>
    <row r="190" spans="1:10">
      <c r="A190" s="172"/>
      <c r="B190" s="172"/>
      <c r="C190" s="172"/>
      <c r="D190" s="172"/>
      <c r="E190" s="172"/>
      <c r="F190" s="172"/>
      <c r="G190" s="172"/>
      <c r="H190" s="172"/>
      <c r="I190" s="172"/>
      <c r="J190" s="172"/>
    </row>
    <row r="191" spans="1:10">
      <c r="A191" s="172"/>
      <c r="B191" s="172"/>
      <c r="C191" s="172"/>
      <c r="D191" s="172"/>
      <c r="E191" s="172"/>
      <c r="F191" s="172"/>
      <c r="G191" s="172"/>
      <c r="H191" s="172"/>
      <c r="I191" s="172"/>
      <c r="J191" s="172"/>
    </row>
    <row r="192" spans="1:10">
      <c r="A192" s="172"/>
      <c r="B192" s="172"/>
      <c r="C192" s="172"/>
      <c r="D192" s="172"/>
      <c r="E192" s="172"/>
      <c r="F192" s="172"/>
      <c r="G192" s="172"/>
      <c r="H192" s="172"/>
      <c r="I192" s="172"/>
      <c r="J192" s="172"/>
    </row>
    <row r="193" spans="1:10">
      <c r="A193" s="172"/>
      <c r="B193" s="172"/>
      <c r="C193" s="172"/>
      <c r="D193" s="172"/>
      <c r="E193" s="172"/>
      <c r="F193" s="172"/>
      <c r="G193" s="172"/>
      <c r="H193" s="172"/>
      <c r="I193" s="172"/>
      <c r="J193" s="172"/>
    </row>
    <row r="194" spans="1:10">
      <c r="A194" s="172"/>
      <c r="B194" s="172"/>
      <c r="C194" s="172"/>
      <c r="D194" s="172"/>
      <c r="E194" s="172"/>
      <c r="F194" s="172"/>
      <c r="G194" s="172"/>
      <c r="H194" s="172"/>
      <c r="I194" s="172"/>
      <c r="J194" s="172"/>
    </row>
    <row r="195" spans="1:10">
      <c r="A195" s="172"/>
      <c r="B195" s="172"/>
      <c r="C195" s="172"/>
      <c r="D195" s="172"/>
      <c r="E195" s="172"/>
      <c r="F195" s="172"/>
      <c r="G195" s="172"/>
      <c r="H195" s="172"/>
      <c r="I195" s="172"/>
      <c r="J195" s="172"/>
    </row>
    <row r="196" spans="1:10">
      <c r="A196" s="172"/>
      <c r="B196" s="172"/>
      <c r="C196" s="172"/>
      <c r="D196" s="172"/>
      <c r="E196" s="172"/>
      <c r="F196" s="172"/>
      <c r="G196" s="172"/>
      <c r="H196" s="172"/>
      <c r="I196" s="172"/>
      <c r="J196" s="172"/>
    </row>
    <row r="197" spans="1:10">
      <c r="A197" s="172"/>
      <c r="B197" s="172"/>
      <c r="C197" s="172"/>
      <c r="D197" s="172"/>
      <c r="E197" s="172"/>
      <c r="F197" s="172"/>
      <c r="G197" s="172"/>
      <c r="H197" s="172"/>
      <c r="I197" s="172"/>
      <c r="J197" s="172"/>
    </row>
    <row r="198" spans="1:10">
      <c r="A198" s="172"/>
      <c r="B198" s="172"/>
      <c r="C198" s="172"/>
      <c r="D198" s="172"/>
      <c r="E198" s="172"/>
      <c r="F198" s="172"/>
      <c r="G198" s="172"/>
      <c r="H198" s="172"/>
      <c r="I198" s="172"/>
      <c r="J198" s="172"/>
    </row>
    <row r="199" spans="1:10">
      <c r="A199" s="172"/>
      <c r="B199" s="172"/>
      <c r="C199" s="172"/>
      <c r="D199" s="172"/>
      <c r="E199" s="172"/>
      <c r="F199" s="172"/>
      <c r="G199" s="172"/>
      <c r="H199" s="172"/>
      <c r="I199" s="172"/>
      <c r="J199" s="172"/>
    </row>
    <row r="200" spans="1:10">
      <c r="A200" s="172"/>
      <c r="B200" s="172"/>
      <c r="C200" s="172"/>
      <c r="D200" s="172"/>
      <c r="E200" s="172"/>
      <c r="F200" s="172"/>
      <c r="G200" s="172"/>
      <c r="H200" s="172"/>
      <c r="I200" s="172"/>
      <c r="J200" s="172"/>
    </row>
    <row r="201" spans="1:10">
      <c r="A201" s="172"/>
      <c r="B201" s="172"/>
      <c r="C201" s="172"/>
      <c r="D201" s="172"/>
      <c r="E201" s="172"/>
      <c r="F201" s="172"/>
      <c r="G201" s="172"/>
      <c r="H201" s="172"/>
      <c r="I201" s="172"/>
      <c r="J201" s="172"/>
    </row>
    <row r="202" spans="1:10">
      <c r="A202" s="172"/>
      <c r="B202" s="172"/>
      <c r="C202" s="172"/>
      <c r="D202" s="172"/>
      <c r="E202" s="172"/>
      <c r="F202" s="172"/>
      <c r="G202" s="172"/>
      <c r="H202" s="172"/>
      <c r="I202" s="172"/>
      <c r="J202" s="172"/>
    </row>
    <row r="203" spans="1:10">
      <c r="A203" s="172"/>
      <c r="B203" s="172"/>
      <c r="C203" s="172"/>
      <c r="D203" s="172"/>
      <c r="E203" s="172"/>
      <c r="F203" s="172"/>
      <c r="G203" s="172"/>
      <c r="H203" s="172"/>
      <c r="I203" s="172"/>
      <c r="J203" s="172"/>
    </row>
    <row r="204" spans="1:10">
      <c r="A204" s="172"/>
      <c r="B204" s="172"/>
      <c r="C204" s="172"/>
      <c r="D204" s="172"/>
      <c r="E204" s="172"/>
      <c r="F204" s="172"/>
      <c r="G204" s="172"/>
      <c r="H204" s="172"/>
      <c r="I204" s="172"/>
      <c r="J204" s="172"/>
    </row>
    <row r="205" spans="1:10">
      <c r="A205" s="172"/>
      <c r="B205" s="172"/>
      <c r="C205" s="172"/>
      <c r="D205" s="172"/>
      <c r="E205" s="172"/>
      <c r="F205" s="172"/>
      <c r="G205" s="172"/>
      <c r="H205" s="172"/>
      <c r="I205" s="172"/>
      <c r="J205" s="172"/>
    </row>
    <row r="206" spans="1:10">
      <c r="A206" s="172"/>
      <c r="B206" s="172"/>
      <c r="C206" s="172"/>
      <c r="D206" s="172"/>
      <c r="E206" s="172"/>
      <c r="F206" s="172"/>
      <c r="G206" s="172"/>
      <c r="H206" s="172"/>
      <c r="I206" s="172"/>
      <c r="J206" s="172"/>
    </row>
    <row r="207" spans="1:10">
      <c r="A207" s="172"/>
      <c r="B207" s="172"/>
      <c r="C207" s="172"/>
      <c r="D207" s="172"/>
      <c r="E207" s="172"/>
      <c r="F207" s="172"/>
      <c r="G207" s="172"/>
      <c r="H207" s="172"/>
      <c r="I207" s="172"/>
      <c r="J207" s="172"/>
    </row>
    <row r="208" spans="1:10">
      <c r="A208" s="172"/>
      <c r="B208" s="172"/>
      <c r="C208" s="172"/>
      <c r="D208" s="172"/>
      <c r="E208" s="172"/>
      <c r="F208" s="172"/>
      <c r="G208" s="172"/>
      <c r="H208" s="172"/>
      <c r="I208" s="172"/>
      <c r="J208" s="172"/>
    </row>
    <row r="209" spans="1:10">
      <c r="A209" s="172"/>
      <c r="B209" s="172"/>
      <c r="C209" s="172"/>
      <c r="D209" s="172"/>
      <c r="E209" s="172"/>
      <c r="F209" s="172"/>
      <c r="G209" s="172"/>
      <c r="H209" s="172"/>
      <c r="I209" s="172"/>
      <c r="J209" s="172"/>
    </row>
    <row r="210" spans="1:10">
      <c r="A210" s="172"/>
      <c r="B210" s="172"/>
      <c r="C210" s="172"/>
      <c r="D210" s="172"/>
      <c r="E210" s="172"/>
      <c r="F210" s="172"/>
      <c r="G210" s="172"/>
      <c r="H210" s="172"/>
      <c r="I210" s="172"/>
      <c r="J210" s="172"/>
    </row>
    <row r="211" spans="1:10">
      <c r="A211" s="172"/>
      <c r="B211" s="172"/>
      <c r="C211" s="172"/>
      <c r="D211" s="172"/>
      <c r="E211" s="172"/>
      <c r="F211" s="172"/>
      <c r="G211" s="172"/>
      <c r="H211" s="172"/>
      <c r="I211" s="172"/>
      <c r="J211" s="172"/>
    </row>
    <row r="212" spans="1:10">
      <c r="A212" s="172"/>
      <c r="B212" s="172"/>
      <c r="C212" s="172"/>
      <c r="D212" s="172"/>
      <c r="E212" s="172"/>
      <c r="F212" s="172"/>
      <c r="G212" s="172"/>
      <c r="H212" s="172"/>
      <c r="I212" s="172"/>
      <c r="J212" s="172"/>
    </row>
    <row r="213" spans="1:10">
      <c r="A213" s="172"/>
      <c r="B213" s="172"/>
      <c r="C213" s="172"/>
      <c r="D213" s="172"/>
      <c r="E213" s="172"/>
      <c r="F213" s="172"/>
      <c r="G213" s="172"/>
      <c r="H213" s="172"/>
      <c r="I213" s="172"/>
      <c r="J213" s="172"/>
    </row>
    <row r="214" spans="1:10">
      <c r="A214" s="172"/>
      <c r="B214" s="172"/>
      <c r="C214" s="172"/>
      <c r="D214" s="172"/>
      <c r="E214" s="172"/>
      <c r="F214" s="172"/>
      <c r="G214" s="172"/>
      <c r="H214" s="172"/>
      <c r="I214" s="172"/>
      <c r="J214" s="172"/>
    </row>
    <row r="215" spans="1:10">
      <c r="A215" s="172"/>
      <c r="B215" s="172"/>
      <c r="C215" s="172"/>
      <c r="D215" s="172"/>
      <c r="E215" s="172"/>
      <c r="F215" s="172"/>
      <c r="G215" s="172"/>
      <c r="H215" s="172"/>
      <c r="I215" s="172"/>
      <c r="J215" s="172"/>
    </row>
    <row r="216" spans="1:10">
      <c r="A216" s="172"/>
      <c r="B216" s="172"/>
      <c r="C216" s="172"/>
      <c r="D216" s="172"/>
      <c r="E216" s="172"/>
      <c r="F216" s="172"/>
      <c r="G216" s="172"/>
      <c r="H216" s="172"/>
      <c r="I216" s="172"/>
      <c r="J216" s="172"/>
    </row>
    <row r="217" spans="1:10">
      <c r="A217" s="172"/>
      <c r="B217" s="172"/>
      <c r="C217" s="172"/>
      <c r="D217" s="172"/>
      <c r="E217" s="172"/>
      <c r="F217" s="172"/>
      <c r="G217" s="172"/>
      <c r="H217" s="172"/>
      <c r="I217" s="172"/>
      <c r="J217" s="172"/>
    </row>
    <row r="218" spans="1:10">
      <c r="A218" s="172"/>
      <c r="B218" s="172"/>
      <c r="C218" s="172"/>
      <c r="D218" s="172"/>
      <c r="E218" s="172"/>
      <c r="F218" s="172"/>
      <c r="G218" s="172"/>
      <c r="H218" s="172"/>
      <c r="I218" s="172"/>
      <c r="J218" s="172"/>
    </row>
    <row r="219" spans="1:10">
      <c r="A219" s="172"/>
      <c r="B219" s="172"/>
      <c r="C219" s="172"/>
      <c r="D219" s="172"/>
      <c r="E219" s="172"/>
      <c r="F219" s="172"/>
      <c r="G219" s="172"/>
      <c r="H219" s="172"/>
      <c r="I219" s="172"/>
      <c r="J219" s="172"/>
    </row>
    <row r="220" spans="1:10">
      <c r="A220" s="172"/>
      <c r="B220" s="172"/>
      <c r="C220" s="172"/>
      <c r="D220" s="172"/>
      <c r="E220" s="172"/>
      <c r="F220" s="172"/>
      <c r="G220" s="172"/>
      <c r="H220" s="172"/>
      <c r="I220" s="172"/>
      <c r="J220" s="172"/>
    </row>
    <row r="221" spans="1:10">
      <c r="A221" s="172"/>
      <c r="B221" s="172"/>
      <c r="C221" s="172"/>
      <c r="D221" s="172"/>
      <c r="E221" s="172"/>
      <c r="F221" s="172"/>
      <c r="G221" s="172"/>
      <c r="H221" s="172"/>
      <c r="I221" s="172"/>
      <c r="J221" s="172"/>
    </row>
    <row r="222" spans="1:10">
      <c r="A222" s="172"/>
      <c r="B222" s="172"/>
      <c r="C222" s="172"/>
      <c r="D222" s="172"/>
      <c r="E222" s="172"/>
      <c r="F222" s="172"/>
      <c r="G222" s="172"/>
      <c r="H222" s="172"/>
      <c r="I222" s="172"/>
      <c r="J222" s="172"/>
    </row>
    <row r="223" spans="1:10">
      <c r="A223" s="172"/>
      <c r="B223" s="172"/>
      <c r="C223" s="172"/>
      <c r="D223" s="172"/>
      <c r="E223" s="172"/>
      <c r="F223" s="172"/>
      <c r="G223" s="172"/>
      <c r="H223" s="172"/>
      <c r="I223" s="172"/>
      <c r="J223" s="172"/>
    </row>
    <row r="224" spans="1:10">
      <c r="A224" s="172"/>
      <c r="B224" s="172"/>
      <c r="C224" s="172"/>
      <c r="D224" s="172"/>
      <c r="E224" s="172"/>
      <c r="F224" s="172"/>
      <c r="G224" s="172"/>
      <c r="H224" s="172"/>
      <c r="I224" s="172"/>
      <c r="J224" s="172"/>
    </row>
    <row r="225" spans="1:10">
      <c r="A225" s="172"/>
      <c r="B225" s="172"/>
      <c r="C225" s="172"/>
      <c r="D225" s="172"/>
      <c r="E225" s="172"/>
      <c r="F225" s="172"/>
      <c r="G225" s="172"/>
      <c r="H225" s="172"/>
      <c r="I225" s="172"/>
      <c r="J225" s="172"/>
    </row>
    <row r="226" spans="1:10">
      <c r="A226" s="172"/>
      <c r="B226" s="172"/>
      <c r="C226" s="172"/>
      <c r="D226" s="172"/>
      <c r="E226" s="172"/>
      <c r="F226" s="172"/>
      <c r="G226" s="172"/>
      <c r="H226" s="172"/>
      <c r="I226" s="172"/>
      <c r="J226" s="172"/>
    </row>
    <row r="227" spans="1:10">
      <c r="A227" s="172"/>
      <c r="B227" s="172"/>
      <c r="C227" s="172"/>
      <c r="D227" s="172"/>
      <c r="E227" s="172"/>
      <c r="F227" s="172"/>
      <c r="G227" s="172"/>
      <c r="H227" s="172"/>
      <c r="I227" s="172"/>
      <c r="J227" s="172"/>
    </row>
    <row r="228" spans="1:10">
      <c r="A228" s="172"/>
      <c r="B228" s="172"/>
      <c r="C228" s="172"/>
      <c r="D228" s="172"/>
      <c r="E228" s="172"/>
      <c r="F228" s="172"/>
      <c r="G228" s="172"/>
      <c r="H228" s="172"/>
      <c r="I228" s="172"/>
      <c r="J228" s="172"/>
    </row>
    <row r="229" spans="1:10">
      <c r="A229" s="172"/>
      <c r="B229" s="172"/>
      <c r="C229" s="172"/>
      <c r="D229" s="172"/>
      <c r="E229" s="172"/>
      <c r="F229" s="172"/>
      <c r="G229" s="172"/>
      <c r="H229" s="172"/>
      <c r="I229" s="172"/>
      <c r="J229" s="172"/>
    </row>
    <row r="230" spans="1:10">
      <c r="A230" s="172"/>
      <c r="B230" s="172"/>
      <c r="C230" s="172"/>
      <c r="D230" s="172"/>
      <c r="E230" s="172"/>
      <c r="F230" s="172"/>
      <c r="G230" s="172"/>
      <c r="H230" s="172"/>
      <c r="I230" s="172"/>
      <c r="J230" s="172"/>
    </row>
    <row r="231" spans="1:10">
      <c r="A231" s="172"/>
      <c r="B231" s="172"/>
      <c r="C231" s="172"/>
      <c r="D231" s="172"/>
      <c r="E231" s="172"/>
      <c r="F231" s="172"/>
      <c r="G231" s="172"/>
      <c r="H231" s="172"/>
      <c r="I231" s="172"/>
      <c r="J231" s="172"/>
    </row>
    <row r="232" spans="1:10">
      <c r="A232" s="172"/>
      <c r="B232" s="172"/>
      <c r="C232" s="172"/>
      <c r="D232" s="172"/>
      <c r="E232" s="172"/>
      <c r="F232" s="172"/>
      <c r="G232" s="172"/>
      <c r="H232" s="172"/>
      <c r="I232" s="172"/>
      <c r="J232" s="172"/>
    </row>
    <row r="233" spans="1:10">
      <c r="A233" s="172"/>
      <c r="B233" s="172"/>
      <c r="C233" s="172"/>
      <c r="D233" s="172"/>
      <c r="E233" s="172"/>
      <c r="F233" s="172"/>
      <c r="G233" s="172"/>
      <c r="H233" s="172"/>
      <c r="I233" s="172"/>
      <c r="J233" s="172"/>
    </row>
    <row r="234" spans="1:10">
      <c r="A234" s="172"/>
      <c r="B234" s="172"/>
      <c r="C234" s="172"/>
      <c r="D234" s="172"/>
      <c r="E234" s="172"/>
      <c r="F234" s="172"/>
      <c r="G234" s="172"/>
      <c r="H234" s="172"/>
      <c r="I234" s="172"/>
      <c r="J234" s="172"/>
    </row>
    <row r="235" spans="1:10">
      <c r="A235" s="172"/>
      <c r="B235" s="172"/>
      <c r="C235" s="172"/>
      <c r="D235" s="172"/>
      <c r="E235" s="172"/>
      <c r="F235" s="172"/>
      <c r="G235" s="172"/>
      <c r="H235" s="172"/>
      <c r="I235" s="172"/>
      <c r="J235" s="172"/>
    </row>
    <row r="236" spans="1:10">
      <c r="A236" s="172"/>
      <c r="B236" s="172"/>
      <c r="C236" s="172"/>
      <c r="D236" s="172"/>
      <c r="E236" s="172"/>
      <c r="F236" s="172"/>
      <c r="G236" s="172"/>
      <c r="H236" s="172"/>
      <c r="I236" s="172"/>
      <c r="J236" s="172"/>
    </row>
    <row r="237" spans="1:10">
      <c r="A237" s="172"/>
      <c r="B237" s="172"/>
      <c r="C237" s="172"/>
      <c r="D237" s="172"/>
      <c r="E237" s="172"/>
      <c r="F237" s="172"/>
      <c r="G237" s="172"/>
      <c r="H237" s="172"/>
      <c r="I237" s="172"/>
      <c r="J237" s="172"/>
    </row>
    <row r="238" spans="1:10">
      <c r="A238" s="172"/>
      <c r="B238" s="172"/>
      <c r="C238" s="172"/>
      <c r="D238" s="172"/>
      <c r="E238" s="172"/>
      <c r="F238" s="172"/>
      <c r="G238" s="172"/>
      <c r="H238" s="172"/>
      <c r="I238" s="172"/>
      <c r="J238" s="172"/>
    </row>
    <row r="239" spans="1:10">
      <c r="A239" s="172"/>
      <c r="B239" s="172"/>
      <c r="C239" s="172"/>
      <c r="D239" s="172"/>
      <c r="E239" s="172"/>
      <c r="F239" s="172"/>
      <c r="G239" s="172"/>
      <c r="H239" s="172"/>
      <c r="I239" s="172"/>
      <c r="J239" s="172"/>
    </row>
    <row r="240" spans="1:10">
      <c r="A240" s="172"/>
      <c r="B240" s="172"/>
      <c r="C240" s="172"/>
      <c r="D240" s="172"/>
      <c r="E240" s="172"/>
      <c r="F240" s="172"/>
      <c r="G240" s="172"/>
      <c r="H240" s="172"/>
      <c r="I240" s="172"/>
      <c r="J240" s="172"/>
    </row>
    <row r="241" spans="1:10">
      <c r="A241" s="172"/>
      <c r="B241" s="172"/>
      <c r="C241" s="172"/>
      <c r="D241" s="172"/>
      <c r="E241" s="172"/>
      <c r="F241" s="172"/>
      <c r="G241" s="172"/>
      <c r="H241" s="172"/>
      <c r="I241" s="172"/>
      <c r="J241" s="172"/>
    </row>
    <row r="242" spans="1:10">
      <c r="A242" s="172"/>
      <c r="B242" s="172"/>
      <c r="C242" s="172"/>
      <c r="D242" s="172"/>
      <c r="E242" s="172"/>
      <c r="F242" s="172"/>
      <c r="G242" s="172"/>
      <c r="H242" s="172"/>
      <c r="I242" s="172"/>
      <c r="J242" s="172"/>
    </row>
    <row r="243" spans="1:10">
      <c r="A243" s="172"/>
      <c r="B243" s="172"/>
      <c r="C243" s="172"/>
      <c r="D243" s="172"/>
      <c r="E243" s="172"/>
      <c r="F243" s="172"/>
      <c r="G243" s="172"/>
      <c r="H243" s="172"/>
      <c r="I243" s="172"/>
      <c r="J243" s="172"/>
    </row>
    <row r="244" spans="1:10">
      <c r="A244" s="172"/>
      <c r="B244" s="172"/>
      <c r="C244" s="172"/>
      <c r="D244" s="172"/>
      <c r="E244" s="172"/>
      <c r="F244" s="172"/>
      <c r="G244" s="172"/>
      <c r="H244" s="172"/>
      <c r="I244" s="172"/>
      <c r="J244" s="172"/>
    </row>
    <row r="245" spans="1:10">
      <c r="A245" s="172"/>
      <c r="B245" s="172"/>
      <c r="C245" s="172"/>
      <c r="D245" s="172"/>
      <c r="E245" s="172"/>
      <c r="F245" s="172"/>
      <c r="G245" s="172"/>
      <c r="H245" s="172"/>
      <c r="I245" s="172"/>
      <c r="J245" s="172"/>
    </row>
    <row r="246" spans="1:10">
      <c r="A246" s="172"/>
      <c r="B246" s="172"/>
      <c r="C246" s="172"/>
      <c r="D246" s="172"/>
      <c r="E246" s="172"/>
      <c r="F246" s="172"/>
      <c r="G246" s="172"/>
      <c r="H246" s="172"/>
      <c r="I246" s="172"/>
      <c r="J246" s="172"/>
    </row>
    <row r="247" spans="1:10">
      <c r="A247" s="172"/>
      <c r="B247" s="172"/>
      <c r="C247" s="172"/>
      <c r="D247" s="172"/>
      <c r="E247" s="172"/>
      <c r="F247" s="172"/>
      <c r="G247" s="172"/>
      <c r="H247" s="172"/>
      <c r="I247" s="172"/>
      <c r="J247" s="172"/>
    </row>
    <row r="248" spans="1:10">
      <c r="A248" s="172"/>
      <c r="B248" s="172"/>
      <c r="C248" s="172"/>
      <c r="D248" s="172"/>
      <c r="E248" s="172"/>
      <c r="F248" s="172"/>
      <c r="G248" s="172"/>
      <c r="H248" s="172"/>
      <c r="I248" s="172"/>
      <c r="J248" s="172"/>
    </row>
    <row r="249" spans="1:10">
      <c r="A249" s="172"/>
      <c r="B249" s="172"/>
      <c r="C249" s="172"/>
      <c r="D249" s="172"/>
      <c r="E249" s="172"/>
      <c r="F249" s="172"/>
      <c r="G249" s="172"/>
      <c r="H249" s="172"/>
      <c r="I249" s="172"/>
      <c r="J249" s="172"/>
    </row>
    <row r="250" spans="1:10">
      <c r="A250" s="172"/>
      <c r="B250" s="172"/>
      <c r="C250" s="172"/>
      <c r="D250" s="172"/>
      <c r="E250" s="172"/>
      <c r="F250" s="172"/>
      <c r="G250" s="172"/>
      <c r="H250" s="172"/>
      <c r="I250" s="172"/>
      <c r="J250" s="172"/>
    </row>
    <row r="251" spans="1:10">
      <c r="A251" s="172"/>
      <c r="B251" s="172"/>
      <c r="C251" s="172"/>
      <c r="D251" s="172"/>
      <c r="E251" s="172"/>
      <c r="F251" s="172"/>
      <c r="G251" s="172"/>
      <c r="H251" s="172"/>
      <c r="I251" s="172"/>
      <c r="J251" s="172"/>
    </row>
    <row r="252" spans="1:10">
      <c r="A252" s="172"/>
      <c r="B252" s="172"/>
      <c r="C252" s="172"/>
      <c r="D252" s="172"/>
      <c r="E252" s="172"/>
      <c r="F252" s="172"/>
      <c r="G252" s="172"/>
      <c r="H252" s="172"/>
      <c r="I252" s="172"/>
      <c r="J252" s="172"/>
    </row>
    <row r="253" spans="1:10">
      <c r="A253" s="172"/>
      <c r="B253" s="172"/>
      <c r="C253" s="172"/>
      <c r="D253" s="172"/>
      <c r="E253" s="172"/>
      <c r="F253" s="172"/>
      <c r="G253" s="172"/>
      <c r="H253" s="172"/>
      <c r="I253" s="172"/>
      <c r="J253" s="172"/>
    </row>
    <row r="254" spans="1:10">
      <c r="A254" s="172"/>
      <c r="B254" s="172"/>
      <c r="C254" s="172"/>
      <c r="D254" s="172"/>
      <c r="E254" s="172"/>
      <c r="F254" s="172"/>
      <c r="G254" s="172"/>
      <c r="H254" s="172"/>
      <c r="I254" s="172"/>
      <c r="J254" s="172"/>
    </row>
    <row r="255" spans="1:10">
      <c r="A255" s="172"/>
      <c r="B255" s="172"/>
      <c r="C255" s="172"/>
      <c r="D255" s="172"/>
      <c r="E255" s="172"/>
      <c r="F255" s="172"/>
      <c r="G255" s="172"/>
      <c r="H255" s="172"/>
      <c r="I255" s="172"/>
      <c r="J255" s="172"/>
    </row>
    <row r="256" spans="1:10">
      <c r="A256" s="172"/>
      <c r="B256" s="172"/>
      <c r="C256" s="172"/>
      <c r="D256" s="172"/>
      <c r="E256" s="172"/>
      <c r="F256" s="172"/>
      <c r="G256" s="172"/>
      <c r="H256" s="172"/>
      <c r="I256" s="172"/>
      <c r="J256" s="172"/>
    </row>
    <row r="257" spans="1:10">
      <c r="A257" s="172"/>
      <c r="B257" s="172"/>
      <c r="C257" s="172"/>
      <c r="D257" s="172"/>
      <c r="E257" s="172"/>
      <c r="F257" s="172"/>
      <c r="G257" s="172"/>
      <c r="H257" s="172"/>
      <c r="I257" s="172"/>
      <c r="J257" s="172"/>
    </row>
    <row r="258" spans="1:10">
      <c r="A258" s="172"/>
      <c r="B258" s="172"/>
      <c r="C258" s="172"/>
      <c r="D258" s="172"/>
      <c r="E258" s="172"/>
      <c r="F258" s="172"/>
      <c r="G258" s="172"/>
      <c r="H258" s="172"/>
      <c r="I258" s="172"/>
      <c r="J258" s="172"/>
    </row>
    <row r="259" spans="1:10">
      <c r="A259" s="172"/>
      <c r="B259" s="172"/>
      <c r="C259" s="172"/>
      <c r="D259" s="172"/>
      <c r="E259" s="172"/>
      <c r="F259" s="172"/>
      <c r="G259" s="172"/>
      <c r="H259" s="172"/>
      <c r="I259" s="172"/>
      <c r="J259" s="172"/>
    </row>
    <row r="260" spans="1:10">
      <c r="A260" s="172"/>
      <c r="B260" s="172"/>
      <c r="C260" s="172"/>
      <c r="D260" s="172"/>
      <c r="E260" s="172"/>
      <c r="F260" s="172"/>
      <c r="G260" s="172"/>
      <c r="H260" s="172"/>
      <c r="I260" s="172"/>
      <c r="J260" s="172"/>
    </row>
    <row r="261" spans="1:10">
      <c r="A261" s="172"/>
      <c r="B261" s="172"/>
      <c r="C261" s="172"/>
      <c r="D261" s="172"/>
      <c r="E261" s="172"/>
      <c r="F261" s="172"/>
      <c r="G261" s="172"/>
      <c r="H261" s="172"/>
      <c r="I261" s="172"/>
      <c r="J261" s="172"/>
    </row>
    <row r="262" spans="1:10">
      <c r="A262" s="172"/>
      <c r="B262" s="172"/>
      <c r="C262" s="172"/>
      <c r="D262" s="172"/>
      <c r="E262" s="172"/>
      <c r="F262" s="172"/>
      <c r="G262" s="172"/>
      <c r="H262" s="172"/>
      <c r="I262" s="172"/>
      <c r="J262" s="172"/>
    </row>
    <row r="263" spans="1:10">
      <c r="A263" s="172"/>
      <c r="B263" s="172"/>
      <c r="C263" s="172"/>
      <c r="D263" s="172"/>
      <c r="E263" s="172"/>
      <c r="F263" s="172"/>
      <c r="G263" s="172"/>
      <c r="H263" s="172"/>
      <c r="I263" s="172"/>
      <c r="J263" s="172"/>
    </row>
    <row r="264" spans="1:10">
      <c r="A264" s="172"/>
      <c r="B264" s="172"/>
      <c r="C264" s="172"/>
      <c r="D264" s="172"/>
      <c r="E264" s="172"/>
      <c r="F264" s="172"/>
      <c r="G264" s="172"/>
      <c r="H264" s="172"/>
      <c r="I264" s="172"/>
      <c r="J264" s="172"/>
    </row>
    <row r="265" spans="1:10">
      <c r="A265" s="172"/>
      <c r="B265" s="172"/>
      <c r="C265" s="172"/>
      <c r="D265" s="172"/>
      <c r="E265" s="172"/>
      <c r="F265" s="172"/>
      <c r="G265" s="172"/>
      <c r="H265" s="172"/>
      <c r="I265" s="172"/>
      <c r="J265" s="172"/>
    </row>
    <row r="266" spans="1:10">
      <c r="A266" s="172"/>
      <c r="B266" s="172"/>
      <c r="C266" s="172"/>
      <c r="D266" s="172"/>
      <c r="E266" s="172"/>
      <c r="F266" s="172"/>
      <c r="G266" s="172"/>
      <c r="H266" s="172"/>
      <c r="I266" s="172"/>
      <c r="J266" s="172"/>
    </row>
    <row r="267" spans="1:10">
      <c r="A267" s="172"/>
      <c r="B267" s="172"/>
      <c r="C267" s="172"/>
      <c r="D267" s="172"/>
      <c r="E267" s="172"/>
      <c r="F267" s="172"/>
      <c r="G267" s="172"/>
      <c r="H267" s="172"/>
      <c r="I267" s="172"/>
      <c r="J267" s="172"/>
    </row>
    <row r="268" spans="1:10">
      <c r="A268" s="172"/>
      <c r="B268" s="172"/>
      <c r="C268" s="172"/>
      <c r="D268" s="172"/>
      <c r="E268" s="172"/>
      <c r="F268" s="172"/>
      <c r="G268" s="172"/>
      <c r="H268" s="172"/>
      <c r="I268" s="172"/>
      <c r="J268" s="172"/>
    </row>
    <row r="269" spans="1:10">
      <c r="A269" s="172"/>
      <c r="B269" s="172"/>
      <c r="C269" s="172"/>
      <c r="D269" s="172"/>
      <c r="E269" s="172"/>
      <c r="F269" s="172"/>
      <c r="G269" s="172"/>
      <c r="H269" s="172"/>
      <c r="I269" s="172"/>
      <c r="J269" s="172"/>
    </row>
    <row r="270" spans="1:10">
      <c r="A270" s="172"/>
      <c r="B270" s="172"/>
      <c r="C270" s="172"/>
      <c r="D270" s="172"/>
      <c r="E270" s="172"/>
      <c r="F270" s="172"/>
      <c r="G270" s="172"/>
      <c r="H270" s="172"/>
      <c r="I270" s="172"/>
      <c r="J270" s="172"/>
    </row>
    <row r="271" spans="1:10">
      <c r="A271" s="172"/>
      <c r="B271" s="172"/>
      <c r="C271" s="172"/>
      <c r="D271" s="172"/>
      <c r="E271" s="172"/>
      <c r="F271" s="172"/>
      <c r="G271" s="172"/>
      <c r="H271" s="172"/>
      <c r="I271" s="172"/>
      <c r="J271" s="172"/>
    </row>
    <row r="272" spans="1:10">
      <c r="A272" s="172"/>
      <c r="B272" s="172"/>
      <c r="C272" s="172"/>
      <c r="D272" s="172"/>
      <c r="E272" s="172"/>
      <c r="F272" s="172"/>
      <c r="G272" s="172"/>
      <c r="H272" s="172"/>
      <c r="I272" s="172"/>
      <c r="J272" s="172"/>
    </row>
    <row r="273" spans="1:10">
      <c r="A273" s="172"/>
      <c r="B273" s="172"/>
      <c r="C273" s="172"/>
      <c r="D273" s="172"/>
      <c r="E273" s="172"/>
      <c r="F273" s="172"/>
      <c r="G273" s="172"/>
      <c r="H273" s="172"/>
      <c r="I273" s="172"/>
      <c r="J273" s="172"/>
    </row>
    <row r="274" spans="1:10">
      <c r="A274" s="172"/>
      <c r="B274" s="172"/>
      <c r="C274" s="172"/>
      <c r="D274" s="172"/>
      <c r="E274" s="172"/>
      <c r="F274" s="172"/>
      <c r="G274" s="172"/>
      <c r="H274" s="172"/>
      <c r="I274" s="172"/>
      <c r="J274" s="172"/>
    </row>
    <row r="275" spans="1:10">
      <c r="A275" s="172"/>
      <c r="B275" s="172"/>
      <c r="C275" s="172"/>
      <c r="D275" s="172"/>
      <c r="E275" s="172"/>
      <c r="F275" s="172"/>
      <c r="G275" s="172"/>
      <c r="H275" s="172"/>
      <c r="I275" s="172"/>
      <c r="J275" s="172"/>
    </row>
    <row r="276" spans="1:10">
      <c r="A276" s="172"/>
      <c r="B276" s="172"/>
      <c r="C276" s="172"/>
      <c r="D276" s="172"/>
      <c r="E276" s="172"/>
      <c r="F276" s="172"/>
      <c r="G276" s="172"/>
      <c r="H276" s="172"/>
      <c r="I276" s="172"/>
      <c r="J276" s="172"/>
    </row>
    <row r="277" spans="1:10">
      <c r="A277" s="172"/>
      <c r="B277" s="172"/>
      <c r="C277" s="172"/>
      <c r="D277" s="172"/>
      <c r="E277" s="172"/>
      <c r="F277" s="172"/>
      <c r="G277" s="172"/>
      <c r="H277" s="172"/>
      <c r="I277" s="172"/>
      <c r="J277" s="172"/>
    </row>
    <row r="278" spans="1:10">
      <c r="A278" s="172"/>
      <c r="B278" s="172"/>
      <c r="C278" s="172"/>
      <c r="D278" s="172"/>
      <c r="E278" s="172"/>
      <c r="F278" s="172"/>
      <c r="G278" s="172"/>
      <c r="H278" s="172"/>
      <c r="I278" s="172"/>
      <c r="J278" s="172"/>
    </row>
    <row r="279" spans="1:10">
      <c r="A279" s="172"/>
      <c r="B279" s="172"/>
      <c r="C279" s="172"/>
      <c r="D279" s="172"/>
      <c r="E279" s="172"/>
      <c r="F279" s="172"/>
      <c r="G279" s="172"/>
      <c r="H279" s="172"/>
      <c r="I279" s="172"/>
      <c r="J279" s="172"/>
    </row>
    <row r="280" spans="1:10">
      <c r="A280" s="172"/>
      <c r="B280" s="172"/>
      <c r="C280" s="172"/>
      <c r="D280" s="172"/>
      <c r="E280" s="172"/>
      <c r="F280" s="172"/>
      <c r="G280" s="172"/>
      <c r="H280" s="172"/>
      <c r="I280" s="172"/>
      <c r="J280" s="172"/>
    </row>
    <row r="281" spans="1:10">
      <c r="A281" s="172"/>
      <c r="B281" s="172"/>
      <c r="C281" s="172"/>
      <c r="D281" s="172"/>
      <c r="E281" s="172"/>
      <c r="F281" s="172"/>
      <c r="G281" s="172"/>
      <c r="H281" s="172"/>
      <c r="I281" s="172"/>
      <c r="J281" s="172"/>
    </row>
    <row r="282" spans="1:10">
      <c r="A282" s="172"/>
      <c r="B282" s="172"/>
      <c r="C282" s="172"/>
      <c r="D282" s="172"/>
      <c r="E282" s="172"/>
      <c r="F282" s="172"/>
      <c r="G282" s="172"/>
      <c r="H282" s="172"/>
      <c r="I282" s="172"/>
      <c r="J282" s="172"/>
    </row>
    <row r="283" spans="1:10">
      <c r="A283" s="172"/>
      <c r="B283" s="172"/>
      <c r="C283" s="172"/>
      <c r="D283" s="172"/>
      <c r="E283" s="172"/>
      <c r="F283" s="172"/>
      <c r="G283" s="172"/>
      <c r="H283" s="172"/>
      <c r="I283" s="172"/>
      <c r="J283" s="172"/>
    </row>
    <row r="284" spans="1:10">
      <c r="A284" s="172"/>
      <c r="B284" s="172"/>
      <c r="C284" s="172"/>
      <c r="D284" s="172"/>
      <c r="E284" s="172"/>
      <c r="F284" s="172"/>
      <c r="G284" s="172"/>
      <c r="H284" s="172"/>
      <c r="I284" s="172"/>
      <c r="J284" s="172"/>
    </row>
    <row r="285" spans="1:10">
      <c r="A285" s="172"/>
      <c r="B285" s="172"/>
      <c r="C285" s="172"/>
      <c r="D285" s="172"/>
      <c r="E285" s="172"/>
      <c r="F285" s="172"/>
      <c r="G285" s="172"/>
      <c r="H285" s="172"/>
      <c r="I285" s="172"/>
      <c r="J285" s="172"/>
    </row>
    <row r="286" spans="1:10">
      <c r="A286" s="172"/>
      <c r="B286" s="172"/>
      <c r="C286" s="172"/>
      <c r="D286" s="172"/>
      <c r="E286" s="172"/>
      <c r="F286" s="172"/>
      <c r="G286" s="172"/>
      <c r="H286" s="172"/>
      <c r="I286" s="172"/>
      <c r="J286" s="172"/>
    </row>
    <row r="287" spans="1:10">
      <c r="A287" s="172"/>
      <c r="B287" s="172"/>
      <c r="C287" s="172"/>
      <c r="D287" s="172"/>
      <c r="E287" s="172"/>
      <c r="F287" s="172"/>
      <c r="G287" s="172"/>
      <c r="H287" s="172"/>
      <c r="I287" s="172"/>
      <c r="J287" s="172"/>
    </row>
    <row r="288" spans="1:10">
      <c r="A288" s="172"/>
      <c r="B288" s="172"/>
      <c r="C288" s="172"/>
      <c r="D288" s="172"/>
      <c r="E288" s="172"/>
      <c r="F288" s="172"/>
      <c r="G288" s="172"/>
      <c r="H288" s="172"/>
      <c r="I288" s="172"/>
      <c r="J288" s="172"/>
    </row>
    <row r="289" spans="1:10">
      <c r="A289" s="172"/>
      <c r="B289" s="172"/>
      <c r="C289" s="172"/>
      <c r="D289" s="172"/>
      <c r="E289" s="172"/>
      <c r="F289" s="172"/>
      <c r="G289" s="172"/>
      <c r="H289" s="172"/>
      <c r="I289" s="172"/>
      <c r="J289" s="172"/>
    </row>
    <row r="290" spans="1:10">
      <c r="A290" s="172"/>
      <c r="B290" s="172"/>
      <c r="C290" s="172"/>
      <c r="D290" s="172"/>
      <c r="E290" s="172"/>
      <c r="F290" s="172"/>
      <c r="G290" s="172"/>
      <c r="H290" s="172"/>
      <c r="I290" s="172"/>
      <c r="J290" s="172"/>
    </row>
    <row r="291" spans="1:10">
      <c r="A291" s="172"/>
      <c r="B291" s="172"/>
      <c r="C291" s="172"/>
      <c r="D291" s="172"/>
      <c r="E291" s="172"/>
      <c r="F291" s="172"/>
      <c r="G291" s="172"/>
      <c r="H291" s="172"/>
      <c r="I291" s="172"/>
      <c r="J291" s="172"/>
    </row>
    <row r="292" spans="1:10">
      <c r="A292" s="172"/>
      <c r="B292" s="172"/>
      <c r="C292" s="172"/>
      <c r="D292" s="172"/>
      <c r="E292" s="172"/>
      <c r="F292" s="172"/>
      <c r="G292" s="172"/>
      <c r="H292" s="172"/>
      <c r="I292" s="172"/>
      <c r="J292" s="172"/>
    </row>
    <row r="293" spans="1:10">
      <c r="A293" s="172"/>
      <c r="B293" s="172"/>
      <c r="C293" s="172"/>
      <c r="D293" s="172"/>
      <c r="E293" s="172"/>
      <c r="F293" s="172"/>
      <c r="G293" s="172"/>
      <c r="H293" s="172"/>
      <c r="I293" s="172"/>
      <c r="J293" s="172"/>
    </row>
    <row r="294" spans="1:10">
      <c r="A294" s="172"/>
      <c r="B294" s="172"/>
      <c r="C294" s="172"/>
      <c r="D294" s="172"/>
      <c r="E294" s="172"/>
      <c r="F294" s="172"/>
      <c r="G294" s="172"/>
      <c r="H294" s="172"/>
      <c r="I294" s="172"/>
      <c r="J294" s="172"/>
    </row>
    <row r="295" spans="1:10">
      <c r="A295" s="172"/>
      <c r="B295" s="172"/>
      <c r="C295" s="172"/>
      <c r="D295" s="172"/>
      <c r="E295" s="172"/>
      <c r="F295" s="172"/>
      <c r="G295" s="172"/>
      <c r="H295" s="172"/>
      <c r="I295" s="172"/>
      <c r="J295" s="172"/>
    </row>
    <row r="296" spans="1:10">
      <c r="A296" s="172"/>
      <c r="B296" s="172"/>
      <c r="C296" s="172"/>
      <c r="D296" s="172"/>
      <c r="E296" s="172"/>
      <c r="F296" s="172"/>
      <c r="G296" s="172"/>
      <c r="H296" s="172"/>
      <c r="I296" s="172"/>
      <c r="J296" s="172"/>
    </row>
    <row r="297" spans="1:10">
      <c r="A297" s="172"/>
      <c r="B297" s="172"/>
      <c r="C297" s="172"/>
      <c r="D297" s="172"/>
      <c r="E297" s="172"/>
      <c r="F297" s="172"/>
      <c r="G297" s="172"/>
      <c r="H297" s="172"/>
      <c r="I297" s="172"/>
      <c r="J297" s="172"/>
    </row>
    <row r="298" spans="1:10">
      <c r="A298" s="172"/>
      <c r="B298" s="172"/>
      <c r="C298" s="172"/>
      <c r="D298" s="172"/>
      <c r="E298" s="172"/>
      <c r="F298" s="172"/>
      <c r="G298" s="172"/>
      <c r="H298" s="172"/>
      <c r="I298" s="172"/>
      <c r="J298" s="172"/>
    </row>
    <row r="299" spans="1:10">
      <c r="A299" s="172"/>
      <c r="B299" s="172"/>
      <c r="C299" s="172"/>
      <c r="D299" s="172"/>
      <c r="E299" s="172"/>
      <c r="F299" s="172"/>
      <c r="G299" s="172"/>
      <c r="H299" s="172"/>
      <c r="I299" s="172"/>
      <c r="J299" s="172"/>
    </row>
    <row r="300" spans="1:10">
      <c r="A300" s="172"/>
      <c r="B300" s="172"/>
      <c r="C300" s="172"/>
      <c r="D300" s="172"/>
      <c r="E300" s="172"/>
      <c r="F300" s="172"/>
      <c r="G300" s="172"/>
      <c r="H300" s="172"/>
      <c r="I300" s="172"/>
      <c r="J300" s="172"/>
    </row>
    <row r="301" spans="1:10">
      <c r="A301" s="172"/>
      <c r="B301" s="172"/>
      <c r="C301" s="172"/>
      <c r="D301" s="172"/>
      <c r="E301" s="172"/>
      <c r="F301" s="172"/>
      <c r="G301" s="172"/>
      <c r="H301" s="172"/>
      <c r="I301" s="172"/>
      <c r="J301" s="172"/>
    </row>
    <row r="302" spans="1:10">
      <c r="A302" s="172"/>
      <c r="B302" s="172"/>
      <c r="C302" s="172"/>
      <c r="D302" s="172"/>
      <c r="E302" s="172"/>
      <c r="F302" s="172"/>
      <c r="G302" s="172"/>
      <c r="H302" s="172"/>
      <c r="I302" s="172"/>
      <c r="J302" s="172"/>
    </row>
    <row r="303" spans="1:10">
      <c r="A303" s="172"/>
      <c r="B303" s="172"/>
      <c r="C303" s="172"/>
      <c r="D303" s="172"/>
      <c r="E303" s="172"/>
      <c r="F303" s="172"/>
      <c r="G303" s="172"/>
      <c r="H303" s="172"/>
      <c r="I303" s="172"/>
      <c r="J303" s="172"/>
    </row>
    <row r="304" spans="1:10">
      <c r="A304" s="172"/>
      <c r="B304" s="172"/>
      <c r="C304" s="172"/>
      <c r="D304" s="172"/>
      <c r="E304" s="172"/>
      <c r="F304" s="172"/>
      <c r="G304" s="172"/>
      <c r="H304" s="172"/>
      <c r="I304" s="172"/>
      <c r="J304" s="172"/>
    </row>
    <row r="305" spans="1:10">
      <c r="A305" s="172"/>
      <c r="B305" s="172"/>
      <c r="C305" s="172"/>
      <c r="D305" s="172"/>
      <c r="E305" s="172"/>
      <c r="F305" s="172"/>
      <c r="G305" s="172"/>
      <c r="H305" s="172"/>
      <c r="I305" s="172"/>
      <c r="J305" s="172"/>
    </row>
    <row r="306" spans="1:10">
      <c r="A306" s="172"/>
      <c r="B306" s="172"/>
      <c r="C306" s="172"/>
      <c r="D306" s="172"/>
      <c r="E306" s="172"/>
      <c r="F306" s="172"/>
      <c r="G306" s="172"/>
      <c r="H306" s="172"/>
      <c r="I306" s="172"/>
      <c r="J306" s="172"/>
    </row>
    <row r="307" spans="1:10">
      <c r="A307" s="172"/>
      <c r="B307" s="172"/>
      <c r="C307" s="172"/>
      <c r="D307" s="172"/>
      <c r="E307" s="172"/>
      <c r="F307" s="172"/>
      <c r="G307" s="172"/>
      <c r="H307" s="172"/>
      <c r="I307" s="172"/>
      <c r="J307" s="172"/>
    </row>
    <row r="308" spans="1:10">
      <c r="A308" s="172"/>
      <c r="B308" s="172"/>
      <c r="C308" s="172"/>
      <c r="D308" s="172"/>
      <c r="E308" s="172"/>
      <c r="F308" s="172"/>
      <c r="G308" s="172"/>
      <c r="H308" s="172"/>
      <c r="I308" s="172"/>
      <c r="J308" s="172"/>
    </row>
    <row r="309" spans="1:10">
      <c r="A309" s="172"/>
      <c r="B309" s="172"/>
      <c r="C309" s="172"/>
      <c r="D309" s="172"/>
      <c r="E309" s="172"/>
      <c r="F309" s="172"/>
      <c r="G309" s="172"/>
      <c r="H309" s="172"/>
      <c r="I309" s="172"/>
      <c r="J309" s="172"/>
    </row>
    <row r="310" spans="1:10">
      <c r="A310" s="172"/>
      <c r="B310" s="172"/>
      <c r="C310" s="172"/>
      <c r="D310" s="172"/>
      <c r="E310" s="172"/>
      <c r="F310" s="172"/>
      <c r="G310" s="172"/>
      <c r="H310" s="172"/>
      <c r="I310" s="172"/>
      <c r="J310" s="172"/>
    </row>
    <row r="311" spans="1:10">
      <c r="A311" s="172"/>
      <c r="B311" s="172"/>
      <c r="C311" s="172"/>
      <c r="D311" s="172"/>
      <c r="E311" s="172"/>
      <c r="F311" s="172"/>
      <c r="G311" s="172"/>
      <c r="H311" s="172"/>
      <c r="I311" s="172"/>
      <c r="J311" s="172"/>
    </row>
    <row r="312" spans="1:10">
      <c r="A312" s="172"/>
      <c r="B312" s="172"/>
      <c r="C312" s="172"/>
      <c r="D312" s="172"/>
      <c r="E312" s="172"/>
      <c r="F312" s="172"/>
      <c r="G312" s="172"/>
      <c r="H312" s="172"/>
      <c r="I312" s="172"/>
      <c r="J312" s="172"/>
    </row>
    <row r="313" spans="1:10">
      <c r="A313" s="172"/>
      <c r="B313" s="172"/>
      <c r="C313" s="172"/>
      <c r="D313" s="172"/>
      <c r="E313" s="172"/>
      <c r="F313" s="172"/>
      <c r="G313" s="172"/>
      <c r="H313" s="172"/>
      <c r="I313" s="172"/>
      <c r="J313" s="172"/>
    </row>
    <row r="314" spans="1:10">
      <c r="A314" s="172"/>
      <c r="B314" s="172"/>
      <c r="C314" s="172"/>
      <c r="D314" s="172"/>
      <c r="E314" s="172"/>
      <c r="F314" s="172"/>
      <c r="G314" s="172"/>
      <c r="H314" s="172"/>
      <c r="I314" s="172"/>
      <c r="J314" s="172"/>
    </row>
    <row r="315" spans="1:10">
      <c r="A315" s="172"/>
      <c r="B315" s="172"/>
      <c r="C315" s="172"/>
      <c r="D315" s="172"/>
      <c r="E315" s="172"/>
      <c r="F315" s="172"/>
      <c r="G315" s="172"/>
      <c r="H315" s="172"/>
      <c r="I315" s="172"/>
      <c r="J315" s="172"/>
    </row>
    <row r="316" spans="1:10">
      <c r="A316" s="172"/>
      <c r="B316" s="172"/>
      <c r="C316" s="172"/>
      <c r="D316" s="172"/>
      <c r="E316" s="172"/>
      <c r="F316" s="172"/>
      <c r="G316" s="172"/>
      <c r="H316" s="172"/>
      <c r="I316" s="172"/>
      <c r="J316" s="172"/>
    </row>
    <row r="317" spans="1:10">
      <c r="A317" s="172"/>
      <c r="B317" s="172"/>
      <c r="C317" s="172"/>
      <c r="D317" s="172"/>
      <c r="E317" s="172"/>
      <c r="F317" s="172"/>
      <c r="G317" s="172"/>
      <c r="H317" s="172"/>
      <c r="I317" s="172"/>
      <c r="J317" s="172"/>
    </row>
    <row r="318" spans="1:10">
      <c r="A318" s="172"/>
      <c r="B318" s="172"/>
      <c r="C318" s="172"/>
      <c r="D318" s="172"/>
      <c r="E318" s="172"/>
      <c r="F318" s="172"/>
      <c r="G318" s="172"/>
      <c r="H318" s="172"/>
      <c r="I318" s="172"/>
      <c r="J318" s="172"/>
    </row>
    <row r="319" spans="1:10">
      <c r="A319" s="172"/>
      <c r="B319" s="172"/>
      <c r="C319" s="172"/>
      <c r="D319" s="172"/>
      <c r="E319" s="172"/>
      <c r="F319" s="172"/>
      <c r="G319" s="172"/>
      <c r="H319" s="172"/>
      <c r="I319" s="172"/>
      <c r="J319" s="172"/>
    </row>
    <row r="320" spans="1:10">
      <c r="A320" s="172"/>
      <c r="B320" s="172"/>
      <c r="C320" s="172"/>
      <c r="D320" s="172"/>
      <c r="E320" s="172"/>
      <c r="F320" s="172"/>
      <c r="G320" s="172"/>
      <c r="H320" s="172"/>
      <c r="I320" s="172"/>
      <c r="J320" s="172"/>
    </row>
    <row r="321" spans="1:10">
      <c r="A321" s="172"/>
      <c r="B321" s="172"/>
      <c r="C321" s="172"/>
      <c r="D321" s="172"/>
      <c r="E321" s="172"/>
      <c r="F321" s="172"/>
      <c r="G321" s="172"/>
      <c r="H321" s="172"/>
      <c r="I321" s="172"/>
      <c r="J321" s="172"/>
    </row>
    <row r="322" spans="1:10">
      <c r="A322" s="172"/>
      <c r="B322" s="172"/>
      <c r="C322" s="172"/>
      <c r="D322" s="172"/>
      <c r="E322" s="172"/>
      <c r="F322" s="172"/>
      <c r="G322" s="172"/>
      <c r="H322" s="172"/>
      <c r="I322" s="172"/>
      <c r="J322" s="172"/>
    </row>
    <row r="323" spans="1:10">
      <c r="A323" s="172"/>
      <c r="B323" s="172"/>
      <c r="C323" s="172"/>
      <c r="D323" s="172"/>
      <c r="E323" s="172"/>
      <c r="F323" s="172"/>
      <c r="G323" s="172"/>
      <c r="H323" s="172"/>
      <c r="I323" s="172"/>
      <c r="J323" s="172"/>
    </row>
    <row r="324" spans="1:10">
      <c r="A324" s="172"/>
      <c r="B324" s="172"/>
      <c r="C324" s="172"/>
      <c r="D324" s="172"/>
      <c r="E324" s="172"/>
      <c r="F324" s="172"/>
      <c r="G324" s="172"/>
      <c r="H324" s="172"/>
      <c r="I324" s="172"/>
      <c r="J324" s="172"/>
    </row>
    <row r="325" spans="1:10">
      <c r="A325" s="172"/>
      <c r="B325" s="172"/>
      <c r="C325" s="172"/>
      <c r="D325" s="172"/>
      <c r="E325" s="172"/>
      <c r="F325" s="172"/>
      <c r="G325" s="172"/>
      <c r="H325" s="172"/>
      <c r="I325" s="172"/>
      <c r="J325" s="172"/>
    </row>
    <row r="326" spans="1:10">
      <c r="A326" s="172"/>
      <c r="B326" s="172"/>
      <c r="C326" s="172"/>
      <c r="D326" s="172"/>
      <c r="E326" s="172"/>
      <c r="F326" s="172"/>
      <c r="G326" s="172"/>
      <c r="H326" s="172"/>
      <c r="I326" s="172"/>
      <c r="J326" s="172"/>
    </row>
    <row r="327" spans="1:10">
      <c r="A327" s="172"/>
      <c r="B327" s="172"/>
      <c r="C327" s="172"/>
      <c r="D327" s="172"/>
      <c r="E327" s="172"/>
      <c r="F327" s="172"/>
      <c r="G327" s="172"/>
      <c r="H327" s="172"/>
      <c r="I327" s="172"/>
      <c r="J327" s="172"/>
    </row>
    <row r="328" spans="1:10">
      <c r="A328" s="172"/>
      <c r="B328" s="172"/>
      <c r="C328" s="172"/>
      <c r="D328" s="172"/>
      <c r="E328" s="172"/>
      <c r="F328" s="172"/>
      <c r="G328" s="172"/>
      <c r="H328" s="172"/>
      <c r="I328" s="172"/>
      <c r="J328" s="172"/>
    </row>
    <row r="329" spans="1:10">
      <c r="A329" s="172"/>
      <c r="B329" s="172"/>
      <c r="C329" s="172"/>
      <c r="D329" s="172"/>
      <c r="E329" s="172"/>
      <c r="F329" s="172"/>
      <c r="G329" s="172"/>
      <c r="H329" s="172"/>
      <c r="I329" s="172"/>
      <c r="J329" s="172"/>
    </row>
    <row r="330" spans="1:10">
      <c r="A330" s="172"/>
      <c r="B330" s="172"/>
      <c r="C330" s="172"/>
      <c r="D330" s="172"/>
      <c r="E330" s="172"/>
      <c r="F330" s="172"/>
      <c r="G330" s="172"/>
      <c r="H330" s="172"/>
      <c r="I330" s="172"/>
      <c r="J330" s="172"/>
    </row>
    <row r="331" spans="1:10">
      <c r="A331" s="172"/>
      <c r="B331" s="172"/>
      <c r="C331" s="172"/>
      <c r="D331" s="172"/>
      <c r="E331" s="172"/>
      <c r="F331" s="172"/>
      <c r="G331" s="172"/>
      <c r="H331" s="172"/>
      <c r="I331" s="172"/>
      <c r="J331" s="172"/>
    </row>
    <row r="332" spans="1:10">
      <c r="A332" s="172"/>
      <c r="B332" s="172"/>
      <c r="C332" s="172"/>
      <c r="D332" s="172"/>
      <c r="E332" s="172"/>
      <c r="F332" s="172"/>
      <c r="G332" s="172"/>
      <c r="H332" s="172"/>
      <c r="I332" s="172"/>
      <c r="J332" s="172"/>
    </row>
    <row r="333" spans="1:10">
      <c r="A333" s="172"/>
      <c r="B333" s="172"/>
      <c r="C333" s="172"/>
      <c r="D333" s="172"/>
      <c r="E333" s="172"/>
      <c r="F333" s="172"/>
      <c r="G333" s="172"/>
      <c r="H333" s="172"/>
      <c r="I333" s="172"/>
      <c r="J333" s="172"/>
    </row>
    <row r="334" spans="1:10">
      <c r="A334" s="172"/>
      <c r="B334" s="172"/>
      <c r="C334" s="172"/>
      <c r="D334" s="172"/>
      <c r="E334" s="172"/>
      <c r="F334" s="172"/>
      <c r="G334" s="172"/>
      <c r="H334" s="172"/>
      <c r="I334" s="172"/>
      <c r="J334" s="172"/>
    </row>
    <row r="335" spans="1:10">
      <c r="A335" s="172"/>
      <c r="B335" s="172"/>
      <c r="C335" s="172"/>
      <c r="D335" s="172"/>
      <c r="E335" s="172"/>
      <c r="F335" s="172"/>
      <c r="G335" s="172"/>
      <c r="H335" s="172"/>
      <c r="I335" s="172"/>
      <c r="J335" s="172"/>
    </row>
    <row r="336" spans="1:10">
      <c r="A336" s="172"/>
      <c r="B336" s="172"/>
      <c r="C336" s="172"/>
      <c r="D336" s="172"/>
      <c r="E336" s="172"/>
      <c r="F336" s="172"/>
      <c r="G336" s="172"/>
      <c r="H336" s="172"/>
      <c r="I336" s="172"/>
      <c r="J336" s="172"/>
    </row>
    <row r="337" spans="1:10">
      <c r="A337" s="172"/>
      <c r="B337" s="172"/>
      <c r="C337" s="172"/>
      <c r="D337" s="172"/>
      <c r="E337" s="172"/>
      <c r="F337" s="172"/>
      <c r="G337" s="172"/>
      <c r="H337" s="172"/>
      <c r="I337" s="172"/>
      <c r="J337" s="172"/>
    </row>
    <row r="338" spans="1:10">
      <c r="A338" s="172"/>
      <c r="B338" s="172"/>
      <c r="C338" s="172"/>
      <c r="D338" s="172"/>
      <c r="E338" s="172"/>
      <c r="F338" s="172"/>
      <c r="G338" s="172"/>
      <c r="H338" s="172"/>
      <c r="I338" s="172"/>
      <c r="J338" s="172"/>
    </row>
    <row r="339" spans="1:10">
      <c r="A339" s="172"/>
      <c r="B339" s="172"/>
      <c r="C339" s="172"/>
      <c r="D339" s="172"/>
      <c r="E339" s="172"/>
      <c r="F339" s="172"/>
      <c r="G339" s="172"/>
      <c r="H339" s="172"/>
      <c r="I339" s="172"/>
      <c r="J339" s="172"/>
    </row>
    <row r="340" spans="1:10">
      <c r="A340" s="172"/>
      <c r="B340" s="172"/>
      <c r="C340" s="172"/>
      <c r="D340" s="172"/>
      <c r="E340" s="172"/>
      <c r="F340" s="172"/>
      <c r="G340" s="172"/>
      <c r="H340" s="172"/>
      <c r="I340" s="172"/>
      <c r="J340" s="172"/>
    </row>
    <row r="341" spans="1:10">
      <c r="A341" s="172"/>
      <c r="B341" s="172"/>
      <c r="C341" s="172"/>
      <c r="D341" s="172"/>
      <c r="E341" s="172"/>
      <c r="F341" s="172"/>
      <c r="G341" s="172"/>
      <c r="H341" s="172"/>
      <c r="I341" s="172"/>
      <c r="J341" s="172"/>
    </row>
    <row r="342" spans="1:10">
      <c r="A342" s="172"/>
      <c r="B342" s="172"/>
      <c r="C342" s="172"/>
      <c r="D342" s="172"/>
      <c r="E342" s="172"/>
      <c r="F342" s="172"/>
      <c r="G342" s="172"/>
      <c r="H342" s="172"/>
      <c r="I342" s="172"/>
      <c r="J342" s="172"/>
    </row>
    <row r="343" spans="1:10">
      <c r="A343" s="172"/>
      <c r="B343" s="172"/>
      <c r="C343" s="172"/>
      <c r="D343" s="172"/>
      <c r="E343" s="172"/>
      <c r="F343" s="172"/>
      <c r="G343" s="172"/>
      <c r="H343" s="172"/>
      <c r="I343" s="172"/>
      <c r="J343" s="172"/>
    </row>
    <row r="344" spans="1:10">
      <c r="A344" s="172"/>
      <c r="B344" s="172"/>
      <c r="C344" s="172"/>
      <c r="D344" s="172"/>
      <c r="E344" s="172"/>
      <c r="F344" s="172"/>
      <c r="G344" s="172"/>
      <c r="H344" s="172"/>
      <c r="I344" s="172"/>
      <c r="J344" s="172"/>
    </row>
    <row r="345" spans="1:10">
      <c r="A345" s="172"/>
      <c r="B345" s="172"/>
      <c r="C345" s="172"/>
      <c r="D345" s="172"/>
      <c r="E345" s="172"/>
      <c r="F345" s="172"/>
      <c r="G345" s="172"/>
      <c r="H345" s="172"/>
      <c r="I345" s="172"/>
      <c r="J345" s="172"/>
    </row>
    <row r="346" spans="1:10">
      <c r="A346" s="172"/>
      <c r="B346" s="172"/>
      <c r="C346" s="172"/>
      <c r="D346" s="172"/>
      <c r="E346" s="172"/>
      <c r="F346" s="172"/>
      <c r="G346" s="172"/>
      <c r="H346" s="172"/>
      <c r="I346" s="172"/>
      <c r="J346" s="172"/>
    </row>
    <row r="347" spans="1:10">
      <c r="A347" s="172"/>
      <c r="B347" s="172"/>
      <c r="C347" s="172"/>
      <c r="D347" s="172"/>
      <c r="E347" s="172"/>
      <c r="F347" s="172"/>
      <c r="G347" s="172"/>
      <c r="H347" s="172"/>
      <c r="I347" s="172"/>
      <c r="J347" s="172"/>
    </row>
    <row r="348" spans="1:10">
      <c r="A348" s="172"/>
      <c r="B348" s="172"/>
      <c r="C348" s="172"/>
      <c r="D348" s="172"/>
      <c r="E348" s="172"/>
      <c r="F348" s="172"/>
      <c r="G348" s="172"/>
      <c r="H348" s="172"/>
      <c r="I348" s="172"/>
      <c r="J348" s="172"/>
    </row>
    <row r="349" spans="1:10">
      <c r="A349" s="172"/>
      <c r="B349" s="172"/>
      <c r="C349" s="172"/>
      <c r="D349" s="172"/>
      <c r="E349" s="172"/>
      <c r="F349" s="172"/>
      <c r="G349" s="172"/>
      <c r="H349" s="172"/>
      <c r="I349" s="172"/>
      <c r="J349" s="172"/>
    </row>
    <row r="350" spans="1:10">
      <c r="A350" s="172"/>
      <c r="B350" s="172"/>
      <c r="C350" s="172"/>
      <c r="D350" s="172"/>
      <c r="E350" s="172"/>
      <c r="F350" s="172"/>
      <c r="G350" s="172"/>
      <c r="H350" s="172"/>
      <c r="I350" s="172"/>
      <c r="J350" s="172"/>
    </row>
    <row r="351" spans="1:10">
      <c r="A351" s="172"/>
      <c r="B351" s="172"/>
      <c r="C351" s="172"/>
      <c r="D351" s="172"/>
      <c r="E351" s="172"/>
      <c r="F351" s="172"/>
      <c r="G351" s="172"/>
      <c r="H351" s="172"/>
      <c r="I351" s="172"/>
      <c r="J351" s="172"/>
    </row>
    <row r="352" spans="1:10">
      <c r="A352" s="172"/>
      <c r="B352" s="172"/>
      <c r="C352" s="172"/>
      <c r="D352" s="172"/>
      <c r="E352" s="172"/>
      <c r="F352" s="172"/>
      <c r="G352" s="172"/>
      <c r="H352" s="172"/>
      <c r="I352" s="172"/>
      <c r="J352" s="172"/>
    </row>
    <row r="353" spans="1:10">
      <c r="A353" s="172"/>
      <c r="B353" s="172"/>
      <c r="C353" s="172"/>
      <c r="D353" s="172"/>
      <c r="E353" s="172"/>
      <c r="F353" s="172"/>
      <c r="G353" s="172"/>
      <c r="H353" s="172"/>
      <c r="I353" s="172"/>
      <c r="J353" s="172"/>
    </row>
    <row r="354" spans="1:10">
      <c r="A354" s="172"/>
      <c r="B354" s="172"/>
      <c r="C354" s="172"/>
      <c r="D354" s="172"/>
      <c r="E354" s="172"/>
      <c r="F354" s="172"/>
      <c r="G354" s="172"/>
      <c r="H354" s="172"/>
      <c r="I354" s="172"/>
      <c r="J354" s="172"/>
    </row>
    <row r="355" spans="1:10">
      <c r="A355" s="172"/>
      <c r="B355" s="172"/>
      <c r="C355" s="172"/>
      <c r="D355" s="172"/>
      <c r="E355" s="172"/>
      <c r="F355" s="172"/>
      <c r="G355" s="172"/>
      <c r="H355" s="172"/>
      <c r="I355" s="172"/>
      <c r="J355" s="172"/>
    </row>
    <row r="356" spans="1:10">
      <c r="A356" s="172"/>
      <c r="B356" s="172"/>
      <c r="C356" s="172"/>
      <c r="D356" s="172"/>
      <c r="E356" s="172"/>
      <c r="F356" s="172"/>
      <c r="G356" s="172"/>
      <c r="H356" s="172"/>
      <c r="I356" s="172"/>
      <c r="J356" s="172"/>
    </row>
    <row r="357" spans="1:10">
      <c r="A357" s="172"/>
      <c r="B357" s="172"/>
      <c r="C357" s="172"/>
      <c r="D357" s="172"/>
      <c r="E357" s="172"/>
      <c r="F357" s="172"/>
      <c r="G357" s="172"/>
      <c r="H357" s="172"/>
      <c r="I357" s="172"/>
      <c r="J357" s="172"/>
    </row>
    <row r="358" spans="1:10">
      <c r="A358" s="172"/>
      <c r="B358" s="172"/>
      <c r="C358" s="172"/>
      <c r="D358" s="172"/>
      <c r="E358" s="172"/>
      <c r="F358" s="172"/>
      <c r="G358" s="172"/>
      <c r="H358" s="172"/>
      <c r="I358" s="172"/>
      <c r="J358" s="172"/>
    </row>
    <row r="359" spans="1:10">
      <c r="A359" s="172"/>
      <c r="B359" s="172"/>
      <c r="C359" s="172"/>
      <c r="D359" s="172"/>
      <c r="E359" s="172"/>
      <c r="F359" s="172"/>
      <c r="G359" s="172"/>
      <c r="H359" s="172"/>
      <c r="I359" s="172"/>
      <c r="J359" s="172"/>
    </row>
    <row r="360" spans="1:10">
      <c r="A360" s="172"/>
      <c r="B360" s="172"/>
      <c r="C360" s="172"/>
      <c r="D360" s="172"/>
      <c r="E360" s="172"/>
      <c r="F360" s="172"/>
      <c r="G360" s="172"/>
      <c r="H360" s="172"/>
      <c r="I360" s="172"/>
      <c r="J360" s="172"/>
    </row>
    <row r="361" spans="1:10">
      <c r="A361" s="172"/>
      <c r="B361" s="172"/>
      <c r="C361" s="172"/>
      <c r="D361" s="172"/>
      <c r="E361" s="172"/>
      <c r="F361" s="172"/>
      <c r="G361" s="172"/>
      <c r="H361" s="172"/>
      <c r="I361" s="172"/>
      <c r="J361" s="172"/>
    </row>
    <row r="362" spans="1:10">
      <c r="A362" s="172"/>
      <c r="B362" s="172"/>
      <c r="C362" s="172"/>
      <c r="D362" s="172"/>
      <c r="E362" s="172"/>
      <c r="F362" s="172"/>
      <c r="G362" s="172"/>
      <c r="H362" s="172"/>
      <c r="I362" s="172"/>
      <c r="J362" s="172"/>
    </row>
    <row r="363" spans="1:10">
      <c r="A363" s="172"/>
      <c r="B363" s="172"/>
      <c r="C363" s="172"/>
      <c r="D363" s="172"/>
      <c r="E363" s="172"/>
      <c r="F363" s="172"/>
      <c r="G363" s="172"/>
      <c r="H363" s="172"/>
      <c r="I363" s="172"/>
      <c r="J363" s="172"/>
    </row>
    <row r="364" spans="1:10">
      <c r="A364" s="172"/>
      <c r="B364" s="172"/>
      <c r="C364" s="172"/>
      <c r="D364" s="172"/>
      <c r="E364" s="172"/>
      <c r="F364" s="172"/>
      <c r="G364" s="172"/>
      <c r="H364" s="172"/>
      <c r="I364" s="172"/>
      <c r="J364" s="172"/>
    </row>
    <row r="365" spans="1:10">
      <c r="A365" s="172"/>
      <c r="B365" s="172"/>
      <c r="C365" s="172"/>
      <c r="D365" s="172"/>
      <c r="E365" s="172"/>
      <c r="F365" s="172"/>
      <c r="G365" s="172"/>
      <c r="H365" s="172"/>
      <c r="I365" s="172"/>
      <c r="J365" s="172"/>
    </row>
    <row r="366" spans="1:10">
      <c r="A366" s="172"/>
      <c r="B366" s="172"/>
      <c r="C366" s="172"/>
      <c r="D366" s="172"/>
      <c r="E366" s="172"/>
      <c r="F366" s="172"/>
      <c r="G366" s="172"/>
      <c r="H366" s="172"/>
      <c r="I366" s="172"/>
      <c r="J366" s="172"/>
    </row>
    <row r="367" spans="1:10">
      <c r="A367" s="172"/>
      <c r="B367" s="172"/>
      <c r="C367" s="172"/>
      <c r="D367" s="172"/>
      <c r="E367" s="172"/>
      <c r="F367" s="172"/>
      <c r="G367" s="172"/>
      <c r="H367" s="172"/>
      <c r="I367" s="172"/>
      <c r="J367" s="172"/>
    </row>
    <row r="368" spans="1:10">
      <c r="A368" s="172"/>
      <c r="B368" s="172"/>
      <c r="C368" s="172"/>
      <c r="D368" s="172"/>
      <c r="E368" s="172"/>
      <c r="F368" s="172"/>
      <c r="G368" s="172"/>
      <c r="H368" s="172"/>
      <c r="I368" s="172"/>
      <c r="J368" s="172"/>
    </row>
    <row r="369" spans="1:10">
      <c r="A369" s="172"/>
      <c r="B369" s="172"/>
      <c r="C369" s="172"/>
      <c r="D369" s="172"/>
      <c r="E369" s="172"/>
      <c r="F369" s="172"/>
      <c r="G369" s="172"/>
      <c r="H369" s="172"/>
      <c r="I369" s="172"/>
      <c r="J369" s="172"/>
    </row>
    <row r="370" spans="1:10">
      <c r="A370" s="172"/>
      <c r="B370" s="172"/>
      <c r="C370" s="172"/>
      <c r="D370" s="172"/>
      <c r="E370" s="172"/>
      <c r="F370" s="172"/>
      <c r="G370" s="172"/>
      <c r="H370" s="172"/>
      <c r="I370" s="172"/>
      <c r="J370" s="172"/>
    </row>
    <row r="371" spans="1:10">
      <c r="A371" s="172"/>
      <c r="B371" s="172"/>
      <c r="C371" s="172"/>
      <c r="D371" s="172"/>
      <c r="E371" s="172"/>
      <c r="F371" s="172"/>
      <c r="G371" s="172"/>
      <c r="H371" s="172"/>
      <c r="I371" s="172"/>
      <c r="J371" s="172"/>
    </row>
    <row r="372" spans="1:10">
      <c r="A372" s="172"/>
      <c r="B372" s="172"/>
      <c r="C372" s="172"/>
      <c r="D372" s="172"/>
      <c r="E372" s="172"/>
      <c r="F372" s="172"/>
      <c r="G372" s="172"/>
      <c r="H372" s="172"/>
      <c r="I372" s="172"/>
      <c r="J372" s="172"/>
    </row>
    <row r="373" spans="1:10">
      <c r="A373" s="172"/>
      <c r="B373" s="172"/>
      <c r="C373" s="172"/>
      <c r="D373" s="172"/>
      <c r="E373" s="172"/>
      <c r="F373" s="172"/>
      <c r="G373" s="172"/>
      <c r="H373" s="172"/>
      <c r="I373" s="172"/>
      <c r="J373" s="172"/>
    </row>
    <row r="374" spans="1:10">
      <c r="A374" s="172"/>
      <c r="B374" s="172"/>
      <c r="C374" s="172"/>
      <c r="D374" s="172"/>
      <c r="E374" s="172"/>
      <c r="F374" s="172"/>
      <c r="G374" s="172"/>
      <c r="H374" s="172"/>
      <c r="I374" s="172"/>
      <c r="J374" s="172"/>
    </row>
    <row r="375" spans="1:10">
      <c r="A375" s="172"/>
      <c r="B375" s="172"/>
      <c r="C375" s="172"/>
      <c r="D375" s="172"/>
      <c r="E375" s="172"/>
      <c r="F375" s="172"/>
      <c r="G375" s="172"/>
      <c r="H375" s="172"/>
      <c r="I375" s="172"/>
      <c r="J375" s="172"/>
    </row>
    <row r="376" spans="1:10">
      <c r="A376" s="172"/>
      <c r="B376" s="172"/>
      <c r="C376" s="172"/>
      <c r="D376" s="172"/>
      <c r="E376" s="172"/>
      <c r="F376" s="172"/>
      <c r="G376" s="172"/>
      <c r="H376" s="172"/>
      <c r="I376" s="172"/>
      <c r="J376" s="172"/>
    </row>
    <row r="377" spans="1:10">
      <c r="A377" s="172"/>
      <c r="B377" s="172"/>
      <c r="C377" s="172"/>
      <c r="D377" s="172"/>
      <c r="E377" s="172"/>
      <c r="F377" s="172"/>
      <c r="G377" s="172"/>
      <c r="H377" s="172"/>
      <c r="I377" s="172"/>
      <c r="J377" s="172"/>
    </row>
    <row r="378" spans="1:10">
      <c r="A378" s="172"/>
      <c r="B378" s="172"/>
      <c r="C378" s="172"/>
      <c r="D378" s="172"/>
      <c r="E378" s="172"/>
      <c r="F378" s="172"/>
      <c r="G378" s="172"/>
      <c r="H378" s="172"/>
      <c r="I378" s="172"/>
      <c r="J378" s="172"/>
    </row>
    <row r="379" spans="1:10">
      <c r="A379" s="172"/>
      <c r="B379" s="172"/>
      <c r="C379" s="172"/>
      <c r="D379" s="172"/>
      <c r="E379" s="172"/>
      <c r="F379" s="172"/>
      <c r="G379" s="172"/>
      <c r="H379" s="172"/>
      <c r="I379" s="172"/>
      <c r="J379" s="172"/>
    </row>
    <row r="380" spans="1:10">
      <c r="A380" s="172"/>
      <c r="B380" s="172"/>
      <c r="C380" s="172"/>
      <c r="D380" s="172"/>
      <c r="E380" s="172"/>
      <c r="F380" s="172"/>
      <c r="G380" s="172"/>
      <c r="H380" s="172"/>
      <c r="I380" s="172"/>
      <c r="J380" s="172"/>
    </row>
    <row r="381" spans="1:10">
      <c r="A381" s="172"/>
      <c r="B381" s="172"/>
      <c r="C381" s="172"/>
      <c r="D381" s="172"/>
      <c r="E381" s="172"/>
      <c r="F381" s="172"/>
      <c r="G381" s="172"/>
      <c r="H381" s="172"/>
      <c r="I381" s="172"/>
      <c r="J381" s="172"/>
    </row>
    <row r="382" spans="1:10">
      <c r="A382" s="172"/>
      <c r="B382" s="172"/>
      <c r="C382" s="172"/>
      <c r="D382" s="172"/>
      <c r="E382" s="172"/>
      <c r="F382" s="172"/>
      <c r="G382" s="172"/>
      <c r="H382" s="172"/>
      <c r="I382" s="172"/>
      <c r="J382" s="172"/>
    </row>
    <row r="383" spans="1:10">
      <c r="A383" s="172"/>
      <c r="B383" s="172"/>
      <c r="C383" s="172"/>
      <c r="D383" s="172"/>
      <c r="E383" s="172"/>
      <c r="F383" s="172"/>
      <c r="G383" s="172"/>
      <c r="H383" s="172"/>
      <c r="I383" s="172"/>
      <c r="J383" s="172"/>
    </row>
    <row r="384" spans="1:10">
      <c r="A384" s="172"/>
      <c r="B384" s="172"/>
      <c r="C384" s="172"/>
      <c r="D384" s="172"/>
      <c r="E384" s="172"/>
      <c r="F384" s="172"/>
      <c r="G384" s="172"/>
      <c r="H384" s="172"/>
      <c r="I384" s="172"/>
      <c r="J384" s="172"/>
    </row>
    <row r="385" spans="1:10">
      <c r="A385" s="172"/>
      <c r="B385" s="172"/>
      <c r="C385" s="172"/>
      <c r="D385" s="172"/>
      <c r="E385" s="172"/>
      <c r="F385" s="172"/>
      <c r="G385" s="172"/>
      <c r="H385" s="172"/>
      <c r="I385" s="172"/>
      <c r="J385" s="172"/>
    </row>
    <row r="386" spans="1:10">
      <c r="A386" s="172"/>
      <c r="B386" s="172"/>
      <c r="C386" s="172"/>
      <c r="D386" s="172"/>
      <c r="E386" s="172"/>
      <c r="F386" s="172"/>
      <c r="G386" s="172"/>
      <c r="H386" s="172"/>
      <c r="I386" s="172"/>
      <c r="J386" s="172"/>
    </row>
    <row r="387" spans="1:10">
      <c r="A387" s="172"/>
      <c r="B387" s="172"/>
      <c r="C387" s="172"/>
      <c r="D387" s="172"/>
      <c r="E387" s="172"/>
      <c r="F387" s="172"/>
      <c r="G387" s="172"/>
      <c r="H387" s="172"/>
      <c r="I387" s="172"/>
      <c r="J387" s="172"/>
    </row>
    <row r="388" spans="1:10">
      <c r="A388" s="172"/>
      <c r="B388" s="172"/>
      <c r="C388" s="172"/>
      <c r="D388" s="172"/>
      <c r="E388" s="172"/>
      <c r="F388" s="172"/>
      <c r="G388" s="172"/>
      <c r="H388" s="172"/>
      <c r="I388" s="172"/>
      <c r="J388" s="172"/>
    </row>
    <row r="389" spans="1:10">
      <c r="A389" s="172"/>
      <c r="B389" s="172"/>
      <c r="C389" s="172"/>
      <c r="D389" s="172"/>
      <c r="E389" s="172"/>
      <c r="F389" s="172"/>
      <c r="G389" s="172"/>
      <c r="H389" s="172"/>
      <c r="I389" s="172"/>
      <c r="J389" s="172"/>
    </row>
    <row r="390" spans="1:10">
      <c r="A390" s="172"/>
      <c r="B390" s="172"/>
      <c r="C390" s="172"/>
      <c r="D390" s="172"/>
      <c r="E390" s="172"/>
      <c r="F390" s="172"/>
      <c r="G390" s="172"/>
      <c r="H390" s="172"/>
      <c r="I390" s="172"/>
      <c r="J390" s="172"/>
    </row>
    <row r="391" spans="1:10">
      <c r="A391" s="172"/>
      <c r="B391" s="172"/>
      <c r="C391" s="172"/>
      <c r="D391" s="172"/>
      <c r="E391" s="172"/>
      <c r="F391" s="172"/>
      <c r="G391" s="172"/>
      <c r="H391" s="172"/>
      <c r="I391" s="172"/>
      <c r="J391" s="172"/>
    </row>
    <row r="392" spans="1:10">
      <c r="A392" s="172"/>
      <c r="B392" s="172"/>
      <c r="C392" s="172"/>
      <c r="D392" s="172"/>
      <c r="E392" s="172"/>
      <c r="F392" s="172"/>
      <c r="G392" s="172"/>
      <c r="H392" s="172"/>
      <c r="I392" s="172"/>
      <c r="J392" s="172"/>
    </row>
    <row r="393" spans="1:10">
      <c r="A393" s="172"/>
      <c r="B393" s="172"/>
      <c r="C393" s="172"/>
      <c r="D393" s="172"/>
      <c r="E393" s="172"/>
      <c r="F393" s="172"/>
      <c r="G393" s="172"/>
      <c r="H393" s="172"/>
      <c r="I393" s="172"/>
      <c r="J393" s="172"/>
    </row>
    <row r="394" spans="1:10">
      <c r="A394" s="172"/>
      <c r="B394" s="172"/>
      <c r="C394" s="172"/>
      <c r="D394" s="172"/>
      <c r="E394" s="172"/>
      <c r="F394" s="172"/>
      <c r="G394" s="172"/>
      <c r="H394" s="172"/>
      <c r="I394" s="172"/>
      <c r="J394" s="172"/>
    </row>
    <row r="395" spans="1:10">
      <c r="A395" s="172"/>
      <c r="B395" s="172"/>
      <c r="C395" s="172"/>
      <c r="D395" s="172"/>
      <c r="E395" s="172"/>
      <c r="F395" s="172"/>
      <c r="G395" s="172"/>
      <c r="H395" s="172"/>
      <c r="I395" s="172"/>
      <c r="J395" s="172"/>
    </row>
    <row r="396" spans="1:10">
      <c r="A396" s="172"/>
      <c r="B396" s="172"/>
      <c r="C396" s="172"/>
      <c r="D396" s="172"/>
      <c r="E396" s="172"/>
      <c r="F396" s="172"/>
      <c r="G396" s="172"/>
      <c r="H396" s="172"/>
      <c r="I396" s="172"/>
      <c r="J396" s="172"/>
    </row>
    <row r="397" spans="1:10">
      <c r="A397" s="172"/>
      <c r="B397" s="172"/>
      <c r="C397" s="172"/>
      <c r="D397" s="172"/>
      <c r="E397" s="172"/>
      <c r="F397" s="172"/>
      <c r="G397" s="172"/>
      <c r="H397" s="172"/>
      <c r="I397" s="172"/>
      <c r="J397" s="172"/>
    </row>
    <row r="398" spans="1:10">
      <c r="A398" s="172"/>
      <c r="B398" s="172"/>
      <c r="C398" s="172"/>
      <c r="D398" s="172"/>
      <c r="E398" s="172"/>
      <c r="F398" s="172"/>
      <c r="G398" s="172"/>
      <c r="H398" s="172"/>
      <c r="I398" s="172"/>
      <c r="J398" s="172"/>
    </row>
    <row r="399" spans="1:10">
      <c r="A399" s="172"/>
      <c r="B399" s="172"/>
      <c r="C399" s="172"/>
      <c r="D399" s="172"/>
      <c r="E399" s="172"/>
      <c r="F399" s="172"/>
      <c r="G399" s="172"/>
      <c r="H399" s="172"/>
      <c r="I399" s="172"/>
      <c r="J399" s="172"/>
    </row>
    <row r="400" spans="1:10">
      <c r="A400" s="172"/>
      <c r="B400" s="172"/>
      <c r="C400" s="172"/>
      <c r="D400" s="172"/>
      <c r="E400" s="172"/>
      <c r="F400" s="172"/>
      <c r="G400" s="172"/>
      <c r="H400" s="172"/>
      <c r="I400" s="172"/>
      <c r="J400" s="172"/>
    </row>
    <row r="401" spans="1:10">
      <c r="A401" s="172"/>
      <c r="B401" s="172"/>
      <c r="C401" s="172"/>
      <c r="D401" s="172"/>
      <c r="E401" s="172"/>
      <c r="F401" s="172"/>
      <c r="G401" s="172"/>
      <c r="H401" s="172"/>
      <c r="I401" s="172"/>
      <c r="J401" s="172"/>
    </row>
    <row r="402" spans="1:10">
      <c r="A402" s="172"/>
      <c r="B402" s="172"/>
      <c r="C402" s="172"/>
      <c r="D402" s="172"/>
      <c r="E402" s="172"/>
      <c r="F402" s="172"/>
      <c r="G402" s="172"/>
      <c r="H402" s="172"/>
      <c r="I402" s="172"/>
      <c r="J402" s="172"/>
    </row>
    <row r="403" spans="1:10">
      <c r="A403" s="172"/>
      <c r="B403" s="172"/>
      <c r="C403" s="172"/>
      <c r="D403" s="172"/>
      <c r="E403" s="172"/>
      <c r="F403" s="172"/>
      <c r="G403" s="172"/>
      <c r="H403" s="172"/>
      <c r="I403" s="172"/>
      <c r="J403" s="172"/>
    </row>
    <row r="404" spans="1:10">
      <c r="A404" s="172"/>
      <c r="B404" s="172"/>
      <c r="C404" s="172"/>
      <c r="D404" s="172"/>
      <c r="E404" s="172"/>
      <c r="F404" s="172"/>
      <c r="G404" s="172"/>
      <c r="H404" s="172"/>
      <c r="I404" s="172"/>
      <c r="J404" s="172"/>
    </row>
    <row r="405" spans="1:10">
      <c r="A405" s="172"/>
      <c r="B405" s="172"/>
      <c r="C405" s="172"/>
      <c r="D405" s="172"/>
      <c r="E405" s="172"/>
      <c r="F405" s="172"/>
      <c r="G405" s="172"/>
      <c r="H405" s="172"/>
      <c r="I405" s="172"/>
      <c r="J405" s="172"/>
    </row>
    <row r="406" spans="1:10">
      <c r="A406" s="172"/>
      <c r="B406" s="172"/>
      <c r="C406" s="172"/>
      <c r="D406" s="172"/>
      <c r="E406" s="172"/>
      <c r="F406" s="172"/>
      <c r="G406" s="172"/>
      <c r="H406" s="172"/>
      <c r="I406" s="172"/>
      <c r="J406" s="172"/>
    </row>
    <row r="407" spans="1:10">
      <c r="A407" s="172"/>
      <c r="B407" s="172"/>
      <c r="C407" s="172"/>
      <c r="D407" s="172"/>
      <c r="E407" s="172"/>
      <c r="F407" s="172"/>
      <c r="G407" s="172"/>
      <c r="H407" s="172"/>
      <c r="I407" s="172"/>
      <c r="J407" s="172"/>
    </row>
    <row r="408" spans="1:10">
      <c r="A408" s="172"/>
      <c r="B408" s="172"/>
      <c r="C408" s="172"/>
      <c r="D408" s="172"/>
      <c r="E408" s="172"/>
      <c r="F408" s="172"/>
      <c r="G408" s="172"/>
      <c r="H408" s="172"/>
      <c r="I408" s="172"/>
      <c r="J408" s="172"/>
    </row>
    <row r="409" spans="1:10">
      <c r="A409" s="172"/>
      <c r="B409" s="172"/>
      <c r="C409" s="172"/>
      <c r="D409" s="172"/>
      <c r="E409" s="172"/>
      <c r="F409" s="172"/>
      <c r="G409" s="172"/>
      <c r="H409" s="172"/>
      <c r="I409" s="172"/>
      <c r="J409" s="172"/>
    </row>
    <row r="410" spans="1:10">
      <c r="A410" s="172"/>
      <c r="B410" s="172"/>
      <c r="C410" s="172"/>
      <c r="D410" s="172"/>
      <c r="E410" s="172"/>
      <c r="F410" s="172"/>
      <c r="G410" s="172"/>
      <c r="H410" s="172"/>
      <c r="I410" s="172"/>
      <c r="J410" s="172"/>
    </row>
    <row r="411" spans="1:10">
      <c r="A411" s="172"/>
      <c r="B411" s="172"/>
      <c r="C411" s="172"/>
      <c r="D411" s="172"/>
      <c r="E411" s="172"/>
      <c r="F411" s="172"/>
      <c r="G411" s="172"/>
      <c r="H411" s="172"/>
      <c r="I411" s="172"/>
      <c r="J411" s="172"/>
    </row>
    <row r="412" spans="1:10">
      <c r="A412" s="172"/>
      <c r="B412" s="172"/>
      <c r="C412" s="172"/>
      <c r="D412" s="172"/>
      <c r="E412" s="172"/>
      <c r="F412" s="172"/>
      <c r="G412" s="172"/>
      <c r="H412" s="172"/>
      <c r="I412" s="172"/>
      <c r="J412" s="172"/>
    </row>
    <row r="413" spans="1:10">
      <c r="A413" s="172"/>
      <c r="B413" s="172"/>
      <c r="C413" s="172"/>
      <c r="D413" s="172"/>
      <c r="E413" s="172"/>
      <c r="F413" s="172"/>
      <c r="G413" s="172"/>
      <c r="H413" s="172"/>
      <c r="I413" s="172"/>
      <c r="J413" s="172"/>
    </row>
    <row r="414" spans="1:10">
      <c r="A414" s="172"/>
      <c r="B414" s="172"/>
      <c r="C414" s="172"/>
      <c r="D414" s="172"/>
      <c r="E414" s="172"/>
      <c r="F414" s="172"/>
      <c r="G414" s="172"/>
      <c r="H414" s="172"/>
      <c r="I414" s="172"/>
      <c r="J414" s="172"/>
    </row>
    <row r="415" spans="1:10">
      <c r="A415" s="172"/>
      <c r="B415" s="172"/>
      <c r="C415" s="172"/>
      <c r="D415" s="172"/>
      <c r="E415" s="172"/>
      <c r="F415" s="172"/>
      <c r="G415" s="172"/>
      <c r="H415" s="172"/>
      <c r="I415" s="172"/>
      <c r="J415" s="172"/>
    </row>
    <row r="416" spans="1:10">
      <c r="A416" s="172"/>
      <c r="B416" s="172"/>
      <c r="C416" s="172"/>
      <c r="D416" s="172"/>
      <c r="E416" s="172"/>
      <c r="F416" s="172"/>
      <c r="G416" s="172"/>
      <c r="H416" s="172"/>
      <c r="I416" s="172"/>
      <c r="J416" s="172"/>
    </row>
    <row r="417" spans="1:10">
      <c r="A417" s="172"/>
      <c r="B417" s="172"/>
      <c r="C417" s="172"/>
      <c r="D417" s="172"/>
      <c r="E417" s="172"/>
      <c r="F417" s="172"/>
      <c r="G417" s="172"/>
      <c r="H417" s="172"/>
      <c r="I417" s="172"/>
      <c r="J417" s="172"/>
    </row>
    <row r="418" spans="1:10">
      <c r="A418" s="172"/>
      <c r="B418" s="172"/>
      <c r="C418" s="172"/>
      <c r="D418" s="172"/>
      <c r="E418" s="172"/>
      <c r="F418" s="172"/>
      <c r="G418" s="172"/>
      <c r="H418" s="172"/>
      <c r="I418" s="172"/>
      <c r="J418" s="172"/>
    </row>
    <row r="419" spans="1:10">
      <c r="A419" s="172"/>
      <c r="B419" s="172"/>
      <c r="C419" s="172"/>
      <c r="D419" s="172"/>
      <c r="E419" s="172"/>
      <c r="F419" s="172"/>
      <c r="G419" s="172"/>
      <c r="H419" s="172"/>
      <c r="I419" s="172"/>
      <c r="J419" s="172"/>
    </row>
    <row r="420" spans="1:10">
      <c r="A420" s="172"/>
      <c r="B420" s="172"/>
      <c r="C420" s="172"/>
      <c r="D420" s="172"/>
      <c r="E420" s="172"/>
      <c r="F420" s="172"/>
      <c r="G420" s="172"/>
      <c r="H420" s="172"/>
      <c r="I420" s="172"/>
      <c r="J420" s="172"/>
    </row>
    <row r="421" spans="1:10">
      <c r="A421" s="172"/>
      <c r="B421" s="172"/>
      <c r="C421" s="172"/>
      <c r="D421" s="172"/>
      <c r="E421" s="172"/>
      <c r="F421" s="172"/>
      <c r="G421" s="172"/>
      <c r="H421" s="172"/>
      <c r="I421" s="172"/>
      <c r="J421" s="172"/>
    </row>
    <row r="422" spans="1:10">
      <c r="A422" s="172"/>
      <c r="B422" s="172"/>
      <c r="C422" s="172"/>
      <c r="D422" s="172"/>
      <c r="E422" s="172"/>
      <c r="F422" s="172"/>
      <c r="G422" s="172"/>
      <c r="H422" s="172"/>
      <c r="I422" s="172"/>
      <c r="J422" s="172"/>
    </row>
    <row r="423" spans="1:10">
      <c r="A423" s="172"/>
      <c r="B423" s="172"/>
      <c r="C423" s="172"/>
      <c r="D423" s="172"/>
      <c r="E423" s="172"/>
      <c r="F423" s="172"/>
      <c r="G423" s="172"/>
      <c r="H423" s="172"/>
      <c r="I423" s="172"/>
      <c r="J423" s="172"/>
    </row>
    <row r="424" spans="1:10">
      <c r="A424" s="172"/>
      <c r="B424" s="172"/>
      <c r="C424" s="172"/>
      <c r="D424" s="172"/>
      <c r="E424" s="172"/>
      <c r="F424" s="172"/>
      <c r="G424" s="172"/>
      <c r="H424" s="172"/>
      <c r="I424" s="172"/>
      <c r="J424" s="172"/>
    </row>
    <row r="425" spans="1:10">
      <c r="A425" s="172"/>
      <c r="B425" s="172"/>
      <c r="C425" s="172"/>
      <c r="D425" s="172"/>
      <c r="E425" s="172"/>
      <c r="F425" s="172"/>
      <c r="G425" s="172"/>
      <c r="H425" s="172"/>
      <c r="I425" s="172"/>
      <c r="J425" s="172"/>
    </row>
    <row r="426" spans="1:10">
      <c r="A426" s="172"/>
      <c r="B426" s="172"/>
      <c r="C426" s="172"/>
      <c r="D426" s="172"/>
      <c r="E426" s="172"/>
      <c r="F426" s="172"/>
      <c r="G426" s="172"/>
      <c r="H426" s="172"/>
      <c r="I426" s="172"/>
      <c r="J426" s="172"/>
    </row>
    <row r="427" spans="1:10">
      <c r="A427" s="172"/>
      <c r="B427" s="172"/>
      <c r="C427" s="172"/>
      <c r="D427" s="172"/>
      <c r="E427" s="172"/>
      <c r="F427" s="172"/>
      <c r="G427" s="172"/>
      <c r="H427" s="172"/>
      <c r="I427" s="172"/>
      <c r="J427" s="172"/>
    </row>
    <row r="428" spans="1:10">
      <c r="A428" s="172"/>
      <c r="B428" s="172"/>
      <c r="C428" s="172"/>
      <c r="D428" s="172"/>
      <c r="E428" s="172"/>
      <c r="F428" s="172"/>
      <c r="G428" s="172"/>
      <c r="H428" s="172"/>
      <c r="I428" s="172"/>
      <c r="J428" s="172"/>
    </row>
    <row r="429" spans="1:10">
      <c r="A429" s="172"/>
      <c r="B429" s="172"/>
      <c r="C429" s="172"/>
      <c r="D429" s="172"/>
      <c r="E429" s="172"/>
      <c r="F429" s="172"/>
      <c r="G429" s="172"/>
      <c r="H429" s="172"/>
      <c r="I429" s="172"/>
      <c r="J429" s="172"/>
    </row>
    <row r="430" spans="1:10">
      <c r="A430" s="172"/>
      <c r="B430" s="172"/>
      <c r="C430" s="172"/>
      <c r="D430" s="172"/>
      <c r="E430" s="172"/>
      <c r="F430" s="172"/>
      <c r="G430" s="172"/>
      <c r="H430" s="172"/>
      <c r="I430" s="172"/>
      <c r="J430" s="172"/>
    </row>
    <row r="431" spans="1:10">
      <c r="A431" s="172"/>
      <c r="B431" s="172"/>
      <c r="C431" s="172"/>
      <c r="D431" s="172"/>
      <c r="E431" s="172"/>
      <c r="F431" s="172"/>
      <c r="G431" s="172"/>
      <c r="H431" s="172"/>
      <c r="I431" s="172"/>
      <c r="J431" s="172"/>
    </row>
    <row r="432" spans="1:10">
      <c r="A432" s="172"/>
      <c r="B432" s="172"/>
      <c r="C432" s="172"/>
      <c r="D432" s="172"/>
      <c r="E432" s="172"/>
      <c r="F432" s="172"/>
      <c r="G432" s="172"/>
      <c r="H432" s="172"/>
      <c r="I432" s="172"/>
      <c r="J432" s="172"/>
    </row>
    <row r="433" spans="1:10">
      <c r="A433" s="172"/>
      <c r="B433" s="172"/>
      <c r="C433" s="172"/>
      <c r="D433" s="172"/>
      <c r="E433" s="172"/>
      <c r="F433" s="172"/>
      <c r="G433" s="172"/>
      <c r="H433" s="172"/>
      <c r="I433" s="172"/>
      <c r="J433" s="172"/>
    </row>
    <row r="434" spans="1:10">
      <c r="A434" s="172"/>
      <c r="B434" s="172"/>
      <c r="C434" s="172"/>
      <c r="D434" s="172"/>
      <c r="E434" s="172"/>
      <c r="F434" s="172"/>
      <c r="G434" s="172"/>
      <c r="H434" s="172"/>
      <c r="I434" s="172"/>
      <c r="J434" s="172"/>
    </row>
    <row r="435" spans="1:10">
      <c r="A435" s="172"/>
      <c r="B435" s="172"/>
      <c r="C435" s="172"/>
      <c r="D435" s="172"/>
      <c r="E435" s="172"/>
      <c r="F435" s="172"/>
      <c r="G435" s="172"/>
      <c r="H435" s="172"/>
      <c r="I435" s="172"/>
      <c r="J435" s="172"/>
    </row>
    <row r="436" spans="1:10">
      <c r="A436" s="172"/>
      <c r="B436" s="172"/>
      <c r="C436" s="172"/>
      <c r="D436" s="172"/>
      <c r="E436" s="172"/>
      <c r="F436" s="172"/>
      <c r="G436" s="172"/>
      <c r="H436" s="172"/>
      <c r="I436" s="172"/>
      <c r="J436" s="172"/>
    </row>
    <row r="437" spans="1:10">
      <c r="A437" s="172"/>
      <c r="B437" s="172"/>
      <c r="C437" s="172"/>
      <c r="D437" s="172"/>
      <c r="E437" s="172"/>
      <c r="F437" s="172"/>
      <c r="G437" s="172"/>
      <c r="H437" s="172"/>
      <c r="I437" s="172"/>
      <c r="J437" s="172"/>
    </row>
    <row r="438" spans="1:10">
      <c r="A438" s="172"/>
      <c r="B438" s="172"/>
      <c r="C438" s="172"/>
      <c r="D438" s="172"/>
      <c r="E438" s="172"/>
      <c r="F438" s="172"/>
      <c r="G438" s="172"/>
      <c r="H438" s="172"/>
      <c r="I438" s="172"/>
      <c r="J438" s="172"/>
    </row>
    <row r="439" spans="1:10">
      <c r="A439" s="172"/>
      <c r="B439" s="172"/>
      <c r="C439" s="172"/>
      <c r="D439" s="172"/>
      <c r="E439" s="172"/>
      <c r="F439" s="172"/>
      <c r="G439" s="172"/>
      <c r="H439" s="172"/>
      <c r="I439" s="172"/>
      <c r="J439" s="172"/>
    </row>
    <row r="440" spans="1:10">
      <c r="A440" s="172"/>
      <c r="B440" s="172"/>
      <c r="C440" s="172"/>
      <c r="D440" s="172"/>
      <c r="E440" s="172"/>
      <c r="F440" s="172"/>
      <c r="G440" s="172"/>
      <c r="H440" s="172"/>
      <c r="I440" s="172"/>
      <c r="J440" s="172"/>
    </row>
    <row r="441" spans="1:10">
      <c r="A441" s="172"/>
      <c r="B441" s="172"/>
      <c r="C441" s="172"/>
      <c r="D441" s="172"/>
      <c r="E441" s="172"/>
      <c r="F441" s="172"/>
      <c r="G441" s="172"/>
      <c r="H441" s="172"/>
      <c r="I441" s="172"/>
      <c r="J441" s="172"/>
    </row>
    <row r="442" spans="1:10">
      <c r="A442" s="172"/>
      <c r="B442" s="172"/>
      <c r="C442" s="172"/>
      <c r="D442" s="172"/>
      <c r="E442" s="172"/>
      <c r="F442" s="172"/>
      <c r="G442" s="172"/>
      <c r="H442" s="172"/>
      <c r="I442" s="172"/>
      <c r="J442" s="172"/>
    </row>
    <row r="443" spans="1:10">
      <c r="A443" s="172"/>
      <c r="B443" s="172"/>
      <c r="C443" s="172"/>
      <c r="D443" s="172"/>
      <c r="E443" s="172"/>
      <c r="F443" s="172"/>
      <c r="G443" s="172"/>
      <c r="H443" s="172"/>
      <c r="I443" s="172"/>
      <c r="J443" s="172"/>
    </row>
    <row r="444" spans="1:10">
      <c r="A444" s="172"/>
      <c r="B444" s="172"/>
      <c r="C444" s="172"/>
      <c r="D444" s="172"/>
      <c r="E444" s="172"/>
      <c r="F444" s="172"/>
      <c r="G444" s="172"/>
      <c r="H444" s="172"/>
      <c r="I444" s="172"/>
      <c r="J444" s="172"/>
    </row>
    <row r="445" spans="1:10">
      <c r="A445" s="172"/>
      <c r="B445" s="172"/>
      <c r="C445" s="172"/>
      <c r="D445" s="172"/>
      <c r="E445" s="172"/>
      <c r="F445" s="172"/>
      <c r="G445" s="172"/>
      <c r="H445" s="172"/>
      <c r="I445" s="172"/>
      <c r="J445" s="172"/>
    </row>
    <row r="446" spans="1:10">
      <c r="A446" s="172"/>
      <c r="B446" s="172"/>
      <c r="C446" s="172"/>
      <c r="D446" s="172"/>
      <c r="E446" s="172"/>
      <c r="F446" s="172"/>
      <c r="G446" s="172"/>
      <c r="H446" s="172"/>
      <c r="I446" s="172"/>
      <c r="J446" s="172"/>
    </row>
    <row r="447" spans="1:10">
      <c r="A447" s="172"/>
      <c r="B447" s="172"/>
      <c r="C447" s="172"/>
      <c r="D447" s="172"/>
      <c r="E447" s="172"/>
      <c r="F447" s="172"/>
      <c r="G447" s="172"/>
      <c r="H447" s="172"/>
      <c r="I447" s="172"/>
      <c r="J447" s="172"/>
    </row>
    <row r="448" spans="1:10">
      <c r="A448" s="172"/>
      <c r="B448" s="172"/>
      <c r="C448" s="172"/>
      <c r="D448" s="172"/>
      <c r="E448" s="172"/>
      <c r="F448" s="172"/>
      <c r="G448" s="172"/>
      <c r="H448" s="172"/>
      <c r="I448" s="172"/>
      <c r="J448" s="172"/>
    </row>
    <row r="449" spans="1:10">
      <c r="A449" s="172"/>
      <c r="B449" s="172"/>
      <c r="C449" s="172"/>
      <c r="D449" s="172"/>
      <c r="E449" s="172"/>
      <c r="F449" s="172"/>
      <c r="G449" s="172"/>
      <c r="H449" s="172"/>
      <c r="I449" s="172"/>
      <c r="J449" s="172"/>
    </row>
    <row r="450" spans="1:10">
      <c r="A450" s="172"/>
      <c r="B450" s="172"/>
      <c r="C450" s="172"/>
      <c r="D450" s="172"/>
      <c r="E450" s="172"/>
      <c r="F450" s="172"/>
      <c r="G450" s="172"/>
      <c r="H450" s="172"/>
      <c r="I450" s="172"/>
      <c r="J450" s="172"/>
    </row>
    <row r="451" spans="1:10">
      <c r="A451" s="172"/>
      <c r="B451" s="172"/>
      <c r="C451" s="172"/>
      <c r="D451" s="172"/>
      <c r="E451" s="172"/>
      <c r="F451" s="172"/>
      <c r="G451" s="172"/>
      <c r="H451" s="172"/>
      <c r="I451" s="172"/>
      <c r="J451" s="172"/>
    </row>
    <row r="452" spans="1:10">
      <c r="A452" s="172"/>
      <c r="B452" s="172"/>
      <c r="C452" s="172"/>
      <c r="D452" s="172"/>
      <c r="E452" s="172"/>
      <c r="F452" s="172"/>
      <c r="G452" s="172"/>
      <c r="H452" s="172"/>
      <c r="I452" s="172"/>
      <c r="J452" s="172"/>
    </row>
    <row r="453" spans="1:10">
      <c r="A453" s="172"/>
      <c r="B453" s="172"/>
      <c r="C453" s="172"/>
      <c r="D453" s="172"/>
      <c r="E453" s="172"/>
      <c r="F453" s="172"/>
      <c r="G453" s="172"/>
      <c r="H453" s="172"/>
      <c r="I453" s="172"/>
      <c r="J453" s="172"/>
    </row>
    <row r="454" spans="1:10">
      <c r="A454" s="172"/>
      <c r="B454" s="172"/>
      <c r="C454" s="172"/>
      <c r="D454" s="172"/>
      <c r="E454" s="172"/>
      <c r="F454" s="172"/>
      <c r="G454" s="172"/>
      <c r="H454" s="172"/>
      <c r="I454" s="172"/>
      <c r="J454" s="172"/>
    </row>
    <row r="455" spans="1:10">
      <c r="A455" s="172"/>
      <c r="B455" s="172"/>
      <c r="C455" s="172"/>
      <c r="D455" s="172"/>
      <c r="E455" s="172"/>
      <c r="F455" s="172"/>
      <c r="G455" s="172"/>
      <c r="H455" s="172"/>
      <c r="I455" s="172"/>
      <c r="J455" s="172"/>
    </row>
    <row r="456" spans="1:10">
      <c r="A456" s="172"/>
      <c r="B456" s="172"/>
      <c r="C456" s="172"/>
      <c r="D456" s="172"/>
      <c r="E456" s="172"/>
      <c r="F456" s="172"/>
      <c r="G456" s="172"/>
      <c r="H456" s="172"/>
      <c r="I456" s="172"/>
      <c r="J456" s="172"/>
    </row>
    <row r="457" spans="1:10">
      <c r="A457" s="172"/>
      <c r="B457" s="172"/>
      <c r="C457" s="172"/>
      <c r="D457" s="172"/>
      <c r="E457" s="172"/>
      <c r="F457" s="172"/>
      <c r="G457" s="172"/>
      <c r="H457" s="172"/>
      <c r="I457" s="172"/>
      <c r="J457" s="172"/>
    </row>
    <row r="458" spans="1:10">
      <c r="A458" s="172"/>
      <c r="B458" s="172"/>
      <c r="C458" s="172"/>
      <c r="D458" s="172"/>
      <c r="E458" s="172"/>
      <c r="F458" s="172"/>
      <c r="G458" s="172"/>
      <c r="H458" s="172"/>
      <c r="I458" s="172"/>
      <c r="J458" s="172"/>
    </row>
    <row r="459" spans="1:10">
      <c r="A459" s="172"/>
      <c r="B459" s="172"/>
      <c r="C459" s="172"/>
      <c r="D459" s="172"/>
      <c r="E459" s="172"/>
      <c r="F459" s="172"/>
      <c r="G459" s="172"/>
      <c r="H459" s="172"/>
      <c r="I459" s="172"/>
      <c r="J459" s="172"/>
    </row>
    <row r="460" spans="1:10">
      <c r="A460" s="172"/>
      <c r="B460" s="172"/>
      <c r="C460" s="172"/>
      <c r="D460" s="172"/>
      <c r="E460" s="172"/>
      <c r="F460" s="172"/>
      <c r="G460" s="172"/>
      <c r="H460" s="172"/>
      <c r="I460" s="172"/>
      <c r="J460" s="172"/>
    </row>
    <row r="461" spans="1:10">
      <c r="A461" s="172"/>
      <c r="B461" s="172"/>
      <c r="C461" s="172"/>
      <c r="D461" s="172"/>
      <c r="E461" s="172"/>
      <c r="F461" s="172"/>
      <c r="G461" s="172"/>
      <c r="H461" s="172"/>
      <c r="I461" s="172"/>
      <c r="J461" s="172"/>
    </row>
    <row r="462" spans="1:10">
      <c r="A462" s="172"/>
      <c r="B462" s="172"/>
      <c r="C462" s="172"/>
      <c r="D462" s="172"/>
      <c r="E462" s="172"/>
      <c r="F462" s="172"/>
      <c r="G462" s="172"/>
      <c r="H462" s="172"/>
      <c r="I462" s="172"/>
      <c r="J462" s="172"/>
    </row>
    <row r="463" spans="1:10">
      <c r="A463" s="172"/>
      <c r="B463" s="172"/>
      <c r="C463" s="172"/>
      <c r="D463" s="172"/>
      <c r="E463" s="172"/>
      <c r="F463" s="172"/>
      <c r="G463" s="172"/>
      <c r="H463" s="172"/>
      <c r="I463" s="172"/>
      <c r="J463" s="172"/>
    </row>
    <row r="464" spans="1:10">
      <c r="A464" s="172"/>
      <c r="B464" s="172"/>
      <c r="C464" s="172"/>
      <c r="D464" s="172"/>
      <c r="E464" s="172"/>
      <c r="F464" s="172"/>
      <c r="G464" s="172"/>
      <c r="H464" s="172"/>
      <c r="I464" s="172"/>
      <c r="J464" s="172"/>
    </row>
    <row r="465" spans="1:10">
      <c r="A465" s="172"/>
      <c r="B465" s="172"/>
      <c r="C465" s="172"/>
      <c r="D465" s="172"/>
      <c r="E465" s="172"/>
      <c r="F465" s="172"/>
      <c r="G465" s="172"/>
      <c r="H465" s="172"/>
      <c r="I465" s="172"/>
      <c r="J465" s="172"/>
    </row>
    <row r="466" spans="1:10">
      <c r="A466" s="172"/>
      <c r="B466" s="172"/>
      <c r="C466" s="172"/>
      <c r="D466" s="172"/>
      <c r="E466" s="172"/>
      <c r="F466" s="172"/>
      <c r="G466" s="172"/>
      <c r="H466" s="172"/>
      <c r="I466" s="172"/>
      <c r="J466" s="172"/>
    </row>
    <row r="467" spans="1:10">
      <c r="A467" s="172"/>
      <c r="B467" s="172"/>
      <c r="C467" s="172"/>
      <c r="D467" s="172"/>
      <c r="E467" s="172"/>
      <c r="F467" s="172"/>
      <c r="G467" s="172"/>
      <c r="H467" s="172"/>
      <c r="I467" s="172"/>
      <c r="J467" s="172"/>
    </row>
    <row r="468" spans="1:10">
      <c r="A468" s="172"/>
      <c r="B468" s="172"/>
      <c r="C468" s="172"/>
      <c r="D468" s="172"/>
      <c r="E468" s="172"/>
      <c r="F468" s="172"/>
      <c r="G468" s="172"/>
      <c r="H468" s="172"/>
      <c r="I468" s="172"/>
      <c r="J468" s="172"/>
    </row>
    <row r="469" spans="1:10">
      <c r="A469" s="172"/>
      <c r="B469" s="172"/>
      <c r="C469" s="172"/>
      <c r="D469" s="172"/>
      <c r="E469" s="172"/>
      <c r="F469" s="172"/>
      <c r="G469" s="172"/>
      <c r="H469" s="172"/>
      <c r="I469" s="172"/>
      <c r="J469" s="172"/>
    </row>
    <row r="470" spans="1:10">
      <c r="A470" s="172"/>
      <c r="B470" s="172"/>
      <c r="C470" s="172"/>
      <c r="D470" s="172"/>
      <c r="E470" s="172"/>
      <c r="F470" s="172"/>
      <c r="G470" s="172"/>
      <c r="H470" s="172"/>
      <c r="I470" s="172"/>
      <c r="J470" s="172"/>
    </row>
    <row r="471" spans="1:10">
      <c r="A471" s="172"/>
      <c r="B471" s="172"/>
      <c r="C471" s="172"/>
      <c r="D471" s="172"/>
      <c r="E471" s="172"/>
      <c r="F471" s="172"/>
      <c r="G471" s="172"/>
      <c r="H471" s="172"/>
      <c r="I471" s="172"/>
      <c r="J471" s="172"/>
    </row>
    <row r="472" spans="1:10">
      <c r="A472" s="172"/>
      <c r="B472" s="172"/>
      <c r="C472" s="172"/>
      <c r="D472" s="172"/>
      <c r="E472" s="172"/>
      <c r="F472" s="172"/>
      <c r="G472" s="172"/>
      <c r="H472" s="172"/>
      <c r="I472" s="172"/>
      <c r="J472" s="172"/>
    </row>
    <row r="473" spans="1:10">
      <c r="A473" s="172"/>
      <c r="B473" s="172"/>
      <c r="C473" s="172"/>
      <c r="D473" s="172"/>
      <c r="E473" s="172"/>
      <c r="F473" s="172"/>
      <c r="G473" s="172"/>
      <c r="H473" s="172"/>
      <c r="I473" s="172"/>
      <c r="J473" s="172"/>
    </row>
    <row r="474" spans="1:10">
      <c r="A474" s="172"/>
      <c r="B474" s="172"/>
      <c r="C474" s="172"/>
      <c r="D474" s="172"/>
      <c r="E474" s="172"/>
      <c r="F474" s="172"/>
      <c r="G474" s="172"/>
      <c r="H474" s="172"/>
      <c r="I474" s="172"/>
      <c r="J474" s="172"/>
    </row>
    <row r="475" spans="1:10">
      <c r="A475" s="172"/>
      <c r="B475" s="172"/>
      <c r="C475" s="172"/>
      <c r="D475" s="172"/>
      <c r="E475" s="172"/>
      <c r="F475" s="172"/>
      <c r="G475" s="172"/>
      <c r="H475" s="172"/>
      <c r="I475" s="172"/>
      <c r="J475" s="172"/>
    </row>
    <row r="476" spans="1:10">
      <c r="A476" s="172"/>
      <c r="B476" s="172"/>
      <c r="C476" s="172"/>
      <c r="D476" s="172"/>
      <c r="E476" s="172"/>
      <c r="F476" s="172"/>
      <c r="G476" s="172"/>
      <c r="H476" s="172"/>
      <c r="I476" s="172"/>
      <c r="J476" s="172"/>
    </row>
    <row r="477" spans="1:10">
      <c r="A477" s="172"/>
      <c r="B477" s="172"/>
      <c r="C477" s="172"/>
      <c r="D477" s="172"/>
      <c r="E477" s="172"/>
      <c r="F477" s="172"/>
      <c r="G477" s="172"/>
      <c r="H477" s="172"/>
      <c r="I477" s="172"/>
      <c r="J477" s="172"/>
    </row>
    <row r="478" spans="1:10">
      <c r="A478" s="172"/>
      <c r="B478" s="172"/>
      <c r="C478" s="172"/>
      <c r="D478" s="172"/>
      <c r="E478" s="172"/>
      <c r="F478" s="172"/>
      <c r="G478" s="172"/>
      <c r="H478" s="172"/>
      <c r="I478" s="172"/>
      <c r="J478" s="172"/>
    </row>
    <row r="479" spans="1:10">
      <c r="A479" s="172"/>
      <c r="B479" s="172"/>
      <c r="C479" s="172"/>
      <c r="D479" s="172"/>
      <c r="E479" s="172"/>
      <c r="F479" s="172"/>
      <c r="G479" s="172"/>
      <c r="H479" s="172"/>
      <c r="I479" s="172"/>
      <c r="J479" s="172"/>
    </row>
    <row r="480" spans="1:10">
      <c r="A480" s="172"/>
      <c r="B480" s="172"/>
      <c r="C480" s="172"/>
      <c r="D480" s="172"/>
      <c r="E480" s="172"/>
      <c r="F480" s="172"/>
      <c r="G480" s="172"/>
      <c r="H480" s="172"/>
      <c r="I480" s="172"/>
      <c r="J480" s="172"/>
    </row>
    <row r="481" spans="1:10">
      <c r="A481" s="172"/>
      <c r="B481" s="172"/>
      <c r="C481" s="172"/>
      <c r="D481" s="172"/>
      <c r="E481" s="172"/>
      <c r="F481" s="172"/>
      <c r="G481" s="172"/>
      <c r="H481" s="172"/>
      <c r="I481" s="172"/>
      <c r="J481" s="172"/>
    </row>
    <row r="482" spans="1:10">
      <c r="A482" s="172"/>
      <c r="B482" s="172"/>
      <c r="C482" s="172"/>
      <c r="D482" s="172"/>
      <c r="E482" s="172"/>
      <c r="F482" s="172"/>
      <c r="G482" s="172"/>
      <c r="H482" s="172"/>
      <c r="I482" s="172"/>
      <c r="J482" s="172"/>
    </row>
    <row r="483" spans="1:10">
      <c r="A483" s="172"/>
      <c r="B483" s="172"/>
      <c r="C483" s="172"/>
      <c r="D483" s="172"/>
      <c r="E483" s="172"/>
      <c r="F483" s="172"/>
      <c r="G483" s="172"/>
      <c r="H483" s="172"/>
      <c r="I483" s="172"/>
      <c r="J483" s="172"/>
    </row>
    <row r="484" spans="1:10">
      <c r="A484" s="172"/>
      <c r="B484" s="172"/>
      <c r="C484" s="172"/>
      <c r="D484" s="172"/>
      <c r="E484" s="172"/>
      <c r="F484" s="172"/>
      <c r="G484" s="172"/>
      <c r="H484" s="172"/>
      <c r="I484" s="172"/>
      <c r="J484" s="172"/>
    </row>
    <row r="485" spans="1:10">
      <c r="A485" s="172"/>
      <c r="B485" s="172"/>
      <c r="C485" s="172"/>
      <c r="D485" s="172"/>
      <c r="E485" s="172"/>
      <c r="F485" s="172"/>
      <c r="G485" s="172"/>
      <c r="H485" s="172"/>
      <c r="I485" s="172"/>
      <c r="J485" s="172"/>
    </row>
    <row r="486" spans="1:10">
      <c r="A486" s="172"/>
      <c r="B486" s="172"/>
      <c r="C486" s="172"/>
      <c r="D486" s="172"/>
      <c r="E486" s="172"/>
      <c r="F486" s="172"/>
      <c r="G486" s="172"/>
      <c r="H486" s="172"/>
      <c r="I486" s="172"/>
      <c r="J486" s="172"/>
    </row>
    <row r="487" spans="1:10">
      <c r="A487" s="172"/>
      <c r="B487" s="172"/>
      <c r="C487" s="172"/>
      <c r="D487" s="172"/>
      <c r="E487" s="172"/>
      <c r="F487" s="172"/>
      <c r="G487" s="172"/>
      <c r="H487" s="172"/>
      <c r="I487" s="172"/>
      <c r="J487" s="172"/>
    </row>
    <row r="488" spans="1:10">
      <c r="A488" s="172"/>
      <c r="B488" s="172"/>
      <c r="C488" s="172"/>
      <c r="D488" s="172"/>
      <c r="E488" s="172"/>
      <c r="F488" s="172"/>
      <c r="G488" s="172"/>
      <c r="H488" s="172"/>
      <c r="I488" s="172"/>
      <c r="J488" s="172"/>
    </row>
    <row r="489" spans="1:10">
      <c r="A489" s="172"/>
      <c r="B489" s="172"/>
      <c r="C489" s="172"/>
      <c r="D489" s="172"/>
      <c r="E489" s="172"/>
      <c r="F489" s="172"/>
      <c r="G489" s="172"/>
      <c r="H489" s="172"/>
      <c r="I489" s="172"/>
      <c r="J489" s="172"/>
    </row>
    <row r="490" spans="1:10">
      <c r="A490" s="172"/>
      <c r="B490" s="172"/>
      <c r="C490" s="172"/>
      <c r="D490" s="172"/>
      <c r="E490" s="172"/>
      <c r="F490" s="172"/>
      <c r="G490" s="172"/>
      <c r="H490" s="172"/>
      <c r="I490" s="172"/>
      <c r="J490" s="172"/>
    </row>
    <row r="491" spans="1:10">
      <c r="A491" s="172"/>
      <c r="B491" s="172"/>
      <c r="C491" s="172"/>
      <c r="D491" s="172"/>
      <c r="E491" s="172"/>
      <c r="F491" s="172"/>
      <c r="G491" s="172"/>
      <c r="H491" s="172"/>
      <c r="I491" s="172"/>
      <c r="J491" s="172"/>
    </row>
    <row r="492" spans="1:10">
      <c r="A492" s="172"/>
      <c r="B492" s="172"/>
      <c r="C492" s="172"/>
      <c r="D492" s="172"/>
      <c r="E492" s="172"/>
      <c r="F492" s="172"/>
      <c r="G492" s="172"/>
      <c r="H492" s="172"/>
      <c r="I492" s="172"/>
      <c r="J492" s="172"/>
    </row>
    <row r="493" spans="1:10">
      <c r="A493" s="172"/>
      <c r="B493" s="172"/>
      <c r="C493" s="172"/>
      <c r="D493" s="172"/>
      <c r="E493" s="172"/>
      <c r="F493" s="172"/>
      <c r="G493" s="172"/>
      <c r="H493" s="172"/>
      <c r="I493" s="172"/>
      <c r="J493" s="172"/>
    </row>
    <row r="494" spans="1:10">
      <c r="A494" s="172"/>
      <c r="B494" s="172"/>
      <c r="C494" s="172"/>
      <c r="D494" s="172"/>
      <c r="E494" s="172"/>
      <c r="F494" s="172"/>
      <c r="G494" s="172"/>
      <c r="H494" s="172"/>
      <c r="I494" s="172"/>
      <c r="J494" s="172"/>
    </row>
    <row r="495" spans="1:10">
      <c r="A495" s="172"/>
      <c r="B495" s="172"/>
      <c r="C495" s="172"/>
      <c r="D495" s="172"/>
      <c r="E495" s="172"/>
      <c r="F495" s="172"/>
      <c r="G495" s="172"/>
      <c r="H495" s="172"/>
      <c r="I495" s="172"/>
      <c r="J495" s="172"/>
    </row>
    <row r="496" spans="1:10">
      <c r="A496" s="172"/>
      <c r="B496" s="172"/>
      <c r="C496" s="172"/>
      <c r="D496" s="172"/>
      <c r="E496" s="172"/>
      <c r="F496" s="172"/>
      <c r="G496" s="172"/>
      <c r="H496" s="172"/>
      <c r="I496" s="172"/>
      <c r="J496" s="172"/>
    </row>
    <row r="497" spans="1:10">
      <c r="A497" s="172"/>
      <c r="B497" s="172"/>
      <c r="C497" s="172"/>
      <c r="D497" s="172"/>
      <c r="E497" s="172"/>
      <c r="F497" s="172"/>
      <c r="G497" s="172"/>
      <c r="H497" s="172"/>
      <c r="I497" s="172"/>
      <c r="J497" s="172"/>
    </row>
    <row r="498" spans="1:10">
      <c r="A498" s="172"/>
      <c r="B498" s="172"/>
      <c r="C498" s="172"/>
      <c r="D498" s="172"/>
      <c r="E498" s="172"/>
      <c r="F498" s="172"/>
      <c r="G498" s="172"/>
      <c r="H498" s="172"/>
      <c r="I498" s="172"/>
      <c r="J498" s="172"/>
    </row>
    <row r="499" spans="1:10">
      <c r="A499" s="172"/>
      <c r="B499" s="172"/>
      <c r="C499" s="172"/>
      <c r="D499" s="172"/>
      <c r="E499" s="172"/>
      <c r="F499" s="172"/>
      <c r="G499" s="172"/>
      <c r="H499" s="172"/>
      <c r="I499" s="172"/>
      <c r="J499" s="172"/>
    </row>
    <row r="500" spans="1:10">
      <c r="A500" s="172"/>
      <c r="B500" s="172"/>
      <c r="C500" s="172"/>
      <c r="D500" s="172"/>
      <c r="E500" s="172"/>
      <c r="F500" s="172"/>
      <c r="G500" s="172"/>
      <c r="H500" s="172"/>
      <c r="I500" s="172"/>
      <c r="J500" s="172"/>
    </row>
    <row r="501" spans="1:10">
      <c r="A501" s="172"/>
      <c r="B501" s="172"/>
      <c r="C501" s="172"/>
      <c r="D501" s="172"/>
      <c r="E501" s="172"/>
      <c r="F501" s="172"/>
      <c r="G501" s="172"/>
      <c r="H501" s="172"/>
      <c r="I501" s="172"/>
      <c r="J501" s="172"/>
    </row>
    <row r="502" spans="1:10">
      <c r="A502" s="172"/>
      <c r="B502" s="172"/>
      <c r="C502" s="172"/>
      <c r="D502" s="172"/>
      <c r="E502" s="172"/>
      <c r="F502" s="172"/>
      <c r="G502" s="172"/>
      <c r="H502" s="172"/>
      <c r="I502" s="172"/>
      <c r="J502" s="172"/>
    </row>
    <row r="503" spans="1:10">
      <c r="A503" s="172"/>
      <c r="B503" s="172"/>
      <c r="C503" s="172"/>
      <c r="D503" s="172"/>
      <c r="E503" s="172"/>
      <c r="F503" s="172"/>
      <c r="G503" s="172"/>
      <c r="H503" s="172"/>
      <c r="I503" s="172"/>
      <c r="J503" s="172"/>
    </row>
    <row r="504" spans="1:10">
      <c r="A504" s="172"/>
      <c r="B504" s="172"/>
      <c r="C504" s="172"/>
      <c r="D504" s="172"/>
      <c r="E504" s="172"/>
      <c r="F504" s="172"/>
      <c r="G504" s="172"/>
      <c r="H504" s="172"/>
      <c r="I504" s="172"/>
      <c r="J504" s="172"/>
    </row>
    <row r="505" spans="1:10">
      <c r="A505" s="172"/>
      <c r="B505" s="172"/>
      <c r="C505" s="172"/>
      <c r="D505" s="172"/>
      <c r="E505" s="172"/>
      <c r="F505" s="172"/>
      <c r="G505" s="172"/>
      <c r="H505" s="172"/>
      <c r="I505" s="172"/>
      <c r="J505" s="172"/>
    </row>
    <row r="506" spans="1:10">
      <c r="A506" s="172"/>
      <c r="B506" s="172"/>
      <c r="C506" s="172"/>
      <c r="D506" s="172"/>
      <c r="E506" s="172"/>
      <c r="F506" s="172"/>
      <c r="G506" s="172"/>
      <c r="H506" s="172"/>
      <c r="I506" s="172"/>
      <c r="J506" s="172"/>
    </row>
    <row r="507" spans="1:10">
      <c r="A507" s="172"/>
      <c r="B507" s="172"/>
      <c r="C507" s="172"/>
      <c r="D507" s="172"/>
      <c r="E507" s="172"/>
      <c r="F507" s="172"/>
      <c r="G507" s="172"/>
      <c r="H507" s="172"/>
      <c r="I507" s="172"/>
      <c r="J507" s="172"/>
    </row>
    <row r="508" spans="1:10">
      <c r="A508" s="172"/>
      <c r="B508" s="172"/>
      <c r="C508" s="172"/>
      <c r="D508" s="172"/>
      <c r="E508" s="172"/>
      <c r="F508" s="172"/>
      <c r="G508" s="172"/>
      <c r="H508" s="172"/>
      <c r="I508" s="172"/>
      <c r="J508" s="172"/>
    </row>
    <row r="509" spans="1:10">
      <c r="A509" s="172"/>
      <c r="B509" s="172"/>
      <c r="C509" s="172"/>
      <c r="D509" s="172"/>
      <c r="E509" s="172"/>
      <c r="F509" s="172"/>
      <c r="G509" s="172"/>
      <c r="H509" s="172"/>
      <c r="I509" s="172"/>
      <c r="J509" s="172"/>
    </row>
    <row r="510" spans="1:10">
      <c r="A510" s="172"/>
      <c r="B510" s="172"/>
      <c r="C510" s="172"/>
      <c r="D510" s="172"/>
      <c r="E510" s="172"/>
      <c r="F510" s="172"/>
      <c r="G510" s="172"/>
      <c r="H510" s="172"/>
      <c r="I510" s="172"/>
      <c r="J510" s="172"/>
    </row>
    <row r="511" spans="1:10">
      <c r="A511" s="172"/>
      <c r="B511" s="172"/>
      <c r="C511" s="172"/>
      <c r="D511" s="172"/>
      <c r="E511" s="172"/>
      <c r="F511" s="172"/>
      <c r="G511" s="172"/>
      <c r="H511" s="172"/>
      <c r="I511" s="172"/>
      <c r="J511" s="172"/>
    </row>
    <row r="512" spans="1:10">
      <c r="A512" s="172"/>
      <c r="B512" s="172"/>
      <c r="C512" s="172"/>
      <c r="D512" s="172"/>
      <c r="E512" s="172"/>
      <c r="F512" s="172"/>
      <c r="G512" s="172"/>
      <c r="H512" s="172"/>
      <c r="I512" s="172"/>
      <c r="J512" s="172"/>
    </row>
    <row r="513" spans="1:10">
      <c r="A513" s="172"/>
      <c r="B513" s="172"/>
      <c r="C513" s="172"/>
      <c r="D513" s="172"/>
      <c r="E513" s="172"/>
      <c r="F513" s="172"/>
      <c r="G513" s="172"/>
      <c r="H513" s="172"/>
      <c r="I513" s="172"/>
      <c r="J513" s="172"/>
    </row>
    <row r="514" spans="1:10">
      <c r="A514" s="172"/>
      <c r="B514" s="172"/>
      <c r="C514" s="172"/>
      <c r="D514" s="172"/>
      <c r="E514" s="172"/>
      <c r="F514" s="172"/>
      <c r="G514" s="172"/>
      <c r="H514" s="172"/>
      <c r="I514" s="172"/>
      <c r="J514" s="172"/>
    </row>
  </sheetData>
  <sheetProtection sheet="1" objects="1" scenarios="1" formatCells="0" formatColumns="0" formatRows="0"/>
  <mergeCells count="30">
    <mergeCell ref="I18:J18"/>
    <mergeCell ref="E6:G6"/>
    <mergeCell ref="A10:J10"/>
    <mergeCell ref="A2:F2"/>
    <mergeCell ref="A5:C5"/>
    <mergeCell ref="E7:G7"/>
    <mergeCell ref="E8:F8"/>
    <mergeCell ref="H6:J6"/>
    <mergeCell ref="H7:J8"/>
    <mergeCell ref="D5:J5"/>
    <mergeCell ref="G2:J2"/>
    <mergeCell ref="B6:C6"/>
    <mergeCell ref="B7:C7"/>
    <mergeCell ref="B3:J3"/>
    <mergeCell ref="A1:C1"/>
    <mergeCell ref="A31:A33"/>
    <mergeCell ref="A24:A27"/>
    <mergeCell ref="A22:J22"/>
    <mergeCell ref="E17:J17"/>
    <mergeCell ref="A28:A30"/>
    <mergeCell ref="E19:F19"/>
    <mergeCell ref="I19:J19"/>
    <mergeCell ref="E20:F20"/>
    <mergeCell ref="I20:J20"/>
    <mergeCell ref="E21:F21"/>
    <mergeCell ref="I21:J21"/>
    <mergeCell ref="E14:J16"/>
    <mergeCell ref="E13:J13"/>
    <mergeCell ref="A12:J12"/>
    <mergeCell ref="E18:F18"/>
  </mergeCells>
  <phoneticPr fontId="54" type="noConversion"/>
  <dataValidations count="2">
    <dataValidation allowBlank="1" showInputMessage="1" showErrorMessage="1" prompt="Indiquez brièvement le plan d'action prioritaire : objectifs, pilotage et planning" sqref="E19:E21" xr:uid="{00000000-0002-0000-0400-000000000000}"/>
    <dataValidation allowBlank="1" showInputMessage="1" showErrorMessage="1" prompt="Indiquez tous les enseignements tirés des résultats de l'autodiagnostic" sqref="E14" xr:uid="{00000000-0002-0000-0400-000001000000}"/>
  </dataValidations>
  <hyperlinks>
    <hyperlink ref="A1" r:id="rId1" display="©UTC 2021 - Etude complète : https://travaux.master.utc.fr, Réf &quot;IDS079'&quot;" xr:uid="{00000000-0004-0000-0400-000000000000}"/>
  </hyperlinks>
  <printOptions horizontalCentered="1"/>
  <pageMargins left="0.24000000000000002" right="0.2" top="0" bottom="0.35000000000000003" header="0" footer="0.2"/>
  <pageSetup paperSize="9" orientation="landscape" r:id="rId2"/>
  <headerFooter>
    <oddFooter xml:space="preserve">&amp;L&amp;"Arial Italique,Italique"&amp;6&amp;K000000Fichier : &amp;F&amp;C&amp;"Arial Italique,Italique"&amp;6&amp;K000000Onglet : &amp;A&amp;R&amp;"Arial Italique,Italique"&amp;6&amp;K000000Date d’impression : &amp;D, page n° &amp;P/&amp;N </oddFooter>
  </headerFooter>
  <rowBreaks count="1" manualBreakCount="1">
    <brk id="2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IM1175"/>
  <sheetViews>
    <sheetView topLeftCell="A48" zoomScaleSheetLayoutView="81" workbookViewId="0">
      <selection activeCell="G13" sqref="G13:H13"/>
    </sheetView>
  </sheetViews>
  <sheetFormatPr baseColWidth="10" defaultColWidth="10.53515625" defaultRowHeight="15.5"/>
  <cols>
    <col min="1" max="1" width="6.53515625" style="78" customWidth="1"/>
    <col min="2" max="5" width="13.53515625" style="78" customWidth="1"/>
    <col min="6" max="6" width="16.15234375" style="78" customWidth="1"/>
    <col min="7" max="7" width="13.53515625" style="78" customWidth="1"/>
    <col min="8" max="8" width="18.53515625" style="78" customWidth="1"/>
    <col min="9" max="247" width="10.53515625" style="83"/>
    <col min="248" max="16384" width="10.53515625" style="78"/>
  </cols>
  <sheetData>
    <row r="1" spans="1:247" s="307" customFormat="1" ht="10" customHeight="1">
      <c r="A1" s="530" t="s">
        <v>636</v>
      </c>
      <c r="B1" s="530"/>
      <c r="C1" s="530"/>
      <c r="D1" s="283"/>
      <c r="E1" s="283"/>
      <c r="F1" s="306"/>
      <c r="G1" s="286"/>
      <c r="H1" s="286" t="str">
        <f>'Mode d''emploi'!$I$1</f>
        <v>© 2021 FOSSO MATCHINDE Megane Shandy ; WAOUSSI NGOKO Saryane Manuela</v>
      </c>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row>
    <row r="2" spans="1:247" s="349" customFormat="1" ht="10" customHeight="1">
      <c r="A2" s="344" t="str">
        <f>'Mode d''emploi'!A2</f>
        <v>Document d'appui à la déclaration de conformité à la norme ISO 13485 : 2016 et aux annexes ZD et ZE de son amendement A1</v>
      </c>
      <c r="B2" s="345"/>
      <c r="C2" s="346"/>
      <c r="D2" s="346"/>
      <c r="E2" s="346"/>
      <c r="F2" s="346"/>
      <c r="G2" s="347"/>
      <c r="H2" s="347" t="s">
        <v>31</v>
      </c>
      <c r="I2" s="348"/>
      <c r="J2" s="348"/>
      <c r="K2" s="348"/>
      <c r="L2" s="348"/>
      <c r="M2" s="348"/>
      <c r="N2" s="348"/>
      <c r="O2" s="348"/>
      <c r="P2" s="348"/>
      <c r="Q2" s="348"/>
      <c r="R2" s="348"/>
      <c r="S2" s="348"/>
      <c r="T2" s="348"/>
      <c r="U2" s="348"/>
      <c r="V2" s="348"/>
      <c r="W2" s="348"/>
      <c r="X2" s="348"/>
      <c r="Y2" s="348"/>
      <c r="Z2" s="348"/>
      <c r="AA2" s="348"/>
      <c r="AB2" s="348"/>
      <c r="AC2" s="348"/>
      <c r="AD2" s="348"/>
      <c r="AE2" s="348"/>
      <c r="AF2" s="348"/>
      <c r="AG2" s="348"/>
      <c r="AH2" s="348"/>
      <c r="AI2" s="348"/>
      <c r="AJ2" s="348"/>
      <c r="AK2" s="348"/>
      <c r="AL2" s="348"/>
      <c r="AM2" s="348"/>
      <c r="AN2" s="348"/>
      <c r="AO2" s="348"/>
      <c r="AP2" s="348"/>
      <c r="AQ2" s="348"/>
      <c r="AR2" s="348"/>
      <c r="AS2" s="348"/>
      <c r="AT2" s="348"/>
      <c r="AU2" s="348"/>
      <c r="AV2" s="348"/>
      <c r="AW2" s="348"/>
      <c r="AX2" s="348"/>
      <c r="AY2" s="348"/>
      <c r="AZ2" s="348"/>
      <c r="BA2" s="348"/>
      <c r="BB2" s="348"/>
      <c r="BC2" s="348"/>
      <c r="BD2" s="348"/>
      <c r="BE2" s="348"/>
      <c r="BF2" s="348"/>
      <c r="BG2" s="348"/>
      <c r="BH2" s="348"/>
      <c r="BI2" s="348"/>
      <c r="BJ2" s="348"/>
      <c r="BK2" s="348"/>
      <c r="BL2" s="348"/>
      <c r="BM2" s="348"/>
      <c r="BN2" s="348"/>
      <c r="BO2" s="348"/>
      <c r="BP2" s="348"/>
      <c r="BQ2" s="348"/>
      <c r="BR2" s="348"/>
      <c r="BS2" s="348"/>
      <c r="BT2" s="348"/>
      <c r="BU2" s="348"/>
      <c r="BV2" s="348"/>
      <c r="BW2" s="348"/>
      <c r="BX2" s="348"/>
      <c r="BY2" s="348"/>
      <c r="BZ2" s="348"/>
      <c r="CA2" s="348"/>
      <c r="CB2" s="348"/>
      <c r="CC2" s="348"/>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c r="ED2" s="348"/>
      <c r="EE2" s="348"/>
      <c r="EF2" s="348"/>
      <c r="EG2" s="348"/>
      <c r="EH2" s="348"/>
      <c r="EI2" s="348"/>
      <c r="EJ2" s="348"/>
      <c r="EK2" s="348"/>
      <c r="EL2" s="348"/>
      <c r="EM2" s="348"/>
      <c r="EN2" s="348"/>
      <c r="EO2" s="348"/>
      <c r="EP2" s="348"/>
      <c r="EQ2" s="348"/>
      <c r="ER2" s="348"/>
      <c r="ES2" s="348"/>
      <c r="ET2" s="348"/>
      <c r="EU2" s="348"/>
      <c r="EV2" s="348"/>
      <c r="EW2" s="348"/>
      <c r="EX2" s="348"/>
      <c r="EY2" s="348"/>
      <c r="EZ2" s="348"/>
      <c r="FA2" s="348"/>
      <c r="FB2" s="348"/>
      <c r="FC2" s="348"/>
      <c r="FD2" s="348"/>
      <c r="FE2" s="348"/>
      <c r="FF2" s="348"/>
      <c r="FG2" s="348"/>
      <c r="FH2" s="348"/>
      <c r="FI2" s="348"/>
      <c r="FJ2" s="348"/>
      <c r="FK2" s="348"/>
      <c r="FL2" s="348"/>
      <c r="FM2" s="348"/>
      <c r="FN2" s="348"/>
      <c r="FO2" s="348"/>
      <c r="FP2" s="348"/>
      <c r="FQ2" s="348"/>
      <c r="FR2" s="348"/>
      <c r="FS2" s="348"/>
      <c r="FT2" s="348"/>
      <c r="FU2" s="348"/>
      <c r="FV2" s="348"/>
      <c r="FW2" s="348"/>
      <c r="FX2" s="348"/>
      <c r="FY2" s="348"/>
      <c r="FZ2" s="348"/>
      <c r="GA2" s="348"/>
      <c r="GB2" s="348"/>
      <c r="GC2" s="348"/>
      <c r="GD2" s="348"/>
      <c r="GE2" s="348"/>
      <c r="GF2" s="348"/>
      <c r="GG2" s="348"/>
      <c r="GH2" s="348"/>
      <c r="GI2" s="348"/>
      <c r="GJ2" s="348"/>
      <c r="GK2" s="348"/>
      <c r="GL2" s="348"/>
      <c r="GM2" s="348"/>
      <c r="GN2" s="348"/>
      <c r="GO2" s="348"/>
      <c r="GP2" s="348"/>
      <c r="GQ2" s="348"/>
      <c r="GR2" s="348"/>
      <c r="GS2" s="348"/>
      <c r="GT2" s="348"/>
      <c r="GU2" s="348"/>
      <c r="GV2" s="348"/>
      <c r="GW2" s="348"/>
      <c r="GX2" s="348"/>
      <c r="GY2" s="348"/>
      <c r="GZ2" s="348"/>
      <c r="HA2" s="348"/>
      <c r="HB2" s="348"/>
      <c r="HC2" s="348"/>
      <c r="HD2" s="348"/>
      <c r="HE2" s="348"/>
      <c r="HF2" s="348"/>
      <c r="HG2" s="348"/>
      <c r="HH2" s="348"/>
      <c r="HI2" s="348"/>
      <c r="HJ2" s="348"/>
      <c r="HK2" s="348"/>
      <c r="HL2" s="348"/>
      <c r="HM2" s="348"/>
      <c r="HN2" s="348"/>
      <c r="HO2" s="348"/>
      <c r="HP2" s="348"/>
      <c r="HQ2" s="348"/>
      <c r="HR2" s="348"/>
      <c r="HS2" s="348"/>
      <c r="HT2" s="348"/>
      <c r="HU2" s="348"/>
      <c r="HV2" s="348"/>
      <c r="HW2" s="348"/>
      <c r="HX2" s="348"/>
      <c r="HY2" s="348"/>
      <c r="HZ2" s="348"/>
      <c r="IA2" s="348"/>
      <c r="IB2" s="348"/>
      <c r="IC2" s="348"/>
      <c r="ID2" s="348"/>
      <c r="IE2" s="348"/>
      <c r="IF2" s="348"/>
      <c r="IG2" s="348"/>
      <c r="IH2" s="348"/>
      <c r="II2" s="348"/>
      <c r="IJ2" s="348"/>
      <c r="IK2" s="348"/>
      <c r="IL2" s="348"/>
      <c r="IM2" s="348"/>
    </row>
    <row r="3" spans="1:247" ht="25" customHeight="1">
      <c r="A3" s="419"/>
      <c r="B3" s="722" t="s">
        <v>584</v>
      </c>
      <c r="C3" s="722"/>
      <c r="D3" s="722"/>
      <c r="E3" s="722"/>
      <c r="F3" s="722"/>
      <c r="G3" s="722"/>
      <c r="H3" s="722"/>
    </row>
    <row r="4" spans="1:247" ht="4.25" customHeight="1">
      <c r="A4" s="3"/>
      <c r="B4" s="4"/>
      <c r="C4" s="5"/>
      <c r="D4" s="6"/>
      <c r="E4" s="6"/>
      <c r="F4" s="6"/>
      <c r="G4" s="6"/>
      <c r="H4" s="7"/>
    </row>
    <row r="5" spans="1:247">
      <c r="A5" s="567" t="s">
        <v>170</v>
      </c>
      <c r="B5" s="568"/>
      <c r="C5" s="568"/>
      <c r="D5" s="569"/>
      <c r="E5" s="567" t="s">
        <v>171</v>
      </c>
      <c r="F5" s="568"/>
      <c r="G5" s="568"/>
      <c r="H5" s="569"/>
    </row>
    <row r="6" spans="1:247" ht="17" customHeight="1">
      <c r="A6" s="737" t="str">
        <f>'Mode d''emploi'!A6</f>
        <v>Etablissement :</v>
      </c>
      <c r="B6" s="738"/>
      <c r="C6" s="739" t="str">
        <f>'Mode d''emploi'!D6</f>
        <v>Nom de l'établissement</v>
      </c>
      <c r="D6" s="740"/>
      <c r="E6" s="199" t="str">
        <f>Résultats!E6</f>
        <v>Date : </v>
      </c>
      <c r="F6" s="446" t="str">
        <f>IF(Evaluation!C6="","",Evaluation!C6)</f>
        <v/>
      </c>
      <c r="G6" s="741" t="str">
        <f>Evaluation!$A$9</f>
        <v>L'équipe d'autodiagnostic :</v>
      </c>
      <c r="H6" s="742"/>
    </row>
    <row r="7" spans="1:247" ht="17" customHeight="1">
      <c r="A7" s="737" t="str">
        <f>'Mode d''emploi'!A7</f>
        <v xml:space="preserve"> Responsable du SMQ : </v>
      </c>
      <c r="B7" s="738"/>
      <c r="C7" s="739" t="str">
        <f>'Mode d''emploi'!D7</f>
        <v>Nom et Prénom</v>
      </c>
      <c r="D7" s="740"/>
      <c r="E7" s="199" t="str">
        <f>Résultats!E7</f>
        <v xml:space="preserve">Responsable : </v>
      </c>
      <c r="F7" s="207" t="str">
        <f>IF(Evaluation!C7="","",Evaluation!C7)</f>
        <v>Nom et Prénom</v>
      </c>
      <c r="G7" s="743" t="str">
        <f>Evaluation!C9</f>
        <v>Noms et Prénosm des membres de l'équipe</v>
      </c>
      <c r="H7" s="744"/>
    </row>
    <row r="8" spans="1:247" ht="17" customHeight="1">
      <c r="A8" s="747" t="str">
        <f>'Mode d''emploi'!A8</f>
        <v xml:space="preserve"> Contacts (Email et Tel.) :</v>
      </c>
      <c r="B8" s="748"/>
      <c r="C8" s="305" t="str">
        <f>'Mode d''emploi'!D8</f>
        <v>email</v>
      </c>
      <c r="D8" s="198" t="str">
        <f>'Mode d''emploi'!H8</f>
        <v>téléphone</v>
      </c>
      <c r="E8" s="350" t="str">
        <f>'Résultats par Article'!E8</f>
        <v>Téléphone</v>
      </c>
      <c r="F8" s="207" t="str">
        <f>'Résultats par Article'!F8</f>
        <v>Email</v>
      </c>
      <c r="G8" s="745"/>
      <c r="H8" s="746"/>
    </row>
    <row r="9" spans="1:247" s="167" customFormat="1" ht="24" customHeight="1">
      <c r="A9" s="731" t="s">
        <v>639</v>
      </c>
      <c r="B9" s="732"/>
      <c r="C9" s="732"/>
      <c r="D9" s="732"/>
      <c r="E9" s="732"/>
      <c r="F9" s="732"/>
      <c r="G9" s="732"/>
      <c r="H9" s="733"/>
    </row>
    <row r="10" spans="1:247" s="167" customFormat="1" ht="22.75" customHeight="1">
      <c r="A10" s="722" t="s">
        <v>203</v>
      </c>
      <c r="B10" s="722"/>
      <c r="C10" s="722"/>
      <c r="D10" s="722"/>
      <c r="E10" s="722"/>
      <c r="F10" s="722"/>
      <c r="G10" s="722"/>
      <c r="H10" s="722"/>
    </row>
    <row r="11" spans="1:247" s="187" customFormat="1" ht="15" customHeight="1">
      <c r="A11" s="714" t="s">
        <v>204</v>
      </c>
      <c r="B11" s="715"/>
      <c r="C11" s="715"/>
      <c r="D11" s="715"/>
      <c r="E11" s="715"/>
      <c r="F11" s="716" t="s">
        <v>205</v>
      </c>
      <c r="G11" s="717"/>
      <c r="H11" s="718"/>
    </row>
    <row r="12" spans="1:247" s="187" customFormat="1" ht="15" customHeight="1">
      <c r="A12" s="714"/>
      <c r="B12" s="715"/>
      <c r="C12" s="715"/>
      <c r="D12" s="715"/>
      <c r="E12" s="715"/>
      <c r="F12" s="734"/>
      <c r="G12" s="735"/>
      <c r="H12" s="736"/>
    </row>
    <row r="13" spans="1:247" s="187" customFormat="1" ht="14" customHeight="1">
      <c r="A13" s="351"/>
      <c r="B13" s="196"/>
      <c r="C13" s="196"/>
      <c r="D13" s="196"/>
      <c r="E13" s="196"/>
      <c r="F13" s="450" t="s">
        <v>206</v>
      </c>
      <c r="G13" s="727" t="s">
        <v>207</v>
      </c>
      <c r="H13" s="728"/>
    </row>
    <row r="14" spans="1:247" s="187" customFormat="1" ht="42" customHeight="1">
      <c r="A14" s="351"/>
      <c r="B14" s="196"/>
      <c r="C14" s="196"/>
      <c r="D14" s="196"/>
      <c r="E14" s="196"/>
      <c r="F14" s="451" t="s">
        <v>208</v>
      </c>
      <c r="G14" s="723" t="s">
        <v>209</v>
      </c>
      <c r="H14" s="724"/>
    </row>
    <row r="15" spans="1:247" s="187" customFormat="1" ht="42" customHeight="1">
      <c r="A15" s="351"/>
      <c r="B15" s="196"/>
      <c r="C15" s="196"/>
      <c r="D15" s="196"/>
      <c r="E15" s="196"/>
      <c r="F15" s="451" t="s">
        <v>210</v>
      </c>
      <c r="G15" s="723" t="s">
        <v>209</v>
      </c>
      <c r="H15" s="724"/>
    </row>
    <row r="16" spans="1:247" s="187" customFormat="1" ht="42" customHeight="1">
      <c r="A16" s="351"/>
      <c r="B16" s="196"/>
      <c r="C16" s="196"/>
      <c r="D16" s="196"/>
      <c r="E16" s="196"/>
      <c r="F16" s="452" t="s">
        <v>211</v>
      </c>
      <c r="G16" s="723" t="s">
        <v>209</v>
      </c>
      <c r="H16" s="724"/>
    </row>
    <row r="17" spans="1:8" s="187" customFormat="1" ht="42" customHeight="1">
      <c r="A17" s="351"/>
      <c r="B17" s="196"/>
      <c r="C17" s="196"/>
      <c r="D17" s="196"/>
      <c r="E17" s="196"/>
      <c r="F17" s="453" t="s">
        <v>212</v>
      </c>
      <c r="G17" s="725" t="s">
        <v>209</v>
      </c>
      <c r="H17" s="726"/>
    </row>
    <row r="18" spans="1:8" s="187" customFormat="1" ht="13.25" customHeight="1">
      <c r="A18" s="351"/>
      <c r="B18" s="196"/>
      <c r="C18" s="196"/>
      <c r="D18" s="196"/>
      <c r="E18" s="196"/>
      <c r="F18" s="450" t="s">
        <v>206</v>
      </c>
      <c r="G18" s="727" t="s">
        <v>207</v>
      </c>
      <c r="H18" s="728"/>
    </row>
    <row r="19" spans="1:8" s="187" customFormat="1" ht="42" customHeight="1">
      <c r="A19" s="351"/>
      <c r="B19" s="196"/>
      <c r="C19" s="196"/>
      <c r="D19" s="196"/>
      <c r="E19" s="196"/>
      <c r="F19" s="451" t="s">
        <v>208</v>
      </c>
      <c r="G19" s="723" t="s">
        <v>209</v>
      </c>
      <c r="H19" s="724"/>
    </row>
    <row r="20" spans="1:8" s="187" customFormat="1" ht="42" customHeight="1">
      <c r="A20" s="351"/>
      <c r="B20" s="196"/>
      <c r="C20" s="196"/>
      <c r="D20" s="196"/>
      <c r="E20" s="196"/>
      <c r="F20" s="451" t="s">
        <v>210</v>
      </c>
      <c r="G20" s="723" t="s">
        <v>209</v>
      </c>
      <c r="H20" s="724"/>
    </row>
    <row r="21" spans="1:8" s="187" customFormat="1" ht="42" customHeight="1">
      <c r="A21" s="351"/>
      <c r="B21" s="196"/>
      <c r="C21" s="196"/>
      <c r="D21" s="196"/>
      <c r="E21" s="196"/>
      <c r="F21" s="452" t="s">
        <v>211</v>
      </c>
      <c r="G21" s="723" t="s">
        <v>209</v>
      </c>
      <c r="H21" s="724"/>
    </row>
    <row r="22" spans="1:8" s="187" customFormat="1" ht="42" customHeight="1">
      <c r="A22" s="352"/>
      <c r="B22" s="353"/>
      <c r="C22" s="353"/>
      <c r="D22" s="353"/>
      <c r="E22" s="353"/>
      <c r="F22" s="453" t="s">
        <v>212</v>
      </c>
      <c r="G22" s="725" t="s">
        <v>209</v>
      </c>
      <c r="H22" s="726"/>
    </row>
    <row r="23" spans="1:8" s="167" customFormat="1" ht="22.75" customHeight="1">
      <c r="A23" s="722" t="s">
        <v>213</v>
      </c>
      <c r="B23" s="722"/>
      <c r="C23" s="722"/>
      <c r="D23" s="722"/>
      <c r="E23" s="722"/>
      <c r="F23" s="722"/>
      <c r="G23" s="722"/>
      <c r="H23" s="722"/>
    </row>
    <row r="24" spans="1:8" s="187" customFormat="1" ht="15" customHeight="1">
      <c r="A24" s="714" t="s">
        <v>632</v>
      </c>
      <c r="B24" s="715"/>
      <c r="C24" s="715"/>
      <c r="D24" s="715"/>
      <c r="E24" s="715"/>
      <c r="F24" s="716" t="s">
        <v>205</v>
      </c>
      <c r="G24" s="717"/>
      <c r="H24" s="718"/>
    </row>
    <row r="25" spans="1:8" s="187" customFormat="1" ht="15" customHeight="1">
      <c r="A25" s="714"/>
      <c r="B25" s="715"/>
      <c r="C25" s="715"/>
      <c r="D25" s="715"/>
      <c r="E25" s="715"/>
      <c r="F25" s="734"/>
      <c r="G25" s="735"/>
      <c r="H25" s="736"/>
    </row>
    <row r="26" spans="1:8" s="187" customFormat="1" ht="14" customHeight="1">
      <c r="A26" s="351"/>
      <c r="B26" s="196"/>
      <c r="C26" s="196"/>
      <c r="D26" s="196"/>
      <c r="E26" s="196"/>
      <c r="F26" s="450" t="s">
        <v>206</v>
      </c>
      <c r="G26" s="727" t="s">
        <v>207</v>
      </c>
      <c r="H26" s="728"/>
    </row>
    <row r="27" spans="1:8" s="187" customFormat="1" ht="42" customHeight="1">
      <c r="A27" s="351"/>
      <c r="B27" s="196"/>
      <c r="C27" s="196"/>
      <c r="D27" s="196"/>
      <c r="E27" s="196"/>
      <c r="F27" s="451" t="s">
        <v>208</v>
      </c>
      <c r="G27" s="723" t="s">
        <v>209</v>
      </c>
      <c r="H27" s="724"/>
    </row>
    <row r="28" spans="1:8" s="187" customFormat="1" ht="42" customHeight="1">
      <c r="A28" s="351"/>
      <c r="B28" s="196"/>
      <c r="C28" s="196"/>
      <c r="D28" s="196"/>
      <c r="E28" s="196"/>
      <c r="F28" s="451" t="s">
        <v>210</v>
      </c>
      <c r="G28" s="723" t="s">
        <v>209</v>
      </c>
      <c r="H28" s="724"/>
    </row>
    <row r="29" spans="1:8" s="187" customFormat="1" ht="42" customHeight="1">
      <c r="A29" s="351"/>
      <c r="B29" s="196"/>
      <c r="C29" s="196"/>
      <c r="D29" s="196"/>
      <c r="E29" s="196"/>
      <c r="F29" s="452" t="s">
        <v>211</v>
      </c>
      <c r="G29" s="723" t="s">
        <v>209</v>
      </c>
      <c r="H29" s="724"/>
    </row>
    <row r="30" spans="1:8" s="187" customFormat="1" ht="42" customHeight="1">
      <c r="A30" s="351"/>
      <c r="B30" s="196"/>
      <c r="C30" s="196"/>
      <c r="D30" s="196"/>
      <c r="E30" s="196"/>
      <c r="F30" s="453" t="s">
        <v>212</v>
      </c>
      <c r="G30" s="725" t="s">
        <v>209</v>
      </c>
      <c r="H30" s="726"/>
    </row>
    <row r="31" spans="1:8" s="187" customFormat="1" ht="13.25" customHeight="1">
      <c r="A31" s="351"/>
      <c r="B31" s="196"/>
      <c r="C31" s="196"/>
      <c r="D31" s="196"/>
      <c r="E31" s="196"/>
      <c r="F31" s="450" t="s">
        <v>206</v>
      </c>
      <c r="G31" s="727" t="s">
        <v>207</v>
      </c>
      <c r="H31" s="728"/>
    </row>
    <row r="32" spans="1:8" s="187" customFormat="1" ht="42" customHeight="1">
      <c r="A32" s="351"/>
      <c r="B32" s="196"/>
      <c r="C32" s="196"/>
      <c r="D32" s="196"/>
      <c r="E32" s="196"/>
      <c r="F32" s="451" t="s">
        <v>208</v>
      </c>
      <c r="G32" s="723" t="s">
        <v>209</v>
      </c>
      <c r="H32" s="724"/>
    </row>
    <row r="33" spans="1:8" s="187" customFormat="1" ht="42" customHeight="1">
      <c r="A33" s="351"/>
      <c r="B33" s="196"/>
      <c r="C33" s="196"/>
      <c r="D33" s="196"/>
      <c r="E33" s="196"/>
      <c r="F33" s="451" t="s">
        <v>210</v>
      </c>
      <c r="G33" s="723" t="s">
        <v>209</v>
      </c>
      <c r="H33" s="724"/>
    </row>
    <row r="34" spans="1:8" s="187" customFormat="1" ht="42" customHeight="1">
      <c r="A34" s="351"/>
      <c r="B34" s="196"/>
      <c r="C34" s="196"/>
      <c r="D34" s="196"/>
      <c r="E34" s="196"/>
      <c r="F34" s="452" t="s">
        <v>211</v>
      </c>
      <c r="G34" s="723" t="s">
        <v>209</v>
      </c>
      <c r="H34" s="724"/>
    </row>
    <row r="35" spans="1:8" s="187" customFormat="1" ht="42" customHeight="1">
      <c r="A35" s="352"/>
      <c r="B35" s="353"/>
      <c r="C35" s="353"/>
      <c r="D35" s="353"/>
      <c r="E35" s="353"/>
      <c r="F35" s="453" t="s">
        <v>212</v>
      </c>
      <c r="G35" s="725" t="s">
        <v>209</v>
      </c>
      <c r="H35" s="726"/>
    </row>
    <row r="36" spans="1:8" s="224" customFormat="1" ht="22.75" customHeight="1">
      <c r="A36" s="722" t="s">
        <v>214</v>
      </c>
      <c r="B36" s="722"/>
      <c r="C36" s="722"/>
      <c r="D36" s="722"/>
      <c r="E36" s="722"/>
      <c r="F36" s="722"/>
      <c r="G36" s="722"/>
      <c r="H36" s="722"/>
    </row>
    <row r="37" spans="1:8" s="225" customFormat="1" ht="15.75" customHeight="1">
      <c r="A37" s="714" t="s">
        <v>631</v>
      </c>
      <c r="B37" s="715"/>
      <c r="C37" s="715"/>
      <c r="D37" s="715"/>
      <c r="E37" s="715"/>
      <c r="F37" s="716" t="s">
        <v>205</v>
      </c>
      <c r="G37" s="717"/>
      <c r="H37" s="718"/>
    </row>
    <row r="38" spans="1:8" s="225" customFormat="1" ht="15.75" customHeight="1">
      <c r="A38" s="714"/>
      <c r="B38" s="715"/>
      <c r="C38" s="715"/>
      <c r="D38" s="715"/>
      <c r="E38" s="715"/>
      <c r="F38" s="719"/>
      <c r="G38" s="720"/>
      <c r="H38" s="721"/>
    </row>
    <row r="39" spans="1:8" s="225" customFormat="1" ht="15.75" customHeight="1">
      <c r="A39" s="351"/>
      <c r="B39" s="196"/>
      <c r="C39" s="196"/>
      <c r="D39" s="196"/>
      <c r="E39" s="196"/>
      <c r="F39" s="454" t="s">
        <v>206</v>
      </c>
      <c r="G39" s="729" t="s">
        <v>207</v>
      </c>
      <c r="H39" s="730"/>
    </row>
    <row r="40" spans="1:8" s="225" customFormat="1" ht="42" customHeight="1">
      <c r="A40" s="351"/>
      <c r="B40" s="196"/>
      <c r="C40" s="196"/>
      <c r="D40" s="196"/>
      <c r="E40" s="196"/>
      <c r="F40" s="451" t="s">
        <v>208</v>
      </c>
      <c r="G40" s="723" t="s">
        <v>209</v>
      </c>
      <c r="H40" s="724"/>
    </row>
    <row r="41" spans="1:8" s="225" customFormat="1" ht="42" customHeight="1">
      <c r="A41" s="351"/>
      <c r="B41" s="196"/>
      <c r="C41" s="196"/>
      <c r="D41" s="196"/>
      <c r="E41" s="196"/>
      <c r="F41" s="451" t="s">
        <v>210</v>
      </c>
      <c r="G41" s="723" t="s">
        <v>209</v>
      </c>
      <c r="H41" s="724"/>
    </row>
    <row r="42" spans="1:8" s="225" customFormat="1" ht="42" customHeight="1">
      <c r="A42" s="351"/>
      <c r="B42" s="196"/>
      <c r="C42" s="196"/>
      <c r="D42" s="196"/>
      <c r="E42" s="196"/>
      <c r="F42" s="452" t="s">
        <v>211</v>
      </c>
      <c r="G42" s="723" t="s">
        <v>209</v>
      </c>
      <c r="H42" s="724"/>
    </row>
    <row r="43" spans="1:8" s="225" customFormat="1" ht="42" customHeight="1">
      <c r="A43" s="351"/>
      <c r="B43" s="196"/>
      <c r="C43" s="196"/>
      <c r="D43" s="196"/>
      <c r="E43" s="196"/>
      <c r="F43" s="453" t="s">
        <v>212</v>
      </c>
      <c r="G43" s="725" t="s">
        <v>209</v>
      </c>
      <c r="H43" s="726"/>
    </row>
    <row r="44" spans="1:8" s="225" customFormat="1" ht="15.75" customHeight="1">
      <c r="A44" s="351"/>
      <c r="B44" s="196"/>
      <c r="C44" s="196"/>
      <c r="D44" s="196"/>
      <c r="E44" s="196"/>
      <c r="F44" s="450" t="s">
        <v>206</v>
      </c>
      <c r="G44" s="727" t="s">
        <v>207</v>
      </c>
      <c r="H44" s="728"/>
    </row>
    <row r="45" spans="1:8" s="225" customFormat="1" ht="42" customHeight="1">
      <c r="A45" s="351"/>
      <c r="B45" s="196"/>
      <c r="C45" s="196"/>
      <c r="D45" s="196"/>
      <c r="E45" s="196"/>
      <c r="F45" s="451" t="s">
        <v>208</v>
      </c>
      <c r="G45" s="723" t="s">
        <v>209</v>
      </c>
      <c r="H45" s="724"/>
    </row>
    <row r="46" spans="1:8" s="225" customFormat="1" ht="42" customHeight="1">
      <c r="A46" s="351"/>
      <c r="B46" s="196"/>
      <c r="C46" s="196"/>
      <c r="D46" s="196"/>
      <c r="E46" s="196"/>
      <c r="F46" s="451" t="s">
        <v>210</v>
      </c>
      <c r="G46" s="723" t="s">
        <v>209</v>
      </c>
      <c r="H46" s="724"/>
    </row>
    <row r="47" spans="1:8" s="225" customFormat="1" ht="42" customHeight="1">
      <c r="A47" s="351"/>
      <c r="B47" s="196"/>
      <c r="C47" s="196"/>
      <c r="D47" s="196"/>
      <c r="E47" s="196"/>
      <c r="F47" s="452" t="s">
        <v>211</v>
      </c>
      <c r="G47" s="723" t="s">
        <v>209</v>
      </c>
      <c r="H47" s="724"/>
    </row>
    <row r="48" spans="1:8" s="225" customFormat="1" ht="42" customHeight="1">
      <c r="A48" s="352"/>
      <c r="B48" s="353"/>
      <c r="C48" s="353"/>
      <c r="D48" s="353"/>
      <c r="E48" s="353"/>
      <c r="F48" s="453" t="s">
        <v>212</v>
      </c>
      <c r="G48" s="725" t="s">
        <v>209</v>
      </c>
      <c r="H48" s="726"/>
    </row>
    <row r="49" spans="1:8" s="224" customFormat="1" ht="22.75" customHeight="1">
      <c r="A49" s="722" t="s">
        <v>624</v>
      </c>
      <c r="B49" s="722"/>
      <c r="C49" s="722"/>
      <c r="D49" s="722"/>
      <c r="E49" s="722"/>
      <c r="F49" s="722"/>
      <c r="G49" s="722"/>
      <c r="H49" s="722"/>
    </row>
    <row r="50" spans="1:8" s="225" customFormat="1" ht="16.25" customHeight="1">
      <c r="A50" s="714" t="s">
        <v>630</v>
      </c>
      <c r="B50" s="715"/>
      <c r="C50" s="715"/>
      <c r="D50" s="715"/>
      <c r="E50" s="715"/>
      <c r="F50" s="716" t="s">
        <v>205</v>
      </c>
      <c r="G50" s="717"/>
      <c r="H50" s="718"/>
    </row>
    <row r="51" spans="1:8" s="225" customFormat="1" ht="16.25" customHeight="1">
      <c r="A51" s="714"/>
      <c r="B51" s="715"/>
      <c r="C51" s="715"/>
      <c r="D51" s="715"/>
      <c r="E51" s="715"/>
      <c r="F51" s="719"/>
      <c r="G51" s="720"/>
      <c r="H51" s="721"/>
    </row>
    <row r="52" spans="1:8" s="225" customFormat="1" ht="18" customHeight="1">
      <c r="A52" s="351"/>
      <c r="B52" s="196"/>
      <c r="C52" s="196"/>
      <c r="D52" s="196"/>
      <c r="E52" s="196"/>
      <c r="F52" s="450" t="s">
        <v>206</v>
      </c>
      <c r="G52" s="727" t="s">
        <v>207</v>
      </c>
      <c r="H52" s="728"/>
    </row>
    <row r="53" spans="1:8" s="225" customFormat="1" ht="40" customHeight="1">
      <c r="A53" s="351"/>
      <c r="B53" s="196"/>
      <c r="C53" s="196"/>
      <c r="D53" s="196"/>
      <c r="E53" s="196"/>
      <c r="F53" s="451" t="s">
        <v>208</v>
      </c>
      <c r="G53" s="723" t="s">
        <v>209</v>
      </c>
      <c r="H53" s="724"/>
    </row>
    <row r="54" spans="1:8" s="225" customFormat="1" ht="40" customHeight="1">
      <c r="A54" s="351"/>
      <c r="B54" s="196"/>
      <c r="C54" s="196"/>
      <c r="D54" s="196"/>
      <c r="E54" s="196"/>
      <c r="F54" s="451" t="s">
        <v>210</v>
      </c>
      <c r="G54" s="723" t="s">
        <v>209</v>
      </c>
      <c r="H54" s="724"/>
    </row>
    <row r="55" spans="1:8" s="225" customFormat="1" ht="40" customHeight="1">
      <c r="A55" s="351"/>
      <c r="B55" s="196"/>
      <c r="C55" s="196"/>
      <c r="D55" s="196"/>
      <c r="E55" s="196"/>
      <c r="F55" s="452" t="s">
        <v>211</v>
      </c>
      <c r="G55" s="723" t="s">
        <v>209</v>
      </c>
      <c r="H55" s="724"/>
    </row>
    <row r="56" spans="1:8" s="225" customFormat="1" ht="40" customHeight="1">
      <c r="A56" s="351"/>
      <c r="B56" s="196"/>
      <c r="C56" s="196"/>
      <c r="D56" s="196"/>
      <c r="E56" s="196"/>
      <c r="F56" s="453" t="s">
        <v>212</v>
      </c>
      <c r="G56" s="725" t="s">
        <v>209</v>
      </c>
      <c r="H56" s="726"/>
    </row>
    <row r="57" spans="1:8" s="225" customFormat="1" ht="18" customHeight="1">
      <c r="A57" s="351"/>
      <c r="B57" s="196"/>
      <c r="C57" s="196"/>
      <c r="D57" s="196"/>
      <c r="E57" s="196"/>
      <c r="F57" s="450" t="s">
        <v>206</v>
      </c>
      <c r="G57" s="727" t="s">
        <v>207</v>
      </c>
      <c r="H57" s="728"/>
    </row>
    <row r="58" spans="1:8" s="225" customFormat="1" ht="40" customHeight="1">
      <c r="A58" s="351"/>
      <c r="B58" s="196"/>
      <c r="C58" s="196"/>
      <c r="D58" s="196"/>
      <c r="E58" s="196"/>
      <c r="F58" s="451" t="s">
        <v>208</v>
      </c>
      <c r="G58" s="723" t="s">
        <v>209</v>
      </c>
      <c r="H58" s="724"/>
    </row>
    <row r="59" spans="1:8" s="225" customFormat="1" ht="40" customHeight="1">
      <c r="A59" s="351"/>
      <c r="B59" s="196"/>
      <c r="C59" s="196"/>
      <c r="D59" s="196"/>
      <c r="E59" s="196"/>
      <c r="F59" s="451" t="s">
        <v>210</v>
      </c>
      <c r="G59" s="723" t="s">
        <v>209</v>
      </c>
      <c r="H59" s="724"/>
    </row>
    <row r="60" spans="1:8" s="225" customFormat="1" ht="40" customHeight="1">
      <c r="A60" s="351"/>
      <c r="B60" s="196"/>
      <c r="C60" s="196"/>
      <c r="D60" s="196"/>
      <c r="E60" s="196"/>
      <c r="F60" s="452" t="s">
        <v>211</v>
      </c>
      <c r="G60" s="723" t="s">
        <v>209</v>
      </c>
      <c r="H60" s="724"/>
    </row>
    <row r="61" spans="1:8" s="225" customFormat="1" ht="40" customHeight="1">
      <c r="A61" s="351"/>
      <c r="B61" s="196"/>
      <c r="C61" s="196"/>
      <c r="D61" s="196"/>
      <c r="E61" s="196"/>
      <c r="F61" s="453" t="s">
        <v>212</v>
      </c>
      <c r="G61" s="725" t="s">
        <v>209</v>
      </c>
      <c r="H61" s="726"/>
    </row>
    <row r="62" spans="1:8" s="83" customFormat="1"/>
    <row r="63" spans="1:8" s="83" customFormat="1"/>
    <row r="64" spans="1:8" s="83" customFormat="1"/>
    <row r="65" s="83" customFormat="1"/>
    <row r="66" s="83" customFormat="1"/>
    <row r="67" s="83" customFormat="1"/>
    <row r="68" s="83" customFormat="1"/>
    <row r="69" s="83" customFormat="1"/>
    <row r="70" s="83" customFormat="1"/>
    <row r="71" s="83" customFormat="1"/>
    <row r="72" s="83" customFormat="1"/>
    <row r="73" s="83" customFormat="1"/>
    <row r="74" s="83" customFormat="1"/>
    <row r="75" s="83" customFormat="1"/>
    <row r="76" s="83" customFormat="1"/>
    <row r="77" s="83" customFormat="1"/>
    <row r="78" s="83" customFormat="1"/>
    <row r="79" s="83" customFormat="1"/>
    <row r="80" s="83" customFormat="1"/>
    <row r="81" s="83" customFormat="1"/>
    <row r="82" s="83" customFormat="1"/>
    <row r="83" s="83" customFormat="1"/>
    <row r="84" s="83" customFormat="1"/>
    <row r="85" s="83" customFormat="1"/>
    <row r="86" s="83"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row r="224" s="83" customFormat="1"/>
    <row r="225" s="83" customFormat="1"/>
    <row r="226" s="83" customFormat="1"/>
    <row r="227" s="83" customFormat="1"/>
    <row r="228" s="83" customFormat="1"/>
    <row r="229" s="83" customFormat="1"/>
    <row r="230" s="83" customFormat="1"/>
    <row r="231" s="83" customFormat="1"/>
    <row r="232" s="83" customFormat="1"/>
    <row r="233" s="83" customFormat="1"/>
    <row r="234" s="83" customFormat="1"/>
    <row r="235" s="83" customFormat="1"/>
    <row r="236" s="83" customFormat="1"/>
    <row r="237" s="83" customFormat="1"/>
    <row r="238" s="83" customFormat="1"/>
    <row r="239" s="83" customFormat="1"/>
    <row r="240" s="83" customFormat="1"/>
    <row r="241" s="83" customFormat="1"/>
    <row r="242" s="83" customFormat="1"/>
    <row r="243" s="83" customFormat="1"/>
    <row r="244" s="83" customFormat="1"/>
    <row r="245" s="83" customFormat="1"/>
    <row r="246" s="83" customFormat="1"/>
    <row r="247" s="83" customFormat="1"/>
    <row r="248" s="83" customFormat="1"/>
    <row r="249" s="83" customFormat="1"/>
    <row r="250" s="83" customFormat="1"/>
    <row r="251" s="83" customFormat="1"/>
    <row r="252" s="83" customFormat="1"/>
    <row r="253" s="83" customFormat="1"/>
    <row r="254" s="83" customFormat="1"/>
    <row r="255" s="83" customFormat="1"/>
    <row r="256" s="83" customFormat="1"/>
    <row r="257" s="83" customFormat="1"/>
    <row r="258" s="83" customFormat="1"/>
    <row r="259" s="83" customFormat="1"/>
    <row r="260" s="83" customFormat="1"/>
    <row r="261" s="83" customFormat="1"/>
    <row r="262" s="83" customFormat="1"/>
    <row r="263" s="83" customFormat="1"/>
    <row r="264" s="83" customFormat="1"/>
    <row r="265" s="83" customFormat="1"/>
    <row r="266" s="83" customFormat="1"/>
    <row r="267" s="83" customFormat="1"/>
    <row r="268" s="83" customFormat="1"/>
    <row r="269" s="83" customFormat="1"/>
    <row r="270" s="83" customFormat="1"/>
    <row r="271" s="83" customFormat="1"/>
    <row r="272" s="83" customFormat="1"/>
    <row r="273" s="83" customFormat="1"/>
    <row r="274" s="83" customFormat="1"/>
    <row r="275" s="83" customFormat="1"/>
    <row r="276" s="83" customFormat="1"/>
    <row r="277" s="83" customFormat="1"/>
    <row r="278" s="83" customFormat="1"/>
    <row r="279" s="83" customFormat="1"/>
    <row r="280" s="83" customFormat="1"/>
    <row r="281" s="83" customFormat="1"/>
    <row r="282" s="83" customFormat="1"/>
    <row r="283" s="83" customFormat="1"/>
    <row r="284" s="83" customFormat="1"/>
    <row r="285" s="83" customFormat="1"/>
    <row r="286" s="83" customFormat="1"/>
    <row r="287" s="83" customFormat="1"/>
    <row r="288" s="83" customFormat="1"/>
    <row r="289" s="83" customFormat="1"/>
    <row r="290" s="83" customFormat="1"/>
    <row r="291" s="83" customFormat="1"/>
    <row r="292" s="83" customFormat="1"/>
    <row r="293" s="83" customFormat="1"/>
    <row r="294" s="83" customFormat="1"/>
    <row r="295" s="83" customFormat="1"/>
    <row r="296" s="83" customFormat="1"/>
    <row r="297" s="83" customFormat="1"/>
    <row r="298" s="83" customFormat="1"/>
    <row r="299" s="83" customFormat="1"/>
    <row r="300" s="83" customFormat="1"/>
    <row r="301" s="83" customFormat="1"/>
    <row r="302" s="83" customFormat="1"/>
    <row r="303" s="83" customFormat="1"/>
    <row r="304" s="83" customFormat="1"/>
    <row r="305" s="83" customFormat="1"/>
    <row r="306" s="83" customFormat="1"/>
    <row r="307" s="83" customFormat="1"/>
    <row r="308" s="83" customFormat="1"/>
    <row r="309" s="83" customFormat="1"/>
    <row r="310" s="83" customFormat="1"/>
    <row r="311" s="83" customFormat="1"/>
    <row r="312" s="83" customFormat="1"/>
    <row r="313" s="83" customFormat="1"/>
    <row r="314" s="83" customFormat="1"/>
    <row r="315" s="83" customFormat="1"/>
    <row r="316" s="83" customFormat="1"/>
    <row r="317" s="83" customFormat="1"/>
    <row r="318" s="83" customFormat="1"/>
    <row r="319" s="83" customFormat="1"/>
    <row r="320" s="83" customFormat="1"/>
    <row r="321" s="83" customFormat="1"/>
    <row r="322" s="83" customFormat="1"/>
    <row r="323" s="83" customFormat="1"/>
    <row r="324" s="83" customFormat="1"/>
    <row r="325" s="83" customFormat="1"/>
    <row r="326" s="83" customFormat="1"/>
    <row r="327" s="83" customFormat="1"/>
    <row r="328" s="83" customFormat="1"/>
    <row r="329" s="83" customFormat="1"/>
    <row r="330" s="83" customFormat="1"/>
    <row r="331" s="83" customFormat="1"/>
    <row r="332" s="83" customFormat="1"/>
    <row r="333" s="83" customFormat="1"/>
    <row r="334" s="83" customFormat="1"/>
    <row r="335" s="83" customFormat="1"/>
    <row r="336" s="83" customFormat="1"/>
    <row r="337" s="83" customFormat="1"/>
    <row r="338" s="83" customFormat="1"/>
    <row r="339" s="83" customFormat="1"/>
    <row r="340" s="83" customFormat="1"/>
    <row r="341" s="83" customFormat="1"/>
    <row r="342" s="83" customFormat="1"/>
    <row r="343" s="83" customFormat="1"/>
    <row r="344" s="83" customFormat="1"/>
    <row r="345" s="83" customFormat="1"/>
    <row r="346" s="83" customFormat="1"/>
    <row r="347" s="83" customFormat="1"/>
    <row r="348" s="83" customFormat="1"/>
    <row r="349" s="83" customFormat="1"/>
    <row r="350" s="83" customFormat="1"/>
    <row r="351" s="83" customFormat="1"/>
    <row r="352" s="83" customFormat="1"/>
    <row r="353" s="83" customFormat="1"/>
    <row r="354" s="83" customFormat="1"/>
    <row r="355" s="83" customFormat="1"/>
    <row r="356" s="83" customFormat="1"/>
    <row r="357" s="83" customFormat="1"/>
    <row r="358" s="83" customFormat="1"/>
    <row r="359" s="83" customFormat="1"/>
    <row r="360" s="83" customFormat="1"/>
    <row r="361" s="83" customFormat="1"/>
    <row r="362" s="83" customFormat="1"/>
    <row r="363" s="83" customFormat="1"/>
    <row r="364" s="83" customFormat="1"/>
    <row r="365" s="83" customFormat="1"/>
    <row r="366" s="83" customFormat="1"/>
    <row r="367" s="83" customFormat="1"/>
    <row r="368" s="83" customFormat="1"/>
    <row r="369" s="83" customFormat="1"/>
    <row r="370" s="83" customFormat="1"/>
    <row r="371" s="83" customFormat="1"/>
    <row r="372" s="83" customFormat="1"/>
    <row r="373" s="83" customFormat="1"/>
    <row r="374" s="83" customFormat="1"/>
    <row r="375" s="83" customFormat="1"/>
    <row r="376" s="83" customFormat="1"/>
    <row r="377" s="83" customFormat="1"/>
    <row r="378" s="83" customFormat="1"/>
    <row r="379" s="83" customFormat="1"/>
    <row r="380" s="83" customFormat="1"/>
    <row r="381" s="83" customFormat="1"/>
    <row r="382" s="83" customFormat="1"/>
    <row r="383" s="83" customFormat="1"/>
    <row r="384" s="83" customFormat="1"/>
    <row r="385" s="83" customFormat="1"/>
    <row r="386" s="83" customFormat="1"/>
    <row r="387" s="83" customFormat="1"/>
    <row r="388" s="83" customFormat="1"/>
    <row r="389" s="83" customFormat="1"/>
    <row r="390" s="83" customFormat="1"/>
    <row r="391" s="83" customFormat="1"/>
    <row r="392" s="83" customFormat="1"/>
    <row r="393" s="83" customFormat="1"/>
    <row r="394" s="83" customFormat="1"/>
    <row r="395" s="83" customFormat="1"/>
    <row r="396" s="83" customFormat="1"/>
    <row r="397" s="83" customFormat="1"/>
    <row r="398" s="83" customFormat="1"/>
    <row r="399" s="83" customFormat="1"/>
    <row r="400" s="83" customFormat="1"/>
    <row r="401" s="83" customFormat="1"/>
    <row r="402" s="83" customFormat="1"/>
    <row r="403" s="83" customFormat="1"/>
    <row r="404" s="83" customFormat="1"/>
    <row r="405" s="83" customFormat="1"/>
    <row r="406" s="83" customFormat="1"/>
    <row r="407" s="83" customFormat="1"/>
    <row r="408" s="83" customFormat="1"/>
    <row r="409" s="83" customFormat="1"/>
    <row r="410" s="83" customFormat="1"/>
    <row r="411" s="83" customFormat="1"/>
    <row r="412" s="83" customFormat="1"/>
    <row r="413" s="83" customFormat="1"/>
    <row r="414" s="83" customFormat="1"/>
    <row r="415" s="83" customFormat="1"/>
    <row r="416" s="83" customFormat="1"/>
    <row r="417" s="83" customFormat="1"/>
    <row r="418" s="83" customFormat="1"/>
    <row r="419" s="83" customFormat="1"/>
    <row r="420" s="83" customFormat="1"/>
    <row r="421" s="83" customFormat="1"/>
    <row r="422" s="83" customFormat="1"/>
    <row r="423" s="83" customFormat="1"/>
    <row r="424" s="83" customFormat="1"/>
    <row r="425" s="83" customFormat="1"/>
    <row r="426" s="83" customFormat="1"/>
    <row r="427" s="83" customFormat="1"/>
    <row r="428" s="83" customFormat="1"/>
    <row r="429" s="83" customFormat="1"/>
    <row r="430" s="83" customFormat="1"/>
    <row r="431" s="83" customFormat="1"/>
    <row r="432" s="83" customFormat="1"/>
    <row r="433" s="83" customFormat="1"/>
    <row r="434" s="83" customFormat="1"/>
    <row r="435" s="83" customFormat="1"/>
    <row r="436" s="83" customFormat="1"/>
    <row r="437" s="83" customFormat="1"/>
    <row r="438" s="83" customFormat="1"/>
    <row r="439" s="83" customFormat="1"/>
    <row r="440" s="83" customFormat="1"/>
    <row r="441" s="83" customFormat="1"/>
    <row r="442" s="83" customFormat="1"/>
    <row r="443" s="83" customFormat="1"/>
    <row r="444" s="83" customFormat="1"/>
    <row r="445" s="83" customFormat="1"/>
    <row r="446" s="83" customFormat="1"/>
    <row r="447" s="83" customFormat="1"/>
    <row r="448" s="83" customFormat="1"/>
    <row r="449" s="83" customFormat="1"/>
    <row r="450" s="83" customFormat="1"/>
    <row r="451" s="83" customFormat="1"/>
    <row r="452" s="83" customFormat="1"/>
    <row r="453" s="83" customFormat="1"/>
    <row r="454" s="83" customFormat="1"/>
    <row r="455" s="83" customFormat="1"/>
    <row r="456" s="83" customFormat="1"/>
    <row r="457" s="83" customFormat="1"/>
    <row r="458" s="83" customFormat="1"/>
    <row r="459" s="83" customFormat="1"/>
    <row r="460" s="83" customFormat="1"/>
    <row r="461" s="83" customFormat="1"/>
    <row r="462" s="83" customFormat="1"/>
    <row r="463" s="83" customFormat="1"/>
    <row r="464" s="83" customFormat="1"/>
    <row r="465" s="83" customFormat="1"/>
    <row r="466" s="83" customFormat="1"/>
    <row r="467" s="83" customFormat="1"/>
    <row r="468" s="83" customFormat="1"/>
    <row r="469" s="83" customFormat="1"/>
    <row r="470" s="83" customFormat="1"/>
    <row r="471" s="83" customFormat="1"/>
    <row r="472" s="83" customFormat="1"/>
    <row r="473" s="83" customFormat="1"/>
    <row r="474" s="83" customFormat="1"/>
    <row r="475" s="83" customFormat="1"/>
    <row r="476" s="83" customFormat="1"/>
    <row r="477" s="83" customFormat="1"/>
    <row r="478" s="83" customFormat="1"/>
    <row r="479" s="83" customFormat="1"/>
    <row r="480" s="83" customFormat="1"/>
    <row r="481" s="83" customFormat="1"/>
    <row r="482" s="83" customFormat="1"/>
    <row r="483" s="83" customFormat="1"/>
    <row r="484" s="83" customFormat="1"/>
    <row r="485" s="83" customFormat="1"/>
    <row r="486" s="83" customFormat="1"/>
    <row r="487" s="83" customFormat="1"/>
    <row r="488" s="83" customFormat="1"/>
    <row r="489" s="83" customFormat="1"/>
    <row r="490" s="83" customFormat="1"/>
    <row r="491" s="83" customFormat="1"/>
    <row r="492" s="83" customFormat="1"/>
    <row r="493" s="83" customFormat="1"/>
    <row r="494" s="83" customFormat="1"/>
    <row r="495" s="83" customFormat="1"/>
    <row r="496" s="83" customFormat="1"/>
    <row r="497" s="83" customFormat="1"/>
    <row r="498" s="83" customFormat="1"/>
    <row r="499" s="83" customFormat="1"/>
    <row r="500" s="83" customFormat="1"/>
    <row r="501" s="83" customFormat="1"/>
    <row r="502" s="83" customFormat="1"/>
    <row r="503" s="83" customFormat="1"/>
    <row r="504" s="83" customFormat="1"/>
    <row r="505" s="83" customFormat="1"/>
    <row r="506" s="83" customFormat="1"/>
    <row r="507" s="83" customFormat="1"/>
    <row r="508" s="83" customFormat="1"/>
    <row r="509" s="83" customFormat="1"/>
    <row r="510" s="83" customFormat="1"/>
    <row r="511" s="83" customFormat="1"/>
    <row r="512" s="83" customFormat="1"/>
    <row r="513" s="83" customFormat="1"/>
    <row r="514" s="83" customFormat="1"/>
    <row r="515" s="83" customFormat="1"/>
    <row r="516" s="83" customFormat="1"/>
    <row r="517" s="83" customFormat="1"/>
    <row r="518" s="83" customFormat="1"/>
    <row r="519" s="83" customFormat="1"/>
    <row r="520" s="83" customFormat="1"/>
    <row r="521" s="83" customFormat="1"/>
    <row r="522" s="83" customFormat="1"/>
    <row r="523" s="83" customFormat="1"/>
    <row r="524" s="83" customFormat="1"/>
    <row r="525" s="83" customFormat="1"/>
    <row r="526" s="83" customFormat="1"/>
    <row r="527" s="83" customFormat="1"/>
    <row r="528" s="83" customFormat="1"/>
    <row r="529" s="83" customFormat="1"/>
    <row r="530" s="83" customFormat="1"/>
    <row r="531" s="83" customFormat="1"/>
    <row r="532" s="83" customFormat="1"/>
    <row r="533" s="83" customFormat="1"/>
    <row r="534" s="83" customFormat="1"/>
    <row r="535" s="83" customFormat="1"/>
    <row r="536" s="83" customFormat="1"/>
    <row r="537" s="83" customFormat="1"/>
    <row r="538" s="83" customFormat="1"/>
    <row r="539" s="83" customFormat="1"/>
    <row r="540" s="83" customFormat="1"/>
    <row r="541" s="83" customFormat="1"/>
    <row r="542" s="83" customFormat="1"/>
    <row r="543" s="83" customFormat="1"/>
    <row r="544" s="83" customFormat="1"/>
    <row r="545" s="83" customFormat="1"/>
    <row r="546" s="83" customFormat="1"/>
    <row r="547" s="83" customFormat="1"/>
    <row r="548" s="83" customFormat="1"/>
    <row r="549" s="83" customFormat="1"/>
    <row r="550" s="83" customFormat="1"/>
    <row r="551" s="83" customFormat="1"/>
    <row r="552" s="83" customFormat="1"/>
    <row r="553" s="83" customFormat="1"/>
    <row r="554" s="83" customFormat="1"/>
    <row r="555" s="83" customFormat="1"/>
    <row r="556" s="83" customFormat="1"/>
    <row r="557" s="83" customFormat="1"/>
    <row r="558" s="83" customFormat="1"/>
    <row r="559" s="83" customFormat="1"/>
    <row r="560" s="83" customFormat="1"/>
    <row r="561" s="83" customFormat="1"/>
    <row r="562" s="83" customFormat="1"/>
    <row r="563" s="83" customFormat="1"/>
    <row r="564" s="83" customFormat="1"/>
    <row r="565" s="83" customFormat="1"/>
    <row r="566" s="83" customFormat="1"/>
    <row r="567" s="83" customFormat="1"/>
    <row r="568" s="83" customFormat="1"/>
    <row r="569" s="83" customFormat="1"/>
    <row r="570" s="83" customFormat="1"/>
    <row r="571" s="83" customFormat="1"/>
    <row r="572" s="83" customFormat="1"/>
    <row r="573" s="83" customFormat="1"/>
    <row r="574" s="83" customFormat="1"/>
    <row r="575" s="83" customFormat="1"/>
    <row r="576" s="83" customFormat="1"/>
    <row r="577" s="83" customFormat="1"/>
    <row r="578" s="83" customFormat="1"/>
    <row r="579" s="83" customFormat="1"/>
    <row r="580" s="83" customFormat="1"/>
    <row r="581" s="83" customFormat="1"/>
    <row r="582" s="83" customFormat="1"/>
    <row r="583" s="83" customFormat="1"/>
    <row r="584" s="83" customFormat="1"/>
    <row r="585" s="83" customFormat="1"/>
    <row r="586" s="83" customFormat="1"/>
    <row r="587" s="83" customFormat="1"/>
    <row r="588" s="83" customFormat="1"/>
    <row r="589" s="83" customFormat="1"/>
    <row r="590" s="83" customFormat="1"/>
    <row r="591" s="83" customFormat="1"/>
    <row r="592" s="83" customFormat="1"/>
    <row r="593" s="83" customFormat="1"/>
    <row r="594" s="83" customFormat="1"/>
    <row r="595" s="83" customFormat="1"/>
    <row r="596" s="83" customFormat="1"/>
    <row r="597" s="83" customFormat="1"/>
    <row r="598" s="83" customFormat="1"/>
    <row r="599" s="83" customFormat="1"/>
    <row r="600" s="83" customFormat="1"/>
    <row r="601" s="83" customFormat="1"/>
    <row r="602" s="83" customFormat="1"/>
    <row r="603" s="83" customFormat="1"/>
    <row r="604" s="83" customFormat="1"/>
    <row r="605" s="83" customFormat="1"/>
    <row r="606" s="83" customFormat="1"/>
    <row r="607" s="83" customFormat="1"/>
    <row r="608" s="83" customFormat="1"/>
    <row r="609" s="83" customFormat="1"/>
    <row r="610" s="83" customFormat="1"/>
    <row r="611" s="83" customFormat="1"/>
    <row r="612" s="83" customFormat="1"/>
    <row r="613" s="83" customFormat="1"/>
    <row r="614" s="83" customFormat="1"/>
    <row r="615" s="83" customFormat="1"/>
    <row r="616" s="83" customFormat="1"/>
    <row r="617" s="83" customFormat="1"/>
    <row r="618" s="83" customFormat="1"/>
    <row r="619" s="83" customFormat="1"/>
    <row r="620" s="83" customFormat="1"/>
    <row r="621" s="83" customFormat="1"/>
    <row r="622" s="83" customFormat="1"/>
    <row r="623" s="83" customFormat="1"/>
    <row r="624" s="83" customFormat="1"/>
    <row r="625" s="83" customFormat="1"/>
    <row r="626" s="83" customFormat="1"/>
    <row r="627" s="83" customFormat="1"/>
    <row r="628" s="83" customFormat="1"/>
    <row r="629" s="83" customFormat="1"/>
    <row r="630" s="83" customFormat="1"/>
    <row r="631" s="83" customFormat="1"/>
    <row r="632" s="83" customFormat="1"/>
    <row r="633" s="83" customFormat="1"/>
    <row r="634" s="83" customFormat="1"/>
    <row r="635" s="83" customFormat="1"/>
    <row r="636" s="83" customFormat="1"/>
    <row r="637" s="83" customFormat="1"/>
    <row r="638" s="83" customFormat="1"/>
    <row r="639" s="83" customFormat="1"/>
    <row r="640" s="83" customFormat="1"/>
    <row r="641" s="83" customFormat="1"/>
    <row r="642" s="83" customFormat="1"/>
    <row r="643" s="83" customFormat="1"/>
    <row r="644" s="83" customFormat="1"/>
    <row r="645" s="83" customFormat="1"/>
    <row r="646" s="83" customFormat="1"/>
    <row r="647" s="83" customFormat="1"/>
    <row r="648" s="83" customFormat="1"/>
    <row r="649" s="83" customFormat="1"/>
    <row r="650" s="83" customFormat="1"/>
    <row r="651" s="83" customFormat="1"/>
    <row r="652" s="83" customFormat="1"/>
    <row r="653" s="83" customFormat="1"/>
    <row r="654" s="83" customFormat="1"/>
    <row r="655" s="83" customFormat="1"/>
    <row r="656" s="83" customFormat="1"/>
    <row r="657" s="83" customFormat="1"/>
    <row r="658" s="83" customFormat="1"/>
    <row r="659" s="83" customFormat="1"/>
    <row r="660" s="83" customFormat="1"/>
    <row r="661" s="83" customFormat="1"/>
    <row r="662" s="83" customFormat="1"/>
    <row r="663" s="83" customFormat="1"/>
    <row r="664" s="83" customFormat="1"/>
    <row r="665" s="83" customFormat="1"/>
    <row r="666" s="83" customFormat="1"/>
    <row r="667" s="83" customFormat="1"/>
    <row r="668" s="83" customFormat="1"/>
    <row r="669" s="83" customFormat="1"/>
    <row r="670" s="83" customFormat="1"/>
    <row r="671" s="83" customFormat="1"/>
    <row r="672" s="83" customFormat="1"/>
    <row r="673" s="83" customFormat="1"/>
    <row r="674" s="83" customFormat="1"/>
    <row r="675" s="83" customFormat="1"/>
    <row r="676" s="83" customFormat="1"/>
    <row r="677" s="83" customFormat="1"/>
    <row r="678" s="83" customFormat="1"/>
    <row r="679" s="83" customFormat="1"/>
    <row r="680" s="83" customFormat="1"/>
    <row r="681" s="83" customFormat="1"/>
    <row r="682" s="83" customFormat="1"/>
    <row r="683" s="83" customFormat="1"/>
    <row r="684" s="83" customFormat="1"/>
    <row r="685" s="83" customFormat="1"/>
    <row r="686" s="83" customFormat="1"/>
    <row r="687" s="83" customFormat="1"/>
    <row r="688" s="83" customFormat="1"/>
    <row r="689" s="83" customFormat="1"/>
    <row r="690" s="83" customFormat="1"/>
    <row r="691" s="83" customFormat="1"/>
    <row r="692" s="83" customFormat="1"/>
    <row r="693" s="83" customFormat="1"/>
    <row r="694" s="83" customFormat="1"/>
    <row r="695" s="83" customFormat="1"/>
    <row r="696" s="83" customFormat="1"/>
    <row r="697" s="83" customFormat="1"/>
    <row r="698" s="83" customFormat="1"/>
    <row r="699" s="83" customFormat="1"/>
    <row r="700" s="83" customFormat="1"/>
    <row r="701" s="83" customFormat="1"/>
    <row r="702" s="83" customFormat="1"/>
    <row r="703" s="83" customFormat="1"/>
    <row r="704" s="83" customFormat="1"/>
    <row r="705" s="83" customFormat="1"/>
    <row r="706" s="83" customFormat="1"/>
    <row r="707" s="83" customFormat="1"/>
    <row r="708" s="83" customFormat="1"/>
    <row r="709" s="83" customFormat="1"/>
    <row r="710" s="83" customFormat="1"/>
    <row r="711" s="83" customFormat="1"/>
    <row r="712" s="83" customFormat="1"/>
    <row r="713" s="83" customFormat="1"/>
    <row r="714" s="83" customFormat="1"/>
    <row r="715" s="83" customFormat="1"/>
    <row r="716" s="83" customFormat="1"/>
    <row r="717" s="83" customFormat="1"/>
    <row r="718" s="83" customFormat="1"/>
    <row r="719" s="83" customFormat="1"/>
    <row r="720" s="83" customFormat="1"/>
    <row r="721" s="83" customFormat="1"/>
    <row r="722" s="83" customFormat="1"/>
    <row r="723" s="83" customFormat="1"/>
    <row r="724" s="83" customFormat="1"/>
    <row r="725" s="83" customFormat="1"/>
    <row r="726" s="83" customFormat="1"/>
    <row r="727" s="83" customFormat="1"/>
    <row r="728" s="83" customFormat="1"/>
    <row r="729" s="83" customFormat="1"/>
    <row r="730" s="83" customFormat="1"/>
    <row r="731" s="83" customFormat="1"/>
    <row r="732" s="83" customFormat="1"/>
    <row r="733" s="83" customFormat="1"/>
    <row r="734" s="83" customFormat="1"/>
    <row r="735" s="83" customFormat="1"/>
    <row r="736" s="83" customFormat="1"/>
    <row r="737" s="83" customFormat="1"/>
    <row r="738" s="83" customFormat="1"/>
    <row r="739" s="83" customFormat="1"/>
    <row r="740" s="83" customFormat="1"/>
    <row r="741" s="83" customFormat="1"/>
    <row r="742" s="83" customFormat="1"/>
    <row r="743" s="83" customFormat="1"/>
    <row r="744" s="83" customFormat="1"/>
    <row r="745" s="83" customFormat="1"/>
    <row r="746" s="83" customFormat="1"/>
    <row r="747" s="83" customFormat="1"/>
    <row r="748" s="83" customFormat="1"/>
    <row r="749" s="83" customFormat="1"/>
    <row r="750" s="83" customFormat="1"/>
    <row r="751" s="83" customFormat="1"/>
    <row r="752" s="83" customFormat="1"/>
    <row r="753" s="83" customFormat="1"/>
    <row r="754" s="83" customFormat="1"/>
    <row r="755" s="83" customFormat="1"/>
    <row r="756" s="83" customFormat="1"/>
    <row r="757" s="83" customFormat="1"/>
    <row r="758" s="83" customFormat="1"/>
    <row r="759" s="83" customFormat="1"/>
    <row r="760" s="83" customFormat="1"/>
    <row r="761" s="83" customFormat="1"/>
    <row r="762" s="83" customFormat="1"/>
    <row r="763" s="83" customFormat="1"/>
    <row r="764" s="83" customFormat="1"/>
    <row r="765" s="83" customFormat="1"/>
    <row r="766" s="83" customFormat="1"/>
    <row r="767" s="83" customFormat="1"/>
    <row r="768" s="83" customFormat="1"/>
    <row r="769" s="83" customFormat="1"/>
    <row r="770" s="83" customFormat="1"/>
    <row r="771" s="83" customFormat="1"/>
    <row r="772" s="83" customFormat="1"/>
    <row r="773" s="83" customFormat="1"/>
    <row r="774" s="83" customFormat="1"/>
    <row r="775" s="83" customFormat="1"/>
    <row r="776" s="83" customFormat="1"/>
    <row r="777" s="83" customFormat="1"/>
    <row r="778" s="83" customFormat="1"/>
    <row r="779" s="83" customFormat="1"/>
    <row r="780" s="83" customFormat="1"/>
    <row r="781" s="83" customFormat="1"/>
    <row r="782" s="83" customFormat="1"/>
    <row r="783" s="83" customFormat="1"/>
    <row r="784" s="83" customFormat="1"/>
    <row r="785" s="83" customFormat="1"/>
    <row r="786" s="83" customFormat="1"/>
    <row r="787" s="83" customFormat="1"/>
    <row r="788" s="83" customFormat="1"/>
    <row r="789" s="83" customFormat="1"/>
    <row r="790" s="83" customFormat="1"/>
    <row r="791" s="83" customFormat="1"/>
    <row r="792" s="83" customFormat="1"/>
    <row r="793" s="83" customFormat="1"/>
    <row r="794" s="83" customFormat="1"/>
    <row r="795" s="83" customFormat="1"/>
    <row r="796" s="83" customFormat="1"/>
    <row r="797" s="83" customFormat="1"/>
    <row r="798" s="83" customFormat="1"/>
    <row r="799" s="83" customFormat="1"/>
    <row r="800" s="83" customFormat="1"/>
    <row r="801" s="83" customFormat="1"/>
    <row r="802" s="83" customFormat="1"/>
    <row r="803" s="83" customFormat="1"/>
    <row r="804" s="83" customFormat="1"/>
    <row r="805" s="83" customFormat="1"/>
    <row r="806" s="83" customFormat="1"/>
    <row r="807" s="83" customFormat="1"/>
    <row r="808" s="83" customFormat="1"/>
    <row r="809" s="83" customFormat="1"/>
    <row r="810" s="83" customFormat="1"/>
    <row r="811" s="83" customFormat="1"/>
    <row r="812" s="83" customFormat="1"/>
    <row r="813" s="83" customFormat="1"/>
    <row r="814" s="83" customFormat="1"/>
    <row r="815" s="83" customFormat="1"/>
    <row r="816" s="83" customFormat="1"/>
    <row r="817" s="83" customFormat="1"/>
    <row r="818" s="83" customFormat="1"/>
    <row r="819" s="83" customFormat="1"/>
    <row r="820" s="83" customFormat="1"/>
    <row r="821" s="83" customFormat="1"/>
    <row r="822" s="83" customFormat="1"/>
    <row r="823" s="83" customFormat="1"/>
    <row r="824" s="83" customFormat="1"/>
    <row r="825" s="83" customFormat="1"/>
    <row r="826" s="83" customFormat="1"/>
    <row r="827" s="83" customFormat="1"/>
    <row r="828" s="83" customFormat="1"/>
    <row r="829" s="83" customFormat="1"/>
    <row r="830" s="83" customFormat="1"/>
    <row r="831" s="83" customFormat="1"/>
    <row r="832" s="83" customFormat="1"/>
    <row r="833" s="83" customFormat="1"/>
    <row r="834" s="83" customFormat="1"/>
    <row r="835" s="83" customFormat="1"/>
    <row r="836" s="83" customFormat="1"/>
    <row r="837" s="83" customFormat="1"/>
    <row r="838" s="83" customFormat="1"/>
    <row r="839" s="83" customFormat="1"/>
    <row r="840" s="83" customFormat="1"/>
    <row r="841" s="83" customFormat="1"/>
    <row r="842" s="83" customFormat="1"/>
    <row r="843" s="83" customFormat="1"/>
    <row r="844" s="83" customFormat="1"/>
    <row r="845" s="83" customFormat="1"/>
    <row r="846" s="83" customFormat="1"/>
    <row r="847" s="83" customFormat="1"/>
    <row r="848" s="83" customFormat="1"/>
    <row r="849" s="83" customFormat="1"/>
    <row r="850" s="83" customFormat="1"/>
    <row r="851" s="83" customFormat="1"/>
    <row r="852" s="83" customFormat="1"/>
    <row r="853" s="83" customFormat="1"/>
    <row r="854" s="83" customFormat="1"/>
    <row r="855" s="83" customFormat="1"/>
    <row r="856" s="83" customFormat="1"/>
    <row r="857" s="83" customFormat="1"/>
    <row r="858" s="83" customFormat="1"/>
    <row r="859" s="83" customFormat="1"/>
    <row r="860" s="83" customFormat="1"/>
    <row r="861" s="83" customFormat="1"/>
    <row r="862" s="83" customFormat="1"/>
    <row r="863" s="83" customFormat="1"/>
    <row r="864" s="83" customFormat="1"/>
    <row r="865" s="83" customFormat="1"/>
    <row r="866" s="83" customFormat="1"/>
    <row r="867" s="83" customFormat="1"/>
    <row r="868" s="83" customFormat="1"/>
    <row r="869" s="83" customFormat="1"/>
    <row r="870" s="83" customFormat="1"/>
    <row r="871" s="83" customFormat="1"/>
    <row r="872" s="83" customFormat="1"/>
    <row r="873" s="83" customFormat="1"/>
    <row r="874" s="83" customFormat="1"/>
    <row r="875" s="83" customFormat="1"/>
    <row r="876" s="83" customFormat="1"/>
    <row r="877" s="83" customFormat="1"/>
    <row r="878" s="83" customFormat="1"/>
    <row r="879" s="83" customFormat="1"/>
    <row r="880" s="83" customFormat="1"/>
    <row r="881" s="83" customFormat="1"/>
    <row r="882" s="83" customFormat="1"/>
    <row r="883" s="83" customFormat="1"/>
    <row r="884" s="83" customFormat="1"/>
    <row r="885" s="83" customFormat="1"/>
    <row r="886" s="83" customFormat="1"/>
    <row r="887" s="83" customFormat="1"/>
    <row r="888" s="83" customFormat="1"/>
    <row r="889" s="83" customFormat="1"/>
    <row r="890" s="83" customFormat="1"/>
    <row r="891" s="83" customFormat="1"/>
    <row r="892" s="83" customFormat="1"/>
    <row r="893" s="83" customFormat="1"/>
    <row r="894" s="83" customFormat="1"/>
    <row r="895" s="83" customFormat="1"/>
    <row r="896" s="83" customFormat="1"/>
    <row r="897" s="83" customFormat="1"/>
    <row r="898" s="83" customFormat="1"/>
    <row r="899" s="83" customFormat="1"/>
    <row r="900" s="83" customFormat="1"/>
    <row r="901" s="83" customFormat="1"/>
    <row r="902" s="83" customFormat="1"/>
    <row r="903" s="83" customFormat="1"/>
    <row r="904" s="83" customFormat="1"/>
    <row r="905" s="83" customFormat="1"/>
    <row r="906" s="83" customFormat="1"/>
    <row r="907" s="83" customFormat="1"/>
    <row r="908" s="83" customFormat="1"/>
    <row r="909" s="83" customFormat="1"/>
    <row r="910" s="83" customFormat="1"/>
    <row r="911" s="83" customFormat="1"/>
    <row r="912" s="83" customFormat="1"/>
    <row r="913" s="83" customFormat="1"/>
    <row r="914" s="83" customFormat="1"/>
    <row r="915" s="83" customFormat="1"/>
    <row r="916" s="83" customFormat="1"/>
    <row r="917" s="83" customFormat="1"/>
    <row r="918" s="83" customFormat="1"/>
    <row r="919" s="83" customFormat="1"/>
    <row r="920" s="83" customFormat="1"/>
    <row r="921" s="83" customFormat="1"/>
    <row r="922" s="83" customFormat="1"/>
    <row r="923" s="83" customFormat="1"/>
    <row r="924" s="83" customFormat="1"/>
    <row r="925" s="83" customFormat="1"/>
    <row r="926" s="83" customFormat="1"/>
    <row r="927" s="83" customFormat="1"/>
    <row r="928" s="83" customFormat="1"/>
    <row r="929" s="83" customFormat="1"/>
    <row r="930" s="83" customFormat="1"/>
    <row r="931" s="83" customFormat="1"/>
    <row r="932" s="83" customFormat="1"/>
    <row r="933" s="83" customFormat="1"/>
    <row r="934" s="83" customFormat="1"/>
    <row r="935" s="83" customFormat="1"/>
    <row r="936" s="83" customFormat="1"/>
    <row r="937" s="83" customFormat="1"/>
    <row r="938" s="83" customFormat="1"/>
    <row r="939" s="83" customFormat="1"/>
    <row r="940" s="83" customFormat="1"/>
    <row r="941" s="83" customFormat="1"/>
    <row r="942" s="83" customFormat="1"/>
    <row r="943" s="83" customFormat="1"/>
    <row r="944" s="83" customFormat="1"/>
    <row r="945" s="83" customFormat="1"/>
    <row r="946" s="83" customFormat="1"/>
    <row r="947" s="83" customFormat="1"/>
    <row r="948" s="83" customFormat="1"/>
    <row r="949" s="83" customFormat="1"/>
    <row r="950" s="83" customFormat="1"/>
    <row r="951" s="83" customFormat="1"/>
    <row r="952" s="83" customFormat="1"/>
    <row r="953" s="83" customFormat="1"/>
    <row r="954" s="83" customFormat="1"/>
    <row r="955" s="83" customFormat="1"/>
    <row r="956" s="83" customFormat="1"/>
    <row r="957" s="83" customFormat="1"/>
    <row r="958" s="83" customFormat="1"/>
    <row r="959" s="83" customFormat="1"/>
    <row r="960" s="83" customFormat="1"/>
    <row r="961" s="83" customFormat="1"/>
    <row r="962" s="83" customFormat="1"/>
    <row r="963" s="83" customFormat="1"/>
    <row r="964" s="83" customFormat="1"/>
    <row r="965" s="83" customFormat="1"/>
    <row r="966" s="83" customFormat="1"/>
    <row r="967" s="83" customFormat="1"/>
    <row r="968" s="83" customFormat="1"/>
    <row r="969" s="83" customFormat="1"/>
    <row r="970" s="83" customFormat="1"/>
    <row r="971" s="83" customFormat="1"/>
    <row r="972" s="83" customFormat="1"/>
    <row r="973" s="83" customFormat="1"/>
    <row r="974" s="83" customFormat="1"/>
    <row r="975" s="83" customFormat="1"/>
    <row r="976" s="83" customFormat="1"/>
    <row r="977" s="83" customFormat="1"/>
    <row r="978" s="83" customFormat="1"/>
    <row r="979" s="83" customFormat="1"/>
    <row r="980" s="83" customFormat="1"/>
    <row r="981" s="83" customFormat="1"/>
    <row r="982" s="83" customFormat="1"/>
    <row r="983" s="83" customFormat="1"/>
    <row r="984" s="83" customFormat="1"/>
    <row r="985" s="83" customFormat="1"/>
    <row r="986" s="83" customFormat="1"/>
    <row r="987" s="83" customFormat="1"/>
    <row r="988" s="83" customFormat="1"/>
    <row r="989" s="83" customFormat="1"/>
    <row r="990" s="83" customFormat="1"/>
    <row r="991" s="83" customFormat="1"/>
    <row r="992" s="83" customFormat="1"/>
    <row r="993" s="83" customFormat="1"/>
    <row r="994" s="83" customFormat="1"/>
    <row r="995" s="83" customFormat="1"/>
    <row r="996" s="83" customFormat="1"/>
    <row r="997" s="83" customFormat="1"/>
    <row r="998" s="83" customFormat="1"/>
    <row r="999" s="83" customFormat="1"/>
    <row r="1000" s="83" customFormat="1"/>
    <row r="1001" s="83" customFormat="1"/>
    <row r="1002" s="83" customFormat="1"/>
    <row r="1003" s="83" customFormat="1"/>
    <row r="1004" s="83" customFormat="1"/>
    <row r="1005" s="83" customFormat="1"/>
    <row r="1006" s="83" customFormat="1"/>
    <row r="1007" s="83" customFormat="1"/>
    <row r="1008" s="83" customFormat="1"/>
    <row r="1009" s="83" customFormat="1"/>
    <row r="1010" s="83" customFormat="1"/>
    <row r="1011" s="83" customFormat="1"/>
    <row r="1012" s="83" customFormat="1"/>
    <row r="1013" s="83" customFormat="1"/>
    <row r="1014" s="83" customFormat="1"/>
    <row r="1015" s="83" customFormat="1"/>
    <row r="1016" s="83" customFormat="1"/>
    <row r="1017" s="83" customFormat="1"/>
    <row r="1018" s="83" customFormat="1"/>
    <row r="1019" s="83" customFormat="1"/>
    <row r="1020" s="83" customFormat="1"/>
    <row r="1021" s="83" customFormat="1"/>
    <row r="1022" s="83" customFormat="1"/>
    <row r="1023" s="83" customFormat="1"/>
    <row r="1024" s="83" customFormat="1"/>
    <row r="1025" s="83" customFormat="1"/>
    <row r="1026" s="83" customFormat="1"/>
    <row r="1027" s="83" customFormat="1"/>
    <row r="1028" s="83" customFormat="1"/>
    <row r="1029" s="83" customFormat="1"/>
    <row r="1030" s="83" customFormat="1"/>
    <row r="1031" s="83" customFormat="1"/>
    <row r="1032" s="83" customFormat="1"/>
    <row r="1033" s="83" customFormat="1"/>
    <row r="1034" s="83" customFormat="1"/>
    <row r="1035" s="83" customFormat="1"/>
    <row r="1036" s="83" customFormat="1"/>
    <row r="1037" s="83" customFormat="1"/>
    <row r="1038" s="83" customFormat="1"/>
    <row r="1039" s="83" customFormat="1"/>
    <row r="1040" s="83" customFormat="1"/>
    <row r="1041" s="83" customFormat="1"/>
    <row r="1042" s="83" customFormat="1"/>
    <row r="1043" s="83" customFormat="1"/>
    <row r="1044" s="83" customFormat="1"/>
    <row r="1045" s="83" customFormat="1"/>
    <row r="1046" s="83" customFormat="1"/>
    <row r="1047" s="83" customFormat="1"/>
    <row r="1048" s="83" customFormat="1"/>
    <row r="1049" s="83" customFormat="1"/>
    <row r="1050" s="83" customFormat="1"/>
    <row r="1051" s="83" customFormat="1"/>
    <row r="1052" s="83" customFormat="1"/>
    <row r="1053" s="83" customFormat="1"/>
    <row r="1054" s="83" customFormat="1"/>
    <row r="1055" s="83" customFormat="1"/>
    <row r="1056" s="83" customFormat="1"/>
    <row r="1057" s="83" customFormat="1"/>
    <row r="1058" s="83" customFormat="1"/>
    <row r="1059" s="83" customFormat="1"/>
    <row r="1060" s="83" customFormat="1"/>
    <row r="1061" s="83" customFormat="1"/>
    <row r="1062" s="83" customFormat="1"/>
    <row r="1063" s="83" customFormat="1"/>
    <row r="1064" s="83" customFormat="1"/>
    <row r="1065" s="83" customFormat="1"/>
    <row r="1066" s="83" customFormat="1"/>
    <row r="1067" s="83" customFormat="1"/>
    <row r="1068" s="83" customFormat="1"/>
    <row r="1069" s="83" customFormat="1"/>
    <row r="1070" s="83" customFormat="1"/>
    <row r="1071" s="83" customFormat="1"/>
    <row r="1072" s="83" customFormat="1"/>
    <row r="1073" s="83" customFormat="1"/>
    <row r="1074" s="83" customFormat="1"/>
    <row r="1075" s="83" customFormat="1"/>
    <row r="1076" s="83" customFormat="1"/>
    <row r="1077" s="83" customFormat="1"/>
    <row r="1078" s="83" customFormat="1"/>
    <row r="1079" s="83" customFormat="1"/>
    <row r="1080" s="83" customFormat="1"/>
    <row r="1081" s="83" customFormat="1"/>
    <row r="1082" s="83" customFormat="1"/>
    <row r="1083" s="83" customFormat="1"/>
    <row r="1084" s="83" customFormat="1"/>
    <row r="1085" s="83" customFormat="1"/>
    <row r="1086" s="83" customFormat="1"/>
    <row r="1087" s="83" customFormat="1"/>
    <row r="1088" s="83" customFormat="1"/>
    <row r="1089" s="83" customFormat="1"/>
    <row r="1090" s="83" customFormat="1"/>
    <row r="1091" s="83" customFormat="1"/>
    <row r="1092" s="83" customFormat="1"/>
    <row r="1093" s="83" customFormat="1"/>
    <row r="1094" s="83" customFormat="1"/>
    <row r="1095" s="83" customFormat="1"/>
    <row r="1096" s="83" customFormat="1"/>
    <row r="1097" s="83" customFormat="1"/>
    <row r="1098" s="83" customFormat="1"/>
    <row r="1099" s="83" customFormat="1"/>
    <row r="1100" s="83" customFormat="1"/>
    <row r="1101" s="83" customFormat="1"/>
    <row r="1102" s="83" customFormat="1"/>
    <row r="1103" s="83" customFormat="1"/>
    <row r="1104" s="83" customFormat="1"/>
    <row r="1105" s="83" customFormat="1"/>
    <row r="1106" s="83" customFormat="1"/>
    <row r="1107" s="83" customFormat="1"/>
    <row r="1108" s="83" customFormat="1"/>
    <row r="1109" s="83" customFormat="1"/>
    <row r="1110" s="83" customFormat="1"/>
    <row r="1111" s="83" customFormat="1"/>
    <row r="1112" s="83" customFormat="1"/>
    <row r="1113" s="83" customFormat="1"/>
    <row r="1114" s="83" customFormat="1"/>
    <row r="1115" s="83" customFormat="1"/>
    <row r="1116" s="83" customFormat="1"/>
    <row r="1117" s="83" customFormat="1"/>
    <row r="1118" s="83" customFormat="1"/>
    <row r="1119" s="83" customFormat="1"/>
    <row r="1120" s="83" customFormat="1"/>
    <row r="1121" s="83" customFormat="1"/>
    <row r="1122" s="83" customFormat="1"/>
    <row r="1123" s="83" customFormat="1"/>
    <row r="1124" s="83" customFormat="1"/>
    <row r="1125" s="83" customFormat="1"/>
    <row r="1126" s="83" customFormat="1"/>
    <row r="1127" s="83" customFormat="1"/>
    <row r="1128" s="83" customFormat="1"/>
    <row r="1129" s="83" customFormat="1"/>
    <row r="1130" s="83" customFormat="1"/>
    <row r="1131" s="83" customFormat="1"/>
    <row r="1132" s="83" customFormat="1"/>
    <row r="1133" s="83" customFormat="1"/>
    <row r="1134" s="83" customFormat="1"/>
    <row r="1135" s="83" customFormat="1"/>
    <row r="1136" s="83" customFormat="1"/>
    <row r="1137" s="83" customFormat="1"/>
    <row r="1138" s="83" customFormat="1"/>
    <row r="1139" s="83" customFormat="1"/>
    <row r="1140" s="83" customFormat="1"/>
    <row r="1141" s="83" customFormat="1"/>
    <row r="1142" s="83" customFormat="1"/>
    <row r="1143" s="83" customFormat="1"/>
    <row r="1144" s="83" customFormat="1"/>
    <row r="1145" s="83" customFormat="1"/>
    <row r="1146" s="83" customFormat="1"/>
    <row r="1147" s="83" customFormat="1"/>
    <row r="1148" s="83" customFormat="1"/>
    <row r="1149" s="83" customFormat="1"/>
    <row r="1150" s="83" customFormat="1"/>
    <row r="1151" s="83" customFormat="1"/>
    <row r="1152" s="83" customFormat="1"/>
    <row r="1153" s="83" customFormat="1"/>
    <row r="1154" s="83" customFormat="1"/>
    <row r="1155" s="83" customFormat="1"/>
    <row r="1156" s="83" customFormat="1"/>
    <row r="1157" s="83" customFormat="1"/>
    <row r="1158" s="83" customFormat="1"/>
    <row r="1159" s="83" customFormat="1"/>
    <row r="1160" s="83" customFormat="1"/>
    <row r="1161" s="83" customFormat="1"/>
    <row r="1162" s="83" customFormat="1"/>
    <row r="1163" s="83" customFormat="1"/>
    <row r="1164" s="83" customFormat="1"/>
    <row r="1165" s="83" customFormat="1"/>
    <row r="1166" s="83" customFormat="1"/>
    <row r="1167" s="83" customFormat="1"/>
    <row r="1168" s="83" customFormat="1"/>
    <row r="1169" s="83" customFormat="1"/>
    <row r="1170" s="83" customFormat="1"/>
    <row r="1171" s="83" customFormat="1"/>
    <row r="1172" s="83" customFormat="1"/>
    <row r="1173" s="83" customFormat="1"/>
    <row r="1174" s="83" customFormat="1"/>
    <row r="1175" s="83" customFormat="1"/>
  </sheetData>
  <sheetProtection sheet="1" objects="1" scenarios="1" formatCells="0" formatColumns="0" formatRows="0"/>
  <mergeCells count="64">
    <mergeCell ref="G61:H61"/>
    <mergeCell ref="B3:H3"/>
    <mergeCell ref="A5:D5"/>
    <mergeCell ref="E5:H5"/>
    <mergeCell ref="A6:B6"/>
    <mergeCell ref="C6:D6"/>
    <mergeCell ref="G6:H6"/>
    <mergeCell ref="A36:H36"/>
    <mergeCell ref="G31:H31"/>
    <mergeCell ref="A7:B7"/>
    <mergeCell ref="C7:D7"/>
    <mergeCell ref="G7:H8"/>
    <mergeCell ref="A8:B8"/>
    <mergeCell ref="A11:E12"/>
    <mergeCell ref="G26:H26"/>
    <mergeCell ref="G32:H32"/>
    <mergeCell ref="G33:H33"/>
    <mergeCell ref="G34:H34"/>
    <mergeCell ref="G35:H35"/>
    <mergeCell ref="G27:H27"/>
    <mergeCell ref="G28:H28"/>
    <mergeCell ref="G29:H29"/>
    <mergeCell ref="G30:H30"/>
    <mergeCell ref="A9:H9"/>
    <mergeCell ref="A10:H10"/>
    <mergeCell ref="G13:H13"/>
    <mergeCell ref="F11:H12"/>
    <mergeCell ref="A24:E25"/>
    <mergeCell ref="F24:H25"/>
    <mergeCell ref="G14:H14"/>
    <mergeCell ref="G15:H15"/>
    <mergeCell ref="G16:H16"/>
    <mergeCell ref="G17:H17"/>
    <mergeCell ref="G18:H18"/>
    <mergeCell ref="G19:H19"/>
    <mergeCell ref="G20:H20"/>
    <mergeCell ref="G21:H21"/>
    <mergeCell ref="G22:H22"/>
    <mergeCell ref="A23:H23"/>
    <mergeCell ref="G52:H52"/>
    <mergeCell ref="G53:H53"/>
    <mergeCell ref="G59:H59"/>
    <mergeCell ref="G60:H60"/>
    <mergeCell ref="G54:H54"/>
    <mergeCell ref="G55:H55"/>
    <mergeCell ref="G56:H56"/>
    <mergeCell ref="G57:H57"/>
    <mergeCell ref="G58:H58"/>
    <mergeCell ref="A1:C1"/>
    <mergeCell ref="A37:E38"/>
    <mergeCell ref="F37:H38"/>
    <mergeCell ref="A50:E51"/>
    <mergeCell ref="F50:H51"/>
    <mergeCell ref="A49:H49"/>
    <mergeCell ref="G47:H47"/>
    <mergeCell ref="G48:H48"/>
    <mergeCell ref="G42:H42"/>
    <mergeCell ref="G43:H43"/>
    <mergeCell ref="G44:H44"/>
    <mergeCell ref="G45:H45"/>
    <mergeCell ref="G46:H46"/>
    <mergeCell ref="G39:H39"/>
    <mergeCell ref="G40:H40"/>
    <mergeCell ref="G41:H41"/>
  </mergeCells>
  <phoneticPr fontId="54" type="noConversion"/>
  <hyperlinks>
    <hyperlink ref="A1" r:id="rId1" display="©UTC 2021 - Etude complète : https://travaux.master.utc.fr, Réf &quot;IDS079'&quot;" xr:uid="{00000000-0004-0000-0500-000000000000}"/>
  </hyperlinks>
  <printOptions horizontalCentered="1"/>
  <pageMargins left="0.2" right="0.2" top="0" bottom="0.28000000000000003" header="0" footer="0.13"/>
  <pageSetup paperSize="9" orientation="landscape" r:id="rId2"/>
  <headerFooter>
    <oddFooter xml:space="preserve">&amp;L&amp;"Arial Italique,Italique"&amp;6&amp;K000000Fichier : &amp;F&amp;C&amp;"Arial Italique,Italique"&amp;6&amp;K000000Onglet : &amp;A&amp;R&amp;"Arial Italique,Italique"&amp;6&amp;K000000Date d’impression : &amp;D, page n° &amp;P/&amp;N </oddFooter>
  </headerFooter>
  <rowBreaks count="3" manualBreakCount="3">
    <brk id="22" max="16383" man="1"/>
    <brk id="35" max="16383" man="1"/>
    <brk id="4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IM1144"/>
  <sheetViews>
    <sheetView topLeftCell="A53" workbookViewId="0">
      <selection activeCell="G13" sqref="G13:H13"/>
    </sheetView>
  </sheetViews>
  <sheetFormatPr baseColWidth="10" defaultColWidth="10.53515625" defaultRowHeight="15.5"/>
  <cols>
    <col min="1" max="1" width="6.53515625" style="78" customWidth="1"/>
    <col min="2" max="5" width="13.84375" style="78" customWidth="1"/>
    <col min="6" max="6" width="16.15234375" style="78" customWidth="1"/>
    <col min="7" max="7" width="13.53515625" style="78" customWidth="1"/>
    <col min="8" max="8" width="18.53515625" style="78" customWidth="1"/>
    <col min="9" max="247" width="10.53515625" style="83"/>
    <col min="248" max="16384" width="10.53515625" style="78"/>
  </cols>
  <sheetData>
    <row r="1" spans="1:247" s="307" customFormat="1" ht="8" customHeight="1">
      <c r="A1" s="530" t="s">
        <v>636</v>
      </c>
      <c r="B1" s="530"/>
      <c r="C1" s="530"/>
      <c r="D1" s="283"/>
      <c r="E1" s="283"/>
      <c r="F1" s="306"/>
      <c r="G1" s="286"/>
      <c r="H1" s="286" t="str">
        <f>'Mode d''emploi'!$I$1</f>
        <v>© 2021 FOSSO MATCHINDE Megane Shandy ; WAOUSSI NGOKO Saryane Manuela</v>
      </c>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row>
    <row r="2" spans="1:247" s="291" customFormat="1" ht="8" customHeight="1">
      <c r="A2" s="344" t="str">
        <f>'Mode d''emploi'!A2</f>
        <v>Document d'appui à la déclaration de conformité à la norme ISO 13485 : 2016 et aux annexes ZD et ZE de son amendement A1</v>
      </c>
      <c r="B2" s="345"/>
      <c r="C2" s="346"/>
      <c r="D2" s="346"/>
      <c r="E2" s="346"/>
      <c r="F2" s="346"/>
      <c r="G2" s="347"/>
      <c r="H2" s="347" t="s">
        <v>31</v>
      </c>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row>
    <row r="3" spans="1:247" ht="25" customHeight="1">
      <c r="A3" s="370"/>
      <c r="B3" s="722" t="s">
        <v>585</v>
      </c>
      <c r="C3" s="722"/>
      <c r="D3" s="722"/>
      <c r="E3" s="722"/>
      <c r="F3" s="722"/>
      <c r="G3" s="722"/>
      <c r="H3" s="722"/>
    </row>
    <row r="4" spans="1:247" ht="4.25" customHeight="1">
      <c r="A4" s="3"/>
      <c r="B4" s="4"/>
      <c r="C4" s="5"/>
      <c r="D4" s="6"/>
      <c r="E4" s="6"/>
      <c r="F4" s="6"/>
      <c r="G4" s="6"/>
      <c r="H4" s="7"/>
    </row>
    <row r="5" spans="1:247">
      <c r="A5" s="567" t="s">
        <v>170</v>
      </c>
      <c r="B5" s="568"/>
      <c r="C5" s="568"/>
      <c r="D5" s="569"/>
      <c r="E5" s="567" t="s">
        <v>171</v>
      </c>
      <c r="F5" s="568"/>
      <c r="G5" s="568"/>
      <c r="H5" s="569"/>
    </row>
    <row r="6" spans="1:247" ht="19" customHeight="1">
      <c r="A6" s="737" t="str">
        <f>'Mode d''emploi'!A6</f>
        <v>Etablissement :</v>
      </c>
      <c r="B6" s="738"/>
      <c r="C6" s="739" t="str">
        <f>'Mode d''emploi'!D6</f>
        <v>Nom de l'établissement</v>
      </c>
      <c r="D6" s="740"/>
      <c r="E6" s="199" t="str">
        <f>Résultats!E6</f>
        <v>Date : </v>
      </c>
      <c r="F6" s="446" t="str">
        <f>IF(Evaluation!C6="","",Evaluation!C6)</f>
        <v/>
      </c>
      <c r="G6" s="741" t="str">
        <f>Evaluation!$A$9</f>
        <v>L'équipe d'autodiagnostic :</v>
      </c>
      <c r="H6" s="742"/>
    </row>
    <row r="7" spans="1:247" ht="19" customHeight="1">
      <c r="A7" s="737" t="str">
        <f>'Mode d''emploi'!A7</f>
        <v xml:space="preserve"> Responsable du SMQ : </v>
      </c>
      <c r="B7" s="738"/>
      <c r="C7" s="739" t="str">
        <f>'Mode d''emploi'!D7</f>
        <v>Nom et Prénom</v>
      </c>
      <c r="D7" s="740"/>
      <c r="E7" s="199" t="str">
        <f>Résultats!E7</f>
        <v xml:space="preserve">Responsable : </v>
      </c>
      <c r="F7" s="207" t="str">
        <f>IF(Evaluation!C7="","",Evaluation!C7)</f>
        <v>Nom et Prénom</v>
      </c>
      <c r="G7" s="743" t="str">
        <f>Evaluation!C9</f>
        <v>Noms et Prénosm des membres de l'équipe</v>
      </c>
      <c r="H7" s="744"/>
    </row>
    <row r="8" spans="1:247" ht="19" customHeight="1">
      <c r="A8" s="747" t="str">
        <f>'Mode d''emploi'!A8</f>
        <v xml:space="preserve"> Contacts (Email et Tel.) :</v>
      </c>
      <c r="B8" s="748"/>
      <c r="C8" s="305" t="str">
        <f>'Mode d''emploi'!D8</f>
        <v>email</v>
      </c>
      <c r="D8" s="198" t="str">
        <f>'Mode d''emploi'!H8</f>
        <v>téléphone</v>
      </c>
      <c r="E8" s="350" t="str">
        <f>'Résultats par Article'!E8</f>
        <v>Téléphone</v>
      </c>
      <c r="F8" s="338" t="str">
        <f>'Résultats par Article'!F8</f>
        <v>Email</v>
      </c>
      <c r="G8" s="745"/>
      <c r="H8" s="746"/>
    </row>
    <row r="9" spans="1:247" s="167" customFormat="1" ht="23.5" customHeight="1">
      <c r="A9" s="731" t="s">
        <v>640</v>
      </c>
      <c r="B9" s="732"/>
      <c r="C9" s="732"/>
      <c r="D9" s="732"/>
      <c r="E9" s="732"/>
      <c r="F9" s="732"/>
      <c r="G9" s="732"/>
      <c r="H9" s="733"/>
    </row>
    <row r="10" spans="1:247" customFormat="1" ht="21.5" customHeight="1">
      <c r="A10" s="722" t="s">
        <v>203</v>
      </c>
      <c r="B10" s="722"/>
      <c r="C10" s="722"/>
      <c r="D10" s="722"/>
      <c r="E10" s="722"/>
      <c r="F10" s="722"/>
      <c r="G10" s="722"/>
      <c r="H10" s="722"/>
    </row>
    <row r="11" spans="1:247" customFormat="1" ht="15" customHeight="1">
      <c r="A11" s="749" t="s">
        <v>633</v>
      </c>
      <c r="B11" s="750"/>
      <c r="C11" s="750"/>
      <c r="D11" s="750"/>
      <c r="E11" s="750"/>
      <c r="F11" s="753" t="s">
        <v>205</v>
      </c>
      <c r="G11" s="754"/>
      <c r="H11" s="755"/>
    </row>
    <row r="12" spans="1:247" customFormat="1">
      <c r="A12" s="751"/>
      <c r="B12" s="752"/>
      <c r="C12" s="752"/>
      <c r="D12" s="752"/>
      <c r="E12" s="752"/>
      <c r="F12" s="756"/>
      <c r="G12" s="757"/>
      <c r="H12" s="758"/>
    </row>
    <row r="13" spans="1:247" customFormat="1" ht="13.75" customHeight="1">
      <c r="A13" s="448"/>
      <c r="B13" s="418"/>
      <c r="C13" s="418"/>
      <c r="D13" s="418"/>
      <c r="E13" s="418"/>
      <c r="F13" s="455" t="s">
        <v>206</v>
      </c>
      <c r="G13" s="727" t="s">
        <v>207</v>
      </c>
      <c r="H13" s="728"/>
    </row>
    <row r="14" spans="1:247" customFormat="1" ht="38" customHeight="1">
      <c r="A14" s="449"/>
      <c r="B14" s="418"/>
      <c r="C14" s="418"/>
      <c r="D14" s="418"/>
      <c r="E14" s="418"/>
      <c r="F14" s="456" t="s">
        <v>642</v>
      </c>
      <c r="G14" s="723" t="s">
        <v>209</v>
      </c>
      <c r="H14" s="724"/>
    </row>
    <row r="15" spans="1:247" customFormat="1" ht="38" customHeight="1">
      <c r="A15" s="759"/>
      <c r="B15" s="752"/>
      <c r="C15" s="752"/>
      <c r="D15" s="752"/>
      <c r="E15" s="752"/>
      <c r="F15" s="456" t="s">
        <v>643</v>
      </c>
      <c r="G15" s="723" t="s">
        <v>209</v>
      </c>
      <c r="H15" s="724"/>
    </row>
    <row r="16" spans="1:247" customFormat="1" ht="38" customHeight="1">
      <c r="A16" s="751"/>
      <c r="B16" s="752"/>
      <c r="C16" s="752"/>
      <c r="D16" s="752"/>
      <c r="E16" s="752"/>
      <c r="F16" s="457" t="s">
        <v>644</v>
      </c>
      <c r="G16" s="723" t="s">
        <v>209</v>
      </c>
      <c r="H16" s="724"/>
    </row>
    <row r="17" spans="1:8" customFormat="1" ht="38" customHeight="1">
      <c r="A17" s="759"/>
      <c r="B17" s="752"/>
      <c r="C17" s="752"/>
      <c r="D17" s="752"/>
      <c r="E17" s="752"/>
      <c r="F17" s="458" t="s">
        <v>645</v>
      </c>
      <c r="G17" s="725" t="s">
        <v>209</v>
      </c>
      <c r="H17" s="726"/>
    </row>
    <row r="18" spans="1:8" customFormat="1" ht="13.25" customHeight="1">
      <c r="A18" s="751"/>
      <c r="B18" s="752"/>
      <c r="C18" s="752"/>
      <c r="D18" s="752"/>
      <c r="E18" s="752"/>
      <c r="F18" s="455" t="s">
        <v>206</v>
      </c>
      <c r="G18" s="727" t="s">
        <v>207</v>
      </c>
      <c r="H18" s="728"/>
    </row>
    <row r="19" spans="1:8" customFormat="1" ht="38" customHeight="1">
      <c r="A19" s="759"/>
      <c r="B19" s="752"/>
      <c r="C19" s="752"/>
      <c r="D19" s="752"/>
      <c r="E19" s="752"/>
      <c r="F19" s="456" t="s">
        <v>642</v>
      </c>
      <c r="G19" s="723" t="s">
        <v>209</v>
      </c>
      <c r="H19" s="724"/>
    </row>
    <row r="20" spans="1:8" customFormat="1" ht="38" customHeight="1">
      <c r="A20" s="751"/>
      <c r="B20" s="752"/>
      <c r="C20" s="752"/>
      <c r="D20" s="752"/>
      <c r="E20" s="752"/>
      <c r="F20" s="456" t="s">
        <v>643</v>
      </c>
      <c r="G20" s="723" t="s">
        <v>209</v>
      </c>
      <c r="H20" s="724"/>
    </row>
    <row r="21" spans="1:8" customFormat="1" ht="38" customHeight="1">
      <c r="A21" s="759"/>
      <c r="B21" s="752"/>
      <c r="C21" s="752"/>
      <c r="D21" s="752"/>
      <c r="E21" s="752"/>
      <c r="F21" s="457" t="s">
        <v>644</v>
      </c>
      <c r="G21" s="723" t="s">
        <v>209</v>
      </c>
      <c r="H21" s="724"/>
    </row>
    <row r="22" spans="1:8" customFormat="1" ht="38" customHeight="1">
      <c r="A22" s="760"/>
      <c r="B22" s="761"/>
      <c r="C22" s="761"/>
      <c r="D22" s="761"/>
      <c r="E22" s="761"/>
      <c r="F22" s="458" t="s">
        <v>645</v>
      </c>
      <c r="G22" s="725" t="s">
        <v>209</v>
      </c>
      <c r="H22" s="726"/>
    </row>
    <row r="23" spans="1:8" s="167" customFormat="1" ht="22.25" customHeight="1">
      <c r="A23" s="722" t="s">
        <v>213</v>
      </c>
      <c r="B23" s="722"/>
      <c r="C23" s="722"/>
      <c r="D23" s="722"/>
      <c r="E23" s="722"/>
      <c r="F23" s="722"/>
      <c r="G23" s="722"/>
      <c r="H23" s="722"/>
    </row>
    <row r="24" spans="1:8" s="187" customFormat="1" ht="15" customHeight="1">
      <c r="A24" s="749" t="s">
        <v>632</v>
      </c>
      <c r="B24" s="750"/>
      <c r="C24" s="750"/>
      <c r="D24" s="750"/>
      <c r="E24" s="750"/>
      <c r="F24" s="753" t="s">
        <v>205</v>
      </c>
      <c r="G24" s="754"/>
      <c r="H24" s="755"/>
    </row>
    <row r="25" spans="1:8" s="187" customFormat="1" ht="15" customHeight="1">
      <c r="A25" s="751"/>
      <c r="B25" s="752"/>
      <c r="C25" s="752"/>
      <c r="D25" s="752"/>
      <c r="E25" s="752"/>
      <c r="F25" s="756"/>
      <c r="G25" s="757"/>
      <c r="H25" s="758"/>
    </row>
    <row r="26" spans="1:8" s="187" customFormat="1" ht="14" customHeight="1">
      <c r="A26" s="759"/>
      <c r="B26" s="752"/>
      <c r="C26" s="752"/>
      <c r="D26" s="752"/>
      <c r="E26" s="752"/>
      <c r="F26" s="455" t="s">
        <v>206</v>
      </c>
      <c r="G26" s="727" t="s">
        <v>207</v>
      </c>
      <c r="H26" s="728"/>
    </row>
    <row r="27" spans="1:8" s="187" customFormat="1" ht="38" customHeight="1">
      <c r="A27" s="751"/>
      <c r="B27" s="752"/>
      <c r="C27" s="752"/>
      <c r="D27" s="752"/>
      <c r="E27" s="752"/>
      <c r="F27" s="456" t="s">
        <v>642</v>
      </c>
      <c r="G27" s="723" t="s">
        <v>209</v>
      </c>
      <c r="H27" s="724"/>
    </row>
    <row r="28" spans="1:8" s="187" customFormat="1" ht="38" customHeight="1">
      <c r="A28" s="759"/>
      <c r="B28" s="752"/>
      <c r="C28" s="752"/>
      <c r="D28" s="752"/>
      <c r="E28" s="752"/>
      <c r="F28" s="456" t="s">
        <v>643</v>
      </c>
      <c r="G28" s="723" t="s">
        <v>209</v>
      </c>
      <c r="H28" s="724"/>
    </row>
    <row r="29" spans="1:8" s="187" customFormat="1" ht="38" customHeight="1">
      <c r="A29" s="751"/>
      <c r="B29" s="752"/>
      <c r="C29" s="752"/>
      <c r="D29" s="752"/>
      <c r="E29" s="752"/>
      <c r="F29" s="457" t="s">
        <v>644</v>
      </c>
      <c r="G29" s="723" t="s">
        <v>209</v>
      </c>
      <c r="H29" s="724"/>
    </row>
    <row r="30" spans="1:8" s="187" customFormat="1" ht="38" customHeight="1">
      <c r="A30" s="759"/>
      <c r="B30" s="752"/>
      <c r="C30" s="752"/>
      <c r="D30" s="752"/>
      <c r="E30" s="752"/>
      <c r="F30" s="458" t="s">
        <v>645</v>
      </c>
      <c r="G30" s="725" t="s">
        <v>209</v>
      </c>
      <c r="H30" s="726"/>
    </row>
    <row r="31" spans="1:8" s="187" customFormat="1" ht="13.25" customHeight="1">
      <c r="A31" s="751"/>
      <c r="B31" s="752"/>
      <c r="C31" s="752"/>
      <c r="D31" s="752"/>
      <c r="E31" s="752"/>
      <c r="F31" s="455" t="s">
        <v>206</v>
      </c>
      <c r="G31" s="727" t="s">
        <v>207</v>
      </c>
      <c r="H31" s="728"/>
    </row>
    <row r="32" spans="1:8" s="187" customFormat="1" ht="38" customHeight="1">
      <c r="A32" s="759"/>
      <c r="B32" s="752"/>
      <c r="C32" s="752"/>
      <c r="D32" s="752"/>
      <c r="E32" s="752"/>
      <c r="F32" s="456" t="s">
        <v>642</v>
      </c>
      <c r="G32" s="723" t="s">
        <v>209</v>
      </c>
      <c r="H32" s="724"/>
    </row>
    <row r="33" spans="1:8" s="187" customFormat="1" ht="38" customHeight="1">
      <c r="A33" s="751"/>
      <c r="B33" s="752"/>
      <c r="C33" s="752"/>
      <c r="D33" s="752"/>
      <c r="E33" s="752"/>
      <c r="F33" s="456" t="s">
        <v>643</v>
      </c>
      <c r="G33" s="723" t="s">
        <v>209</v>
      </c>
      <c r="H33" s="724"/>
    </row>
    <row r="34" spans="1:8" s="187" customFormat="1" ht="38" customHeight="1">
      <c r="A34" s="759"/>
      <c r="B34" s="752"/>
      <c r="C34" s="752"/>
      <c r="D34" s="752"/>
      <c r="E34" s="752"/>
      <c r="F34" s="457" t="s">
        <v>644</v>
      </c>
      <c r="G34" s="723" t="s">
        <v>209</v>
      </c>
      <c r="H34" s="724"/>
    </row>
    <row r="35" spans="1:8" s="187" customFormat="1" ht="38" customHeight="1">
      <c r="A35" s="760"/>
      <c r="B35" s="761"/>
      <c r="C35" s="761"/>
      <c r="D35" s="761"/>
      <c r="E35" s="761"/>
      <c r="F35" s="458" t="s">
        <v>645</v>
      </c>
      <c r="G35" s="725" t="s">
        <v>209</v>
      </c>
      <c r="H35" s="726"/>
    </row>
    <row r="36" spans="1:8" s="224" customFormat="1" ht="24.5" customHeight="1">
      <c r="A36" s="722" t="s">
        <v>214</v>
      </c>
      <c r="B36" s="722"/>
      <c r="C36" s="722"/>
      <c r="D36" s="722"/>
      <c r="E36" s="722"/>
      <c r="F36" s="722"/>
      <c r="G36" s="722"/>
      <c r="H36" s="722"/>
    </row>
    <row r="37" spans="1:8" s="225" customFormat="1" ht="15.75" customHeight="1">
      <c r="A37" s="749" t="s">
        <v>631</v>
      </c>
      <c r="B37" s="750"/>
      <c r="C37" s="750"/>
      <c r="D37" s="750"/>
      <c r="E37" s="750"/>
      <c r="F37" s="753" t="s">
        <v>205</v>
      </c>
      <c r="G37" s="754"/>
      <c r="H37" s="755"/>
    </row>
    <row r="38" spans="1:8" s="225" customFormat="1" ht="15.75" customHeight="1">
      <c r="A38" s="751"/>
      <c r="B38" s="752"/>
      <c r="C38" s="752"/>
      <c r="D38" s="752"/>
      <c r="E38" s="752"/>
      <c r="F38" s="756"/>
      <c r="G38" s="757"/>
      <c r="H38" s="758"/>
    </row>
    <row r="39" spans="1:8" s="225" customFormat="1" ht="15.75" customHeight="1">
      <c r="A39" s="759"/>
      <c r="B39" s="752"/>
      <c r="C39" s="752"/>
      <c r="D39" s="752"/>
      <c r="E39" s="752"/>
      <c r="F39" s="455" t="s">
        <v>206</v>
      </c>
      <c r="G39" s="727" t="s">
        <v>207</v>
      </c>
      <c r="H39" s="728"/>
    </row>
    <row r="40" spans="1:8" s="225" customFormat="1" ht="38" customHeight="1">
      <c r="A40" s="751"/>
      <c r="B40" s="752"/>
      <c r="C40" s="752"/>
      <c r="D40" s="752"/>
      <c r="E40" s="752"/>
      <c r="F40" s="456" t="s">
        <v>642</v>
      </c>
      <c r="G40" s="723" t="s">
        <v>209</v>
      </c>
      <c r="H40" s="724"/>
    </row>
    <row r="41" spans="1:8" s="225" customFormat="1" ht="38" customHeight="1">
      <c r="A41" s="759"/>
      <c r="B41" s="752"/>
      <c r="C41" s="752"/>
      <c r="D41" s="752"/>
      <c r="E41" s="752"/>
      <c r="F41" s="456" t="s">
        <v>643</v>
      </c>
      <c r="G41" s="723" t="s">
        <v>209</v>
      </c>
      <c r="H41" s="724"/>
    </row>
    <row r="42" spans="1:8" s="225" customFormat="1" ht="38" customHeight="1">
      <c r="A42" s="751"/>
      <c r="B42" s="752"/>
      <c r="C42" s="752"/>
      <c r="D42" s="752"/>
      <c r="E42" s="752"/>
      <c r="F42" s="457" t="s">
        <v>644</v>
      </c>
      <c r="G42" s="723" t="s">
        <v>209</v>
      </c>
      <c r="H42" s="724"/>
    </row>
    <row r="43" spans="1:8" s="225" customFormat="1" ht="38" customHeight="1">
      <c r="A43" s="759"/>
      <c r="B43" s="752"/>
      <c r="C43" s="752"/>
      <c r="D43" s="752"/>
      <c r="E43" s="752"/>
      <c r="F43" s="458" t="s">
        <v>645</v>
      </c>
      <c r="G43" s="725" t="s">
        <v>209</v>
      </c>
      <c r="H43" s="726"/>
    </row>
    <row r="44" spans="1:8" s="225" customFormat="1" ht="15.75" customHeight="1">
      <c r="A44" s="751"/>
      <c r="B44" s="752"/>
      <c r="C44" s="752"/>
      <c r="D44" s="752"/>
      <c r="E44" s="752"/>
      <c r="F44" s="455" t="s">
        <v>206</v>
      </c>
      <c r="G44" s="727" t="s">
        <v>207</v>
      </c>
      <c r="H44" s="728"/>
    </row>
    <row r="45" spans="1:8" s="225" customFormat="1" ht="38" customHeight="1">
      <c r="A45" s="759"/>
      <c r="B45" s="752"/>
      <c r="C45" s="752"/>
      <c r="D45" s="752"/>
      <c r="E45" s="752"/>
      <c r="F45" s="456" t="s">
        <v>642</v>
      </c>
      <c r="G45" s="723" t="s">
        <v>209</v>
      </c>
      <c r="H45" s="724"/>
    </row>
    <row r="46" spans="1:8" s="225" customFormat="1" ht="38" customHeight="1">
      <c r="A46" s="751"/>
      <c r="B46" s="752"/>
      <c r="C46" s="752"/>
      <c r="D46" s="752"/>
      <c r="E46" s="752"/>
      <c r="F46" s="456" t="s">
        <v>643</v>
      </c>
      <c r="G46" s="723" t="s">
        <v>209</v>
      </c>
      <c r="H46" s="724"/>
    </row>
    <row r="47" spans="1:8" s="225" customFormat="1" ht="38" customHeight="1">
      <c r="A47" s="759"/>
      <c r="B47" s="752"/>
      <c r="C47" s="752"/>
      <c r="D47" s="752"/>
      <c r="E47" s="752"/>
      <c r="F47" s="457" t="s">
        <v>644</v>
      </c>
      <c r="G47" s="723" t="s">
        <v>209</v>
      </c>
      <c r="H47" s="724"/>
    </row>
    <row r="48" spans="1:8" s="225" customFormat="1" ht="38" customHeight="1">
      <c r="A48" s="760"/>
      <c r="B48" s="761"/>
      <c r="C48" s="761"/>
      <c r="D48" s="761"/>
      <c r="E48" s="761"/>
      <c r="F48" s="458" t="s">
        <v>645</v>
      </c>
      <c r="G48" s="725" t="s">
        <v>209</v>
      </c>
      <c r="H48" s="726"/>
    </row>
    <row r="49" spans="1:8" s="224" customFormat="1" ht="24" customHeight="1">
      <c r="A49" s="722" t="s">
        <v>624</v>
      </c>
      <c r="B49" s="722"/>
      <c r="C49" s="722"/>
      <c r="D49" s="722"/>
      <c r="E49" s="722"/>
      <c r="F49" s="722"/>
      <c r="G49" s="722"/>
      <c r="H49" s="722"/>
    </row>
    <row r="50" spans="1:8" s="225" customFormat="1" ht="16.25" customHeight="1">
      <c r="A50" s="749" t="s">
        <v>630</v>
      </c>
      <c r="B50" s="750"/>
      <c r="C50" s="750"/>
      <c r="D50" s="750"/>
      <c r="E50" s="750"/>
      <c r="F50" s="753" t="s">
        <v>205</v>
      </c>
      <c r="G50" s="754"/>
      <c r="H50" s="755"/>
    </row>
    <row r="51" spans="1:8" s="225" customFormat="1" ht="16.25" customHeight="1">
      <c r="A51" s="751"/>
      <c r="B51" s="752"/>
      <c r="C51" s="752"/>
      <c r="D51" s="752"/>
      <c r="E51" s="752"/>
      <c r="F51" s="756"/>
      <c r="G51" s="757"/>
      <c r="H51" s="758"/>
    </row>
    <row r="52" spans="1:8" s="225" customFormat="1" ht="14" customHeight="1">
      <c r="A52" s="759"/>
      <c r="B52" s="752"/>
      <c r="C52" s="752"/>
      <c r="D52" s="752"/>
      <c r="E52" s="752"/>
      <c r="F52" s="455" t="s">
        <v>206</v>
      </c>
      <c r="G52" s="727" t="s">
        <v>207</v>
      </c>
      <c r="H52" s="728"/>
    </row>
    <row r="53" spans="1:8" s="225" customFormat="1" ht="38" customHeight="1">
      <c r="A53" s="751"/>
      <c r="B53" s="752"/>
      <c r="C53" s="752"/>
      <c r="D53" s="752"/>
      <c r="E53" s="752"/>
      <c r="F53" s="456" t="s">
        <v>642</v>
      </c>
      <c r="G53" s="723" t="s">
        <v>209</v>
      </c>
      <c r="H53" s="724"/>
    </row>
    <row r="54" spans="1:8" s="225" customFormat="1" ht="38" customHeight="1">
      <c r="A54" s="759"/>
      <c r="B54" s="752"/>
      <c r="C54" s="752"/>
      <c r="D54" s="752"/>
      <c r="E54" s="752"/>
      <c r="F54" s="456" t="s">
        <v>643</v>
      </c>
      <c r="G54" s="723" t="s">
        <v>209</v>
      </c>
      <c r="H54" s="724"/>
    </row>
    <row r="55" spans="1:8" s="225" customFormat="1" ht="38" customHeight="1">
      <c r="A55" s="751"/>
      <c r="B55" s="752"/>
      <c r="C55" s="752"/>
      <c r="D55" s="752"/>
      <c r="E55" s="752"/>
      <c r="F55" s="457" t="s">
        <v>644</v>
      </c>
      <c r="G55" s="723" t="s">
        <v>209</v>
      </c>
      <c r="H55" s="724"/>
    </row>
    <row r="56" spans="1:8" s="225" customFormat="1" ht="38" customHeight="1">
      <c r="A56" s="759"/>
      <c r="B56" s="752"/>
      <c r="C56" s="752"/>
      <c r="D56" s="752"/>
      <c r="E56" s="752"/>
      <c r="F56" s="458" t="s">
        <v>645</v>
      </c>
      <c r="G56" s="725" t="s">
        <v>209</v>
      </c>
      <c r="H56" s="726"/>
    </row>
    <row r="57" spans="1:8" s="225" customFormat="1" ht="14" customHeight="1">
      <c r="A57" s="751"/>
      <c r="B57" s="752"/>
      <c r="C57" s="752"/>
      <c r="D57" s="752"/>
      <c r="E57" s="752"/>
      <c r="F57" s="459" t="s">
        <v>206</v>
      </c>
      <c r="G57" s="729" t="s">
        <v>207</v>
      </c>
      <c r="H57" s="730"/>
    </row>
    <row r="58" spans="1:8" s="225" customFormat="1" ht="38" customHeight="1">
      <c r="A58" s="759"/>
      <c r="B58" s="752"/>
      <c r="C58" s="752"/>
      <c r="D58" s="752"/>
      <c r="E58" s="752"/>
      <c r="F58" s="456" t="s">
        <v>642</v>
      </c>
      <c r="G58" s="723" t="s">
        <v>209</v>
      </c>
      <c r="H58" s="724"/>
    </row>
    <row r="59" spans="1:8" s="225" customFormat="1" ht="38" customHeight="1">
      <c r="A59" s="751"/>
      <c r="B59" s="752"/>
      <c r="C59" s="752"/>
      <c r="D59" s="752"/>
      <c r="E59" s="752"/>
      <c r="F59" s="456" t="s">
        <v>643</v>
      </c>
      <c r="G59" s="723" t="s">
        <v>209</v>
      </c>
      <c r="H59" s="724"/>
    </row>
    <row r="60" spans="1:8" s="225" customFormat="1" ht="38" customHeight="1">
      <c r="A60" s="759"/>
      <c r="B60" s="752"/>
      <c r="C60" s="752"/>
      <c r="D60" s="752"/>
      <c r="E60" s="752"/>
      <c r="F60" s="457" t="s">
        <v>644</v>
      </c>
      <c r="G60" s="723" t="s">
        <v>209</v>
      </c>
      <c r="H60" s="724"/>
    </row>
    <row r="61" spans="1:8" s="225" customFormat="1" ht="38" customHeight="1">
      <c r="A61" s="760"/>
      <c r="B61" s="761"/>
      <c r="C61" s="761"/>
      <c r="D61" s="761"/>
      <c r="E61" s="761"/>
      <c r="F61" s="458" t="s">
        <v>645</v>
      </c>
      <c r="G61" s="725" t="s">
        <v>209</v>
      </c>
      <c r="H61" s="726"/>
    </row>
    <row r="62" spans="1:8" customFormat="1"/>
    <row r="63" spans="1:8" customFormat="1"/>
    <row r="64" spans="1:8"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s="83" customFormat="1"/>
    <row r="88" s="83" customFormat="1"/>
    <row r="89" s="83" customFormat="1"/>
    <row r="90" s="83" customFormat="1"/>
    <row r="91" s="83" customFormat="1"/>
    <row r="92" s="83" customFormat="1"/>
    <row r="93" s="83" customFormat="1"/>
    <row r="94" s="83" customFormat="1"/>
    <row r="95" s="83" customFormat="1"/>
    <row r="96" s="83" customFormat="1"/>
    <row r="97" s="83" customFormat="1"/>
    <row r="98" s="83" customFormat="1"/>
    <row r="99" s="83" customFormat="1"/>
    <row r="100" s="83" customFormat="1"/>
    <row r="101" s="83" customFormat="1"/>
    <row r="102" s="83" customFormat="1"/>
    <row r="103" s="83" customFormat="1"/>
    <row r="104" s="83" customFormat="1"/>
    <row r="105" s="83" customFormat="1"/>
    <row r="106" s="83" customFormat="1"/>
    <row r="107" s="83" customFormat="1"/>
    <row r="108" s="83" customFormat="1"/>
    <row r="109" s="83" customFormat="1"/>
    <row r="110" s="83" customFormat="1"/>
    <row r="111" s="83" customFormat="1"/>
    <row r="112" s="83" customFormat="1"/>
    <row r="113" s="83" customFormat="1"/>
    <row r="114" s="83" customFormat="1"/>
    <row r="115" s="83" customFormat="1"/>
    <row r="116" s="83" customFormat="1"/>
    <row r="117" s="83" customFormat="1"/>
    <row r="118" s="83" customFormat="1"/>
    <row r="119" s="83" customFormat="1"/>
    <row r="120" s="83" customFormat="1"/>
    <row r="121" s="83" customFormat="1"/>
    <row r="122" s="83" customFormat="1"/>
    <row r="123" s="83" customFormat="1"/>
    <row r="124" s="83" customFormat="1"/>
    <row r="125" s="83" customFormat="1"/>
    <row r="126" s="83" customFormat="1"/>
    <row r="127" s="83" customFormat="1"/>
    <row r="128" s="83" customFormat="1"/>
    <row r="129" s="83" customFormat="1"/>
    <row r="130" s="83" customFormat="1"/>
    <row r="131" s="83" customFormat="1"/>
    <row r="132" s="83" customFormat="1"/>
    <row r="133" s="83" customFormat="1"/>
    <row r="134" s="83" customFormat="1"/>
    <row r="135" s="83" customFormat="1"/>
    <row r="136" s="83" customFormat="1"/>
    <row r="137" s="83" customFormat="1"/>
    <row r="138" s="83" customFormat="1"/>
    <row r="139" s="83" customFormat="1"/>
    <row r="140" s="83" customFormat="1"/>
    <row r="141" s="83" customFormat="1"/>
    <row r="142" s="83" customFormat="1"/>
    <row r="143" s="83" customFormat="1"/>
    <row r="144" s="83" customFormat="1"/>
    <row r="145" s="83" customFormat="1"/>
    <row r="146" s="83" customFormat="1"/>
    <row r="147" s="83" customFormat="1"/>
    <row r="148" s="83" customFormat="1"/>
    <row r="149" s="83" customFormat="1"/>
    <row r="150" s="83" customFormat="1"/>
    <row r="151" s="83" customFormat="1"/>
    <row r="152" s="83" customFormat="1"/>
    <row r="153" s="83" customFormat="1"/>
    <row r="154" s="83" customFormat="1"/>
    <row r="155" s="83" customFormat="1"/>
    <row r="156" s="83" customFormat="1"/>
    <row r="157" s="83" customFormat="1"/>
    <row r="158" s="83" customFormat="1"/>
    <row r="159" s="83" customFormat="1"/>
    <row r="160" s="83" customFormat="1"/>
    <row r="161" s="83" customFormat="1"/>
    <row r="162" s="83" customFormat="1"/>
    <row r="163" s="83" customFormat="1"/>
    <row r="164" s="83" customFormat="1"/>
    <row r="165" s="83" customFormat="1"/>
    <row r="166" s="83" customFormat="1"/>
    <row r="167" s="83" customFormat="1"/>
    <row r="168" s="83" customFormat="1"/>
    <row r="169" s="83" customFormat="1"/>
    <row r="170" s="83" customFormat="1"/>
    <row r="171" s="83" customFormat="1"/>
    <row r="172" s="83" customFormat="1"/>
    <row r="173" s="83" customFormat="1"/>
    <row r="174" s="83" customFormat="1"/>
    <row r="175" s="83" customFormat="1"/>
    <row r="176" s="83" customFormat="1"/>
    <row r="177" s="83" customFormat="1"/>
    <row r="178" s="83" customFormat="1"/>
    <row r="179" s="83" customFormat="1"/>
    <row r="180" s="83" customFormat="1"/>
    <row r="181" s="83" customFormat="1"/>
    <row r="182" s="83" customFormat="1"/>
    <row r="183" s="83" customFormat="1"/>
    <row r="184" s="83" customFormat="1"/>
    <row r="185" s="83" customFormat="1"/>
    <row r="186" s="83" customFormat="1"/>
    <row r="187" s="83" customFormat="1"/>
    <row r="188" s="83" customFormat="1"/>
    <row r="189" s="83" customFormat="1"/>
    <row r="190" s="83" customFormat="1"/>
    <row r="191" s="83" customFormat="1"/>
    <row r="192" s="83" customFormat="1"/>
    <row r="193" s="83" customFormat="1"/>
    <row r="194" s="83" customFormat="1"/>
    <row r="195" s="83" customFormat="1"/>
    <row r="196" s="83" customFormat="1"/>
    <row r="197" s="83" customFormat="1"/>
    <row r="198" s="83" customFormat="1"/>
    <row r="199" s="83" customFormat="1"/>
    <row r="200" s="83" customFormat="1"/>
    <row r="201" s="83" customFormat="1"/>
    <row r="202" s="83" customFormat="1"/>
    <row r="203" s="83" customFormat="1"/>
    <row r="204" s="83" customFormat="1"/>
    <row r="205" s="83" customFormat="1"/>
    <row r="206" s="83" customFormat="1"/>
    <row r="207" s="83" customFormat="1"/>
    <row r="208" s="83" customFormat="1"/>
    <row r="209" s="83" customFormat="1"/>
    <row r="210" s="83" customFormat="1"/>
    <row r="211" s="83" customFormat="1"/>
    <row r="212" s="83" customFormat="1"/>
    <row r="213" s="83" customFormat="1"/>
    <row r="214" s="83" customFormat="1"/>
    <row r="215" s="83" customFormat="1"/>
    <row r="216" s="83" customFormat="1"/>
    <row r="217" s="83" customFormat="1"/>
    <row r="218" s="83" customFormat="1"/>
    <row r="219" s="83" customFormat="1"/>
    <row r="220" s="83" customFormat="1"/>
    <row r="221" s="83" customFormat="1"/>
    <row r="222" s="83" customFormat="1"/>
    <row r="223" s="83" customFormat="1"/>
    <row r="224" s="83" customFormat="1"/>
    <row r="225" s="83" customFormat="1"/>
    <row r="226" s="83" customFormat="1"/>
    <row r="227" s="83" customFormat="1"/>
    <row r="228" s="83" customFormat="1"/>
    <row r="229" s="83" customFormat="1"/>
    <row r="230" s="83" customFormat="1"/>
    <row r="231" s="83" customFormat="1"/>
    <row r="232" s="83" customFormat="1"/>
    <row r="233" s="83" customFormat="1"/>
    <row r="234" s="83" customFormat="1"/>
    <row r="235" s="83" customFormat="1"/>
    <row r="236" s="83" customFormat="1"/>
    <row r="237" s="83" customFormat="1"/>
    <row r="238" s="83" customFormat="1"/>
    <row r="239" s="83" customFormat="1"/>
    <row r="240" s="83" customFormat="1"/>
    <row r="241" s="83" customFormat="1"/>
    <row r="242" s="83" customFormat="1"/>
    <row r="243" s="83" customFormat="1"/>
    <row r="244" s="83" customFormat="1"/>
    <row r="245" s="83" customFormat="1"/>
    <row r="246" s="83" customFormat="1"/>
    <row r="247" s="83" customFormat="1"/>
    <row r="248" s="83" customFormat="1"/>
    <row r="249" s="83" customFormat="1"/>
    <row r="250" s="83" customFormat="1"/>
    <row r="251" s="83" customFormat="1"/>
    <row r="252" s="83" customFormat="1"/>
    <row r="253" s="83" customFormat="1"/>
    <row r="254" s="83" customFormat="1"/>
    <row r="255" s="83" customFormat="1"/>
    <row r="256" s="83" customFormat="1"/>
    <row r="257" s="83" customFormat="1"/>
    <row r="258" s="83" customFormat="1"/>
    <row r="259" s="83" customFormat="1"/>
    <row r="260" s="83" customFormat="1"/>
    <row r="261" s="83" customFormat="1"/>
    <row r="262" s="83" customFormat="1"/>
    <row r="263" s="83" customFormat="1"/>
    <row r="264" s="83" customFormat="1"/>
    <row r="265" s="83" customFormat="1"/>
    <row r="266" s="83" customFormat="1"/>
    <row r="267" s="83" customFormat="1"/>
    <row r="268" s="83" customFormat="1"/>
    <row r="269" s="83" customFormat="1"/>
    <row r="270" s="83" customFormat="1"/>
    <row r="271" s="83" customFormat="1"/>
    <row r="272" s="83" customFormat="1"/>
    <row r="273" s="83" customFormat="1"/>
    <row r="274" s="83" customFormat="1"/>
    <row r="275" s="83" customFormat="1"/>
    <row r="276" s="83" customFormat="1"/>
    <row r="277" s="83" customFormat="1"/>
    <row r="278" s="83" customFormat="1"/>
    <row r="279" s="83" customFormat="1"/>
    <row r="280" s="83" customFormat="1"/>
    <row r="281" s="83" customFormat="1"/>
    <row r="282" s="83" customFormat="1"/>
    <row r="283" s="83" customFormat="1"/>
    <row r="284" s="83" customFormat="1"/>
    <row r="285" s="83" customFormat="1"/>
    <row r="286" s="83" customFormat="1"/>
    <row r="287" s="83" customFormat="1"/>
    <row r="288" s="83" customFormat="1"/>
    <row r="289" s="83" customFormat="1"/>
    <row r="290" s="83" customFormat="1"/>
    <row r="291" s="83" customFormat="1"/>
    <row r="292" s="83" customFormat="1"/>
    <row r="293" s="83" customFormat="1"/>
    <row r="294" s="83" customFormat="1"/>
    <row r="295" s="83" customFormat="1"/>
    <row r="296" s="83" customFormat="1"/>
    <row r="297" s="83" customFormat="1"/>
    <row r="298" s="83" customFormat="1"/>
    <row r="299" s="83" customFormat="1"/>
    <row r="300" s="83" customFormat="1"/>
    <row r="301" s="83" customFormat="1"/>
    <row r="302" s="83" customFormat="1"/>
    <row r="303" s="83" customFormat="1"/>
    <row r="304" s="83" customFormat="1"/>
    <row r="305" s="83" customFormat="1"/>
    <row r="306" s="83" customFormat="1"/>
    <row r="307" s="83" customFormat="1"/>
    <row r="308" s="83" customFormat="1"/>
    <row r="309" s="83" customFormat="1"/>
    <row r="310" s="83" customFormat="1"/>
    <row r="311" s="83" customFormat="1"/>
    <row r="312" s="83" customFormat="1"/>
    <row r="313" s="83" customFormat="1"/>
    <row r="314" s="83" customFormat="1"/>
    <row r="315" s="83" customFormat="1"/>
    <row r="316" s="83" customFormat="1"/>
    <row r="317" s="83" customFormat="1"/>
    <row r="318" s="83" customFormat="1"/>
    <row r="319" s="83" customFormat="1"/>
    <row r="320" s="83" customFormat="1"/>
    <row r="321" s="83" customFormat="1"/>
    <row r="322" s="83" customFormat="1"/>
    <row r="323" s="83" customFormat="1"/>
    <row r="324" s="83" customFormat="1"/>
    <row r="325" s="83" customFormat="1"/>
    <row r="326" s="83" customFormat="1"/>
    <row r="327" s="83" customFormat="1"/>
    <row r="328" s="83" customFormat="1"/>
    <row r="329" s="83" customFormat="1"/>
    <row r="330" s="83" customFormat="1"/>
    <row r="331" s="83" customFormat="1"/>
    <row r="332" s="83" customFormat="1"/>
    <row r="333" s="83" customFormat="1"/>
    <row r="334" s="83" customFormat="1"/>
    <row r="335" s="83" customFormat="1"/>
    <row r="336" s="83" customFormat="1"/>
    <row r="337" s="83" customFormat="1"/>
    <row r="338" s="83" customFormat="1"/>
    <row r="339" s="83" customFormat="1"/>
    <row r="340" s="83" customFormat="1"/>
    <row r="341" s="83" customFormat="1"/>
    <row r="342" s="83" customFormat="1"/>
    <row r="343" s="83" customFormat="1"/>
    <row r="344" s="83" customFormat="1"/>
    <row r="345" s="83" customFormat="1"/>
    <row r="346" s="83" customFormat="1"/>
    <row r="347" s="83" customFormat="1"/>
    <row r="348" s="83" customFormat="1"/>
    <row r="349" s="83" customFormat="1"/>
    <row r="350" s="83" customFormat="1"/>
    <row r="351" s="83" customFormat="1"/>
    <row r="352" s="83" customFormat="1"/>
    <row r="353" s="83" customFormat="1"/>
    <row r="354" s="83" customFormat="1"/>
    <row r="355" s="83" customFormat="1"/>
    <row r="356" s="83" customFormat="1"/>
    <row r="357" s="83" customFormat="1"/>
    <row r="358" s="83" customFormat="1"/>
    <row r="359" s="83" customFormat="1"/>
    <row r="360" s="83" customFormat="1"/>
    <row r="361" s="83" customFormat="1"/>
    <row r="362" s="83" customFormat="1"/>
    <row r="363" s="83" customFormat="1"/>
    <row r="364" s="83" customFormat="1"/>
    <row r="365" s="83" customFormat="1"/>
    <row r="366" s="83" customFormat="1"/>
    <row r="367" s="83" customFormat="1"/>
    <row r="368" s="83" customFormat="1"/>
    <row r="369" s="83" customFormat="1"/>
    <row r="370" s="83" customFormat="1"/>
    <row r="371" s="83" customFormat="1"/>
    <row r="372" s="83" customFormat="1"/>
    <row r="373" s="83" customFormat="1"/>
    <row r="374" s="83" customFormat="1"/>
    <row r="375" s="83" customFormat="1"/>
    <row r="376" s="83" customFormat="1"/>
    <row r="377" s="83" customFormat="1"/>
    <row r="378" s="83" customFormat="1"/>
    <row r="379" s="83" customFormat="1"/>
    <row r="380" s="83" customFormat="1"/>
    <row r="381" s="83" customFormat="1"/>
    <row r="382" s="83" customFormat="1"/>
    <row r="383" s="83" customFormat="1"/>
    <row r="384" s="83" customFormat="1"/>
    <row r="385" s="83" customFormat="1"/>
    <row r="386" s="83" customFormat="1"/>
    <row r="387" s="83" customFormat="1"/>
    <row r="388" s="83" customFormat="1"/>
    <row r="389" s="83" customFormat="1"/>
    <row r="390" s="83" customFormat="1"/>
    <row r="391" s="83" customFormat="1"/>
    <row r="392" s="83" customFormat="1"/>
    <row r="393" s="83" customFormat="1"/>
    <row r="394" s="83" customFormat="1"/>
    <row r="395" s="83" customFormat="1"/>
    <row r="396" s="83" customFormat="1"/>
    <row r="397" s="83" customFormat="1"/>
    <row r="398" s="83" customFormat="1"/>
    <row r="399" s="83" customFormat="1"/>
    <row r="400" s="83" customFormat="1"/>
    <row r="401" s="83" customFormat="1"/>
    <row r="402" s="83" customFormat="1"/>
    <row r="403" s="83" customFormat="1"/>
    <row r="404" s="83" customFormat="1"/>
    <row r="405" s="83" customFormat="1"/>
    <row r="406" s="83" customFormat="1"/>
    <row r="407" s="83" customFormat="1"/>
    <row r="408" s="83" customFormat="1"/>
    <row r="409" s="83" customFormat="1"/>
    <row r="410" s="83" customFormat="1"/>
    <row r="411" s="83" customFormat="1"/>
    <row r="412" s="83" customFormat="1"/>
    <row r="413" s="83" customFormat="1"/>
    <row r="414" s="83" customFormat="1"/>
    <row r="415" s="83" customFormat="1"/>
    <row r="416" s="83" customFormat="1"/>
    <row r="417" s="83" customFormat="1"/>
    <row r="418" s="83" customFormat="1"/>
    <row r="419" s="83" customFormat="1"/>
    <row r="420" s="83" customFormat="1"/>
    <row r="421" s="83" customFormat="1"/>
    <row r="422" s="83" customFormat="1"/>
    <row r="423" s="83" customFormat="1"/>
    <row r="424" s="83" customFormat="1"/>
    <row r="425" s="83" customFormat="1"/>
    <row r="426" s="83" customFormat="1"/>
    <row r="427" s="83" customFormat="1"/>
    <row r="428" s="83" customFormat="1"/>
    <row r="429" s="83" customFormat="1"/>
    <row r="430" s="83" customFormat="1"/>
    <row r="431" s="83" customFormat="1"/>
    <row r="432" s="83" customFormat="1"/>
    <row r="433" s="83" customFormat="1"/>
    <row r="434" s="83" customFormat="1"/>
    <row r="435" s="83" customFormat="1"/>
    <row r="436" s="83" customFormat="1"/>
    <row r="437" s="83" customFormat="1"/>
    <row r="438" s="83" customFormat="1"/>
    <row r="439" s="83" customFormat="1"/>
    <row r="440" s="83" customFormat="1"/>
    <row r="441" s="83" customFormat="1"/>
    <row r="442" s="83" customFormat="1"/>
    <row r="443" s="83" customFormat="1"/>
    <row r="444" s="83" customFormat="1"/>
    <row r="445" s="83" customFormat="1"/>
    <row r="446" s="83" customFormat="1"/>
    <row r="447" s="83" customFormat="1"/>
    <row r="448" s="83" customFormat="1"/>
    <row r="449" s="83" customFormat="1"/>
    <row r="450" s="83" customFormat="1"/>
    <row r="451" s="83" customFormat="1"/>
    <row r="452" s="83" customFormat="1"/>
    <row r="453" s="83" customFormat="1"/>
    <row r="454" s="83" customFormat="1"/>
    <row r="455" s="83" customFormat="1"/>
    <row r="456" s="83" customFormat="1"/>
    <row r="457" s="83" customFormat="1"/>
    <row r="458" s="83" customFormat="1"/>
    <row r="459" s="83" customFormat="1"/>
    <row r="460" s="83" customFormat="1"/>
    <row r="461" s="83" customFormat="1"/>
    <row r="462" s="83" customFormat="1"/>
    <row r="463" s="83" customFormat="1"/>
    <row r="464" s="83" customFormat="1"/>
    <row r="465" s="83" customFormat="1"/>
    <row r="466" s="83" customFormat="1"/>
    <row r="467" s="83" customFormat="1"/>
    <row r="468" s="83" customFormat="1"/>
    <row r="469" s="83" customFormat="1"/>
    <row r="470" s="83" customFormat="1"/>
    <row r="471" s="83" customFormat="1"/>
    <row r="472" s="83" customFormat="1"/>
    <row r="473" s="83" customFormat="1"/>
    <row r="474" s="83" customFormat="1"/>
    <row r="475" s="83" customFormat="1"/>
    <row r="476" s="83" customFormat="1"/>
    <row r="477" s="83" customFormat="1"/>
    <row r="478" s="83" customFormat="1"/>
    <row r="479" s="83" customFormat="1"/>
    <row r="480" s="83" customFormat="1"/>
    <row r="481" s="83" customFormat="1"/>
    <row r="482" s="83" customFormat="1"/>
    <row r="483" s="83" customFormat="1"/>
    <row r="484" s="83" customFormat="1"/>
    <row r="485" s="83" customFormat="1"/>
    <row r="486" s="83" customFormat="1"/>
    <row r="487" s="83" customFormat="1"/>
    <row r="488" s="83" customFormat="1"/>
    <row r="489" s="83" customFormat="1"/>
    <row r="490" s="83" customFormat="1"/>
    <row r="491" s="83" customFormat="1"/>
    <row r="492" s="83" customFormat="1"/>
    <row r="493" s="83" customFormat="1"/>
    <row r="494" s="83" customFormat="1"/>
    <row r="495" s="83" customFormat="1"/>
    <row r="496" s="83" customFormat="1"/>
    <row r="497" s="83" customFormat="1"/>
    <row r="498" s="83" customFormat="1"/>
    <row r="499" s="83" customFormat="1"/>
    <row r="500" s="83" customFormat="1"/>
    <row r="501" s="83" customFormat="1"/>
    <row r="502" s="83" customFormat="1"/>
    <row r="503" s="83" customFormat="1"/>
    <row r="504" s="83" customFormat="1"/>
    <row r="505" s="83" customFormat="1"/>
    <row r="506" s="83" customFormat="1"/>
    <row r="507" s="83" customFormat="1"/>
    <row r="508" s="83" customFormat="1"/>
    <row r="509" s="83" customFormat="1"/>
    <row r="510" s="83" customFormat="1"/>
    <row r="511" s="83" customFormat="1"/>
    <row r="512" s="83" customFormat="1"/>
    <row r="513" s="83" customFormat="1"/>
    <row r="514" s="83" customFormat="1"/>
    <row r="515" s="83" customFormat="1"/>
    <row r="516" s="83" customFormat="1"/>
    <row r="517" s="83" customFormat="1"/>
    <row r="518" s="83" customFormat="1"/>
    <row r="519" s="83" customFormat="1"/>
    <row r="520" s="83" customFormat="1"/>
    <row r="521" s="83" customFormat="1"/>
    <row r="522" s="83" customFormat="1"/>
    <row r="523" s="83" customFormat="1"/>
    <row r="524" s="83" customFormat="1"/>
    <row r="525" s="83" customFormat="1"/>
    <row r="526" s="83" customFormat="1"/>
    <row r="527" s="83" customFormat="1"/>
    <row r="528" s="83" customFormat="1"/>
    <row r="529" s="83" customFormat="1"/>
    <row r="530" s="83" customFormat="1"/>
    <row r="531" s="83" customFormat="1"/>
    <row r="532" s="83" customFormat="1"/>
    <row r="533" s="83" customFormat="1"/>
    <row r="534" s="83" customFormat="1"/>
    <row r="535" s="83" customFormat="1"/>
    <row r="536" s="83" customFormat="1"/>
    <row r="537" s="83" customFormat="1"/>
    <row r="538" s="83" customFormat="1"/>
    <row r="539" s="83" customFormat="1"/>
    <row r="540" s="83" customFormat="1"/>
    <row r="541" s="83" customFormat="1"/>
    <row r="542" s="83" customFormat="1"/>
    <row r="543" s="83" customFormat="1"/>
    <row r="544" s="83" customFormat="1"/>
    <row r="545" s="83" customFormat="1"/>
    <row r="546" s="83" customFormat="1"/>
    <row r="547" s="83" customFormat="1"/>
    <row r="548" s="83" customFormat="1"/>
    <row r="549" s="83" customFormat="1"/>
    <row r="550" s="83" customFormat="1"/>
    <row r="551" s="83" customFormat="1"/>
    <row r="552" s="83" customFormat="1"/>
    <row r="553" s="83" customFormat="1"/>
    <row r="554" s="83" customFormat="1"/>
    <row r="555" s="83" customFormat="1"/>
    <row r="556" s="83" customFormat="1"/>
    <row r="557" s="83" customFormat="1"/>
    <row r="558" s="83" customFormat="1"/>
    <row r="559" s="83" customFormat="1"/>
    <row r="560" s="83" customFormat="1"/>
    <row r="561" s="83" customFormat="1"/>
    <row r="562" s="83" customFormat="1"/>
    <row r="563" s="83" customFormat="1"/>
    <row r="564" s="83" customFormat="1"/>
    <row r="565" s="83" customFormat="1"/>
    <row r="566" s="83" customFormat="1"/>
    <row r="567" s="83" customFormat="1"/>
    <row r="568" s="83" customFormat="1"/>
    <row r="569" s="83" customFormat="1"/>
    <row r="570" s="83" customFormat="1"/>
    <row r="571" s="83" customFormat="1"/>
    <row r="572" s="83" customFormat="1"/>
    <row r="573" s="83" customFormat="1"/>
    <row r="574" s="83" customFormat="1"/>
    <row r="575" s="83" customFormat="1"/>
    <row r="576" s="83" customFormat="1"/>
    <row r="577" s="83" customFormat="1"/>
    <row r="578" s="83" customFormat="1"/>
    <row r="579" s="83" customFormat="1"/>
    <row r="580" s="83" customFormat="1"/>
    <row r="581" s="83" customFormat="1"/>
    <row r="582" s="83" customFormat="1"/>
    <row r="583" s="83" customFormat="1"/>
    <row r="584" s="83" customFormat="1"/>
    <row r="585" s="83" customFormat="1"/>
    <row r="586" s="83" customFormat="1"/>
    <row r="587" s="83" customFormat="1"/>
    <row r="588" s="83" customFormat="1"/>
    <row r="589" s="83" customFormat="1"/>
    <row r="590" s="83" customFormat="1"/>
    <row r="591" s="83" customFormat="1"/>
    <row r="592" s="83" customFormat="1"/>
    <row r="593" s="83" customFormat="1"/>
    <row r="594" s="83" customFormat="1"/>
    <row r="595" s="83" customFormat="1"/>
    <row r="596" s="83" customFormat="1"/>
    <row r="597" s="83" customFormat="1"/>
    <row r="598" s="83" customFormat="1"/>
    <row r="599" s="83" customFormat="1"/>
    <row r="600" s="83" customFormat="1"/>
    <row r="601" s="83" customFormat="1"/>
    <row r="602" s="83" customFormat="1"/>
    <row r="603" s="83" customFormat="1"/>
    <row r="604" s="83" customFormat="1"/>
    <row r="605" s="83" customFormat="1"/>
    <row r="606" s="83" customFormat="1"/>
    <row r="607" s="83" customFormat="1"/>
    <row r="608" s="83" customFormat="1"/>
    <row r="609" s="83" customFormat="1"/>
    <row r="610" s="83" customFormat="1"/>
    <row r="611" s="83" customFormat="1"/>
    <row r="612" s="83" customFormat="1"/>
    <row r="613" s="83" customFormat="1"/>
    <row r="614" s="83" customFormat="1"/>
    <row r="615" s="83" customFormat="1"/>
    <row r="616" s="83" customFormat="1"/>
    <row r="617" s="83" customFormat="1"/>
    <row r="618" s="83" customFormat="1"/>
    <row r="619" s="83" customFormat="1"/>
    <row r="620" s="83" customFormat="1"/>
    <row r="621" s="83" customFormat="1"/>
    <row r="622" s="83" customFormat="1"/>
    <row r="623" s="83" customFormat="1"/>
    <row r="624" s="83" customFormat="1"/>
    <row r="625" s="83" customFormat="1"/>
    <row r="626" s="83" customFormat="1"/>
    <row r="627" s="83" customFormat="1"/>
    <row r="628" s="83" customFormat="1"/>
    <row r="629" s="83" customFormat="1"/>
    <row r="630" s="83" customFormat="1"/>
    <row r="631" s="83" customFormat="1"/>
    <row r="632" s="83" customFormat="1"/>
    <row r="633" s="83" customFormat="1"/>
    <row r="634" s="83" customFormat="1"/>
    <row r="635" s="83" customFormat="1"/>
    <row r="636" s="83" customFormat="1"/>
    <row r="637" s="83" customFormat="1"/>
    <row r="638" s="83" customFormat="1"/>
    <row r="639" s="83" customFormat="1"/>
    <row r="640" s="83" customFormat="1"/>
    <row r="641" s="83" customFormat="1"/>
    <row r="642" s="83" customFormat="1"/>
    <row r="643" s="83" customFormat="1"/>
    <row r="644" s="83" customFormat="1"/>
    <row r="645" s="83" customFormat="1"/>
    <row r="646" s="83" customFormat="1"/>
    <row r="647" s="83" customFormat="1"/>
    <row r="648" s="83" customFormat="1"/>
    <row r="649" s="83" customFormat="1"/>
    <row r="650" s="83" customFormat="1"/>
    <row r="651" s="83" customFormat="1"/>
    <row r="652" s="83" customFormat="1"/>
    <row r="653" s="83" customFormat="1"/>
    <row r="654" s="83" customFormat="1"/>
    <row r="655" s="83" customFormat="1"/>
    <row r="656" s="83" customFormat="1"/>
    <row r="657" s="83" customFormat="1"/>
    <row r="658" s="83" customFormat="1"/>
    <row r="659" s="83" customFormat="1"/>
    <row r="660" s="83" customFormat="1"/>
    <row r="661" s="83" customFormat="1"/>
    <row r="662" s="83" customFormat="1"/>
    <row r="663" s="83" customFormat="1"/>
    <row r="664" s="83" customFormat="1"/>
    <row r="665" s="83" customFormat="1"/>
    <row r="666" s="83" customFormat="1"/>
    <row r="667" s="83" customFormat="1"/>
    <row r="668" s="83" customFormat="1"/>
    <row r="669" s="83" customFormat="1"/>
    <row r="670" s="83" customFormat="1"/>
    <row r="671" s="83" customFormat="1"/>
    <row r="672" s="83" customFormat="1"/>
    <row r="673" s="83" customFormat="1"/>
    <row r="674" s="83" customFormat="1"/>
    <row r="675" s="83" customFormat="1"/>
    <row r="676" s="83" customFormat="1"/>
    <row r="677" s="83" customFormat="1"/>
    <row r="678" s="83" customFormat="1"/>
    <row r="679" s="83" customFormat="1"/>
    <row r="680" s="83" customFormat="1"/>
    <row r="681" s="83" customFormat="1"/>
    <row r="682" s="83" customFormat="1"/>
    <row r="683" s="83" customFormat="1"/>
    <row r="684" s="83" customFormat="1"/>
    <row r="685" s="83" customFormat="1"/>
    <row r="686" s="83" customFormat="1"/>
    <row r="687" s="83" customFormat="1"/>
    <row r="688" s="83" customFormat="1"/>
    <row r="689" s="83" customFormat="1"/>
    <row r="690" s="83" customFormat="1"/>
    <row r="691" s="83" customFormat="1"/>
    <row r="692" s="83" customFormat="1"/>
    <row r="693" s="83" customFormat="1"/>
    <row r="694" s="83" customFormat="1"/>
    <row r="695" s="83" customFormat="1"/>
    <row r="696" s="83" customFormat="1"/>
    <row r="697" s="83" customFormat="1"/>
    <row r="698" s="83" customFormat="1"/>
    <row r="699" s="83" customFormat="1"/>
    <row r="700" s="83" customFormat="1"/>
    <row r="701" s="83" customFormat="1"/>
    <row r="702" s="83" customFormat="1"/>
    <row r="703" s="83" customFormat="1"/>
    <row r="704" s="83" customFormat="1"/>
    <row r="705" s="83" customFormat="1"/>
    <row r="706" s="83" customFormat="1"/>
    <row r="707" s="83" customFormat="1"/>
    <row r="708" s="83" customFormat="1"/>
    <row r="709" s="83" customFormat="1"/>
    <row r="710" s="83" customFormat="1"/>
    <row r="711" s="83" customFormat="1"/>
    <row r="712" s="83" customFormat="1"/>
    <row r="713" s="83" customFormat="1"/>
    <row r="714" s="83" customFormat="1"/>
    <row r="715" s="83" customFormat="1"/>
    <row r="716" s="83" customFormat="1"/>
    <row r="717" s="83" customFormat="1"/>
    <row r="718" s="83" customFormat="1"/>
    <row r="719" s="83" customFormat="1"/>
    <row r="720" s="83" customFormat="1"/>
    <row r="721" s="83" customFormat="1"/>
    <row r="722" s="83" customFormat="1"/>
    <row r="723" s="83" customFormat="1"/>
    <row r="724" s="83" customFormat="1"/>
    <row r="725" s="83" customFormat="1"/>
    <row r="726" s="83" customFormat="1"/>
    <row r="727" s="83" customFormat="1"/>
    <row r="728" s="83" customFormat="1"/>
    <row r="729" s="83" customFormat="1"/>
    <row r="730" s="83" customFormat="1"/>
    <row r="731" s="83" customFormat="1"/>
    <row r="732" s="83" customFormat="1"/>
    <row r="733" s="83" customFormat="1"/>
    <row r="734" s="83" customFormat="1"/>
    <row r="735" s="83" customFormat="1"/>
    <row r="736" s="83" customFormat="1"/>
    <row r="737" s="83" customFormat="1"/>
    <row r="738" s="83" customFormat="1"/>
    <row r="739" s="83" customFormat="1"/>
    <row r="740" s="83" customFormat="1"/>
    <row r="741" s="83" customFormat="1"/>
    <row r="742" s="83" customFormat="1"/>
    <row r="743" s="83" customFormat="1"/>
    <row r="744" s="83" customFormat="1"/>
    <row r="745" s="83" customFormat="1"/>
    <row r="746" s="83" customFormat="1"/>
    <row r="747" s="83" customFormat="1"/>
    <row r="748" s="83" customFormat="1"/>
    <row r="749" s="83" customFormat="1"/>
    <row r="750" s="83" customFormat="1"/>
    <row r="751" s="83" customFormat="1"/>
    <row r="752" s="83" customFormat="1"/>
    <row r="753" s="83" customFormat="1"/>
    <row r="754" s="83" customFormat="1"/>
    <row r="755" s="83" customFormat="1"/>
    <row r="756" s="83" customFormat="1"/>
    <row r="757" s="83" customFormat="1"/>
    <row r="758" s="83" customFormat="1"/>
    <row r="759" s="83" customFormat="1"/>
    <row r="760" s="83" customFormat="1"/>
    <row r="761" s="83" customFormat="1"/>
    <row r="762" s="83" customFormat="1"/>
    <row r="763" s="83" customFormat="1"/>
    <row r="764" s="83" customFormat="1"/>
    <row r="765" s="83" customFormat="1"/>
    <row r="766" s="83" customFormat="1"/>
    <row r="767" s="83" customFormat="1"/>
    <row r="768" s="83" customFormat="1"/>
    <row r="769" s="83" customFormat="1"/>
    <row r="770" s="83" customFormat="1"/>
    <row r="771" s="83" customFormat="1"/>
    <row r="772" s="83" customFormat="1"/>
    <row r="773" s="83" customFormat="1"/>
    <row r="774" s="83" customFormat="1"/>
    <row r="775" s="83" customFormat="1"/>
    <row r="776" s="83" customFormat="1"/>
    <row r="777" s="83" customFormat="1"/>
    <row r="778" s="83" customFormat="1"/>
    <row r="779" s="83" customFormat="1"/>
    <row r="780" s="83" customFormat="1"/>
    <row r="781" s="83" customFormat="1"/>
    <row r="782" s="83" customFormat="1"/>
    <row r="783" s="83" customFormat="1"/>
    <row r="784" s="83" customFormat="1"/>
    <row r="785" s="83" customFormat="1"/>
    <row r="786" s="83" customFormat="1"/>
    <row r="787" s="83" customFormat="1"/>
    <row r="788" s="83" customFormat="1"/>
    <row r="789" s="83" customFormat="1"/>
    <row r="790" s="83" customFormat="1"/>
    <row r="791" s="83" customFormat="1"/>
    <row r="792" s="83" customFormat="1"/>
    <row r="793" s="83" customFormat="1"/>
    <row r="794" s="83" customFormat="1"/>
    <row r="795" s="83" customFormat="1"/>
    <row r="796" s="83" customFormat="1"/>
    <row r="797" s="83" customFormat="1"/>
    <row r="798" s="83" customFormat="1"/>
    <row r="799" s="83" customFormat="1"/>
    <row r="800" s="83" customFormat="1"/>
    <row r="801" s="83" customFormat="1"/>
    <row r="802" s="83" customFormat="1"/>
    <row r="803" s="83" customFormat="1"/>
    <row r="804" s="83" customFormat="1"/>
    <row r="805" s="83" customFormat="1"/>
    <row r="806" s="83" customFormat="1"/>
    <row r="807" s="83" customFormat="1"/>
    <row r="808" s="83" customFormat="1"/>
    <row r="809" s="83" customFormat="1"/>
    <row r="810" s="83" customFormat="1"/>
    <row r="811" s="83" customFormat="1"/>
    <row r="812" s="83" customFormat="1"/>
    <row r="813" s="83" customFormat="1"/>
    <row r="814" s="83" customFormat="1"/>
    <row r="815" s="83" customFormat="1"/>
    <row r="816" s="83" customFormat="1"/>
    <row r="817" s="83" customFormat="1"/>
    <row r="818" s="83" customFormat="1"/>
    <row r="819" s="83" customFormat="1"/>
    <row r="820" s="83" customFormat="1"/>
    <row r="821" s="83" customFormat="1"/>
    <row r="822" s="83" customFormat="1"/>
    <row r="823" s="83" customFormat="1"/>
    <row r="824" s="83" customFormat="1"/>
    <row r="825" s="83" customFormat="1"/>
    <row r="826" s="83" customFormat="1"/>
    <row r="827" s="83" customFormat="1"/>
    <row r="828" s="83" customFormat="1"/>
    <row r="829" s="83" customFormat="1"/>
    <row r="830" s="83" customFormat="1"/>
    <row r="831" s="83" customFormat="1"/>
    <row r="832" s="83" customFormat="1"/>
    <row r="833" s="83" customFormat="1"/>
    <row r="834" s="83" customFormat="1"/>
    <row r="835" s="83" customFormat="1"/>
    <row r="836" s="83" customFormat="1"/>
    <row r="837" s="83" customFormat="1"/>
    <row r="838" s="83" customFormat="1"/>
    <row r="839" s="83" customFormat="1"/>
    <row r="840" s="83" customFormat="1"/>
    <row r="841" s="83" customFormat="1"/>
    <row r="842" s="83" customFormat="1"/>
    <row r="843" s="83" customFormat="1"/>
    <row r="844" s="83" customFormat="1"/>
    <row r="845" s="83" customFormat="1"/>
    <row r="846" s="83" customFormat="1"/>
    <row r="847" s="83" customFormat="1"/>
    <row r="848" s="83" customFormat="1"/>
    <row r="849" s="83" customFormat="1"/>
    <row r="850" s="83" customFormat="1"/>
    <row r="851" s="83" customFormat="1"/>
    <row r="852" s="83" customFormat="1"/>
    <row r="853" s="83" customFormat="1"/>
    <row r="854" s="83" customFormat="1"/>
    <row r="855" s="83" customFormat="1"/>
    <row r="856" s="83" customFormat="1"/>
    <row r="857" s="83" customFormat="1"/>
    <row r="858" s="83" customFormat="1"/>
    <row r="859" s="83" customFormat="1"/>
    <row r="860" s="83" customFormat="1"/>
    <row r="861" s="83" customFormat="1"/>
    <row r="862" s="83" customFormat="1"/>
    <row r="863" s="83" customFormat="1"/>
    <row r="864" s="83" customFormat="1"/>
    <row r="865" s="83" customFormat="1"/>
    <row r="866" s="83" customFormat="1"/>
    <row r="867" s="83" customFormat="1"/>
    <row r="868" s="83" customFormat="1"/>
    <row r="869" s="83" customFormat="1"/>
    <row r="870" s="83" customFormat="1"/>
    <row r="871" s="83" customFormat="1"/>
    <row r="872" s="83" customFormat="1"/>
    <row r="873" s="83" customFormat="1"/>
    <row r="874" s="83" customFormat="1"/>
    <row r="875" s="83" customFormat="1"/>
    <row r="876" s="83" customFormat="1"/>
    <row r="877" s="83" customFormat="1"/>
    <row r="878" s="83" customFormat="1"/>
    <row r="879" s="83" customFormat="1"/>
    <row r="880" s="83" customFormat="1"/>
    <row r="881" s="83" customFormat="1"/>
    <row r="882" s="83" customFormat="1"/>
    <row r="883" s="83" customFormat="1"/>
    <row r="884" s="83" customFormat="1"/>
    <row r="885" s="83" customFormat="1"/>
    <row r="886" s="83" customFormat="1"/>
    <row r="887" s="83" customFormat="1"/>
    <row r="888" s="83" customFormat="1"/>
    <row r="889" s="83" customFormat="1"/>
    <row r="890" s="83" customFormat="1"/>
    <row r="891" s="83" customFormat="1"/>
    <row r="892" s="83" customFormat="1"/>
    <row r="893" s="83" customFormat="1"/>
    <row r="894" s="83" customFormat="1"/>
    <row r="895" s="83" customFormat="1"/>
    <row r="896" s="83" customFormat="1"/>
    <row r="897" s="83" customFormat="1"/>
    <row r="898" s="83" customFormat="1"/>
    <row r="899" s="83" customFormat="1"/>
    <row r="900" s="83" customFormat="1"/>
    <row r="901" s="83" customFormat="1"/>
    <row r="902" s="83" customFormat="1"/>
    <row r="903" s="83" customFormat="1"/>
    <row r="904" s="83" customFormat="1"/>
    <row r="905" s="83" customFormat="1"/>
    <row r="906" s="83" customFormat="1"/>
    <row r="907" s="83" customFormat="1"/>
    <row r="908" s="83" customFormat="1"/>
    <row r="909" s="83" customFormat="1"/>
    <row r="910" s="83" customFormat="1"/>
    <row r="911" s="83" customFormat="1"/>
    <row r="912" s="83" customFormat="1"/>
    <row r="913" s="83" customFormat="1"/>
    <row r="914" s="83" customFormat="1"/>
    <row r="915" s="83" customFormat="1"/>
    <row r="916" s="83" customFormat="1"/>
    <row r="917" s="83" customFormat="1"/>
    <row r="918" s="83" customFormat="1"/>
    <row r="919" s="83" customFormat="1"/>
    <row r="920" s="83" customFormat="1"/>
    <row r="921" s="83" customFormat="1"/>
    <row r="922" s="83" customFormat="1"/>
    <row r="923" s="83" customFormat="1"/>
    <row r="924" s="83" customFormat="1"/>
    <row r="925" s="83" customFormat="1"/>
    <row r="926" s="83" customFormat="1"/>
    <row r="927" s="83" customFormat="1"/>
    <row r="928" s="83" customFormat="1"/>
    <row r="929" s="83" customFormat="1"/>
    <row r="930" s="83" customFormat="1"/>
    <row r="931" s="83" customFormat="1"/>
    <row r="932" s="83" customFormat="1"/>
    <row r="933" s="83" customFormat="1"/>
    <row r="934" s="83" customFormat="1"/>
    <row r="935" s="83" customFormat="1"/>
    <row r="936" s="83" customFormat="1"/>
    <row r="937" s="83" customFormat="1"/>
    <row r="938" s="83" customFormat="1"/>
    <row r="939" s="83" customFormat="1"/>
    <row r="940" s="83" customFormat="1"/>
    <row r="941" s="83" customFormat="1"/>
    <row r="942" s="83" customFormat="1"/>
    <row r="943" s="83" customFormat="1"/>
    <row r="944" s="83" customFormat="1"/>
    <row r="945" s="83" customFormat="1"/>
    <row r="946" s="83" customFormat="1"/>
    <row r="947" s="83" customFormat="1"/>
    <row r="948" s="83" customFormat="1"/>
    <row r="949" s="83" customFormat="1"/>
    <row r="950" s="83" customFormat="1"/>
    <row r="951" s="83" customFormat="1"/>
    <row r="952" s="83" customFormat="1"/>
    <row r="953" s="83" customFormat="1"/>
    <row r="954" s="83" customFormat="1"/>
    <row r="955" s="83" customFormat="1"/>
    <row r="956" s="83" customFormat="1"/>
    <row r="957" s="83" customFormat="1"/>
    <row r="958" s="83" customFormat="1"/>
    <row r="959" s="83" customFormat="1"/>
    <row r="960" s="83" customFormat="1"/>
    <row r="961" s="83" customFormat="1"/>
    <row r="962" s="83" customFormat="1"/>
    <row r="963" s="83" customFormat="1"/>
    <row r="964" s="83" customFormat="1"/>
    <row r="965" s="83" customFormat="1"/>
    <row r="966" s="83" customFormat="1"/>
    <row r="967" s="83" customFormat="1"/>
    <row r="968" s="83" customFormat="1"/>
    <row r="969" s="83" customFormat="1"/>
    <row r="970" s="83" customFormat="1"/>
    <row r="971" s="83" customFormat="1"/>
    <row r="972" s="83" customFormat="1"/>
    <row r="973" s="83" customFormat="1"/>
    <row r="974" s="83" customFormat="1"/>
    <row r="975" s="83" customFormat="1"/>
    <row r="976" s="83" customFormat="1"/>
    <row r="977" s="83" customFormat="1"/>
    <row r="978" s="83" customFormat="1"/>
    <row r="979" s="83" customFormat="1"/>
    <row r="980" s="83" customFormat="1"/>
    <row r="981" s="83" customFormat="1"/>
    <row r="982" s="83" customFormat="1"/>
    <row r="983" s="83" customFormat="1"/>
    <row r="984" s="83" customFormat="1"/>
    <row r="985" s="83" customFormat="1"/>
    <row r="986" s="83" customFormat="1"/>
    <row r="987" s="83" customFormat="1"/>
    <row r="988" s="83" customFormat="1"/>
    <row r="989" s="83" customFormat="1"/>
    <row r="990" s="83" customFormat="1"/>
    <row r="991" s="83" customFormat="1"/>
    <row r="992" s="83" customFormat="1"/>
    <row r="993" s="83" customFormat="1"/>
    <row r="994" s="83" customFormat="1"/>
    <row r="995" s="83" customFormat="1"/>
    <row r="996" s="83" customFormat="1"/>
    <row r="997" s="83" customFormat="1"/>
    <row r="998" s="83" customFormat="1"/>
    <row r="999" s="83" customFormat="1"/>
    <row r="1000" s="83" customFormat="1"/>
    <row r="1001" s="83" customFormat="1"/>
    <row r="1002" s="83" customFormat="1"/>
    <row r="1003" s="83" customFormat="1"/>
    <row r="1004" s="83" customFormat="1"/>
    <row r="1005" s="83" customFormat="1"/>
    <row r="1006" s="83" customFormat="1"/>
    <row r="1007" s="83" customFormat="1"/>
    <row r="1008" s="83" customFormat="1"/>
    <row r="1009" s="83" customFormat="1"/>
    <row r="1010" s="83" customFormat="1"/>
    <row r="1011" s="83" customFormat="1"/>
    <row r="1012" s="83" customFormat="1"/>
    <row r="1013" s="83" customFormat="1"/>
    <row r="1014" s="83" customFormat="1"/>
    <row r="1015" s="83" customFormat="1"/>
    <row r="1016" s="83" customFormat="1"/>
    <row r="1017" s="83" customFormat="1"/>
    <row r="1018" s="83" customFormat="1"/>
    <row r="1019" s="83" customFormat="1"/>
    <row r="1020" s="83" customFormat="1"/>
    <row r="1021" s="83" customFormat="1"/>
    <row r="1022" s="83" customFormat="1"/>
    <row r="1023" s="83" customFormat="1"/>
    <row r="1024" s="83" customFormat="1"/>
    <row r="1025" s="83" customFormat="1"/>
    <row r="1026" s="83" customFormat="1"/>
    <row r="1027" s="83" customFormat="1"/>
    <row r="1028" s="83" customFormat="1"/>
    <row r="1029" s="83" customFormat="1"/>
    <row r="1030" s="83" customFormat="1"/>
    <row r="1031" s="83" customFormat="1"/>
    <row r="1032" s="83" customFormat="1"/>
    <row r="1033" s="83" customFormat="1"/>
    <row r="1034" s="83" customFormat="1"/>
    <row r="1035" s="83" customFormat="1"/>
    <row r="1036" s="83" customFormat="1"/>
    <row r="1037" s="83" customFormat="1"/>
    <row r="1038" s="83" customFormat="1"/>
    <row r="1039" s="83" customFormat="1"/>
    <row r="1040" s="83" customFormat="1"/>
    <row r="1041" s="83" customFormat="1"/>
    <row r="1042" s="83" customFormat="1"/>
    <row r="1043" s="83" customFormat="1"/>
    <row r="1044" s="83" customFormat="1"/>
    <row r="1045" s="83" customFormat="1"/>
    <row r="1046" s="83" customFormat="1"/>
    <row r="1047" s="83" customFormat="1"/>
    <row r="1048" s="83" customFormat="1"/>
    <row r="1049" s="83" customFormat="1"/>
    <row r="1050" s="83" customFormat="1"/>
    <row r="1051" s="83" customFormat="1"/>
    <row r="1052" s="83" customFormat="1"/>
    <row r="1053" s="83" customFormat="1"/>
    <row r="1054" s="83" customFormat="1"/>
    <row r="1055" s="83" customFormat="1"/>
    <row r="1056" s="83" customFormat="1"/>
    <row r="1057" s="83" customFormat="1"/>
    <row r="1058" s="83" customFormat="1"/>
    <row r="1059" s="83" customFormat="1"/>
    <row r="1060" s="83" customFormat="1"/>
    <row r="1061" s="83" customFormat="1"/>
    <row r="1062" s="83" customFormat="1"/>
    <row r="1063" s="83" customFormat="1"/>
    <row r="1064" s="83" customFormat="1"/>
    <row r="1065" s="83" customFormat="1"/>
    <row r="1066" s="83" customFormat="1"/>
    <row r="1067" s="83" customFormat="1"/>
    <row r="1068" s="83" customFormat="1"/>
    <row r="1069" s="83" customFormat="1"/>
    <row r="1070" s="83" customFormat="1"/>
    <row r="1071" s="83" customFormat="1"/>
    <row r="1072" s="83" customFormat="1"/>
    <row r="1073" s="83" customFormat="1"/>
    <row r="1074" s="83" customFormat="1"/>
    <row r="1075" s="83" customFormat="1"/>
    <row r="1076" s="83" customFormat="1"/>
    <row r="1077" s="83" customFormat="1"/>
    <row r="1078" s="83" customFormat="1"/>
    <row r="1079" s="83" customFormat="1"/>
    <row r="1080" s="83" customFormat="1"/>
    <row r="1081" s="83" customFormat="1"/>
    <row r="1082" s="83" customFormat="1"/>
    <row r="1083" s="83" customFormat="1"/>
    <row r="1084" s="83" customFormat="1"/>
    <row r="1085" s="83" customFormat="1"/>
    <row r="1086" s="83" customFormat="1"/>
    <row r="1087" s="83" customFormat="1"/>
    <row r="1088" s="83" customFormat="1"/>
    <row r="1089" s="83" customFormat="1"/>
    <row r="1090" s="83" customFormat="1"/>
    <row r="1091" s="83" customFormat="1"/>
    <row r="1092" s="83" customFormat="1"/>
    <row r="1093" s="83" customFormat="1"/>
    <row r="1094" s="83" customFormat="1"/>
    <row r="1095" s="83" customFormat="1"/>
    <row r="1096" s="83" customFormat="1"/>
    <row r="1097" s="83" customFormat="1"/>
    <row r="1098" s="83" customFormat="1"/>
    <row r="1099" s="83" customFormat="1"/>
    <row r="1100" s="83" customFormat="1"/>
    <row r="1101" s="83" customFormat="1"/>
    <row r="1102" s="83" customFormat="1"/>
    <row r="1103" s="83" customFormat="1"/>
    <row r="1104" s="83" customFormat="1"/>
    <row r="1105" s="83" customFormat="1"/>
    <row r="1106" s="83" customFormat="1"/>
    <row r="1107" s="83" customFormat="1"/>
    <row r="1108" s="83" customFormat="1"/>
    <row r="1109" s="83" customFormat="1"/>
    <row r="1110" s="83" customFormat="1"/>
    <row r="1111" s="83" customFormat="1"/>
    <row r="1112" s="83" customFormat="1"/>
    <row r="1113" s="83" customFormat="1"/>
    <row r="1114" s="83" customFormat="1"/>
    <row r="1115" s="83" customFormat="1"/>
    <row r="1116" s="83" customFormat="1"/>
    <row r="1117" s="83" customFormat="1"/>
    <row r="1118" s="83" customFormat="1"/>
    <row r="1119" s="83" customFormat="1"/>
    <row r="1120" s="83" customFormat="1"/>
    <row r="1121" s="83" customFormat="1"/>
    <row r="1122" s="83" customFormat="1"/>
    <row r="1123" s="83" customFormat="1"/>
    <row r="1124" s="83" customFormat="1"/>
    <row r="1125" s="83" customFormat="1"/>
    <row r="1126" s="83" customFormat="1"/>
    <row r="1127" s="83" customFormat="1"/>
    <row r="1128" s="83" customFormat="1"/>
    <row r="1129" s="83" customFormat="1"/>
    <row r="1130" s="83" customFormat="1"/>
    <row r="1131" s="83" customFormat="1"/>
    <row r="1132" s="83" customFormat="1"/>
    <row r="1133" s="83" customFormat="1"/>
    <row r="1134" s="83" customFormat="1"/>
    <row r="1135" s="83" customFormat="1"/>
    <row r="1136" s="83" customFormat="1"/>
    <row r="1137" s="83" customFormat="1"/>
    <row r="1138" s="83" customFormat="1"/>
    <row r="1139" s="83" customFormat="1"/>
    <row r="1140" s="83" customFormat="1"/>
    <row r="1141" s="83" customFormat="1"/>
    <row r="1142" s="83" customFormat="1"/>
    <row r="1143" s="83" customFormat="1"/>
    <row r="1144" s="83" customFormat="1"/>
  </sheetData>
  <sheetProtection sheet="1" objects="1" scenarios="1" formatCells="0" formatColumns="0" formatRows="0"/>
  <mergeCells count="83">
    <mergeCell ref="A23:H23"/>
    <mergeCell ref="G26:H26"/>
    <mergeCell ref="F24:H25"/>
    <mergeCell ref="A43:E44"/>
    <mergeCell ref="G43:H43"/>
    <mergeCell ref="G44:H44"/>
    <mergeCell ref="A26:E27"/>
    <mergeCell ref="G27:H27"/>
    <mergeCell ref="A52:E53"/>
    <mergeCell ref="A54:E55"/>
    <mergeCell ref="G30:H30"/>
    <mergeCell ref="G46:H46"/>
    <mergeCell ref="G28:H28"/>
    <mergeCell ref="A45:E46"/>
    <mergeCell ref="A47:E48"/>
    <mergeCell ref="A36:H36"/>
    <mergeCell ref="G47:H47"/>
    <mergeCell ref="G48:H48"/>
    <mergeCell ref="G40:H40"/>
    <mergeCell ref="G41:H41"/>
    <mergeCell ref="G42:H42"/>
    <mergeCell ref="G39:H39"/>
    <mergeCell ref="G35:H35"/>
    <mergeCell ref="G29:H29"/>
    <mergeCell ref="G45:H45"/>
    <mergeCell ref="G61:H61"/>
    <mergeCell ref="A49:H49"/>
    <mergeCell ref="G53:H53"/>
    <mergeCell ref="G54:H54"/>
    <mergeCell ref="G55:H55"/>
    <mergeCell ref="G56:H56"/>
    <mergeCell ref="G57:H57"/>
    <mergeCell ref="G58:H58"/>
    <mergeCell ref="G59:H59"/>
    <mergeCell ref="G60:H60"/>
    <mergeCell ref="A58:E59"/>
    <mergeCell ref="A60:E61"/>
    <mergeCell ref="G52:H52"/>
    <mergeCell ref="A56:E57"/>
    <mergeCell ref="G21:H21"/>
    <mergeCell ref="A10:H10"/>
    <mergeCell ref="G13:H13"/>
    <mergeCell ref="G14:H14"/>
    <mergeCell ref="G15:H15"/>
    <mergeCell ref="G16:H16"/>
    <mergeCell ref="G17:H17"/>
    <mergeCell ref="G18:H18"/>
    <mergeCell ref="G19:H19"/>
    <mergeCell ref="G20:H20"/>
    <mergeCell ref="F11:H12"/>
    <mergeCell ref="A11:E12"/>
    <mergeCell ref="A15:E16"/>
    <mergeCell ref="A17:E18"/>
    <mergeCell ref="A19:E20"/>
    <mergeCell ref="A21:E22"/>
    <mergeCell ref="B3:H3"/>
    <mergeCell ref="A5:D5"/>
    <mergeCell ref="E5:H5"/>
    <mergeCell ref="A6:B6"/>
    <mergeCell ref="C6:D6"/>
    <mergeCell ref="G6:H6"/>
    <mergeCell ref="A7:B7"/>
    <mergeCell ref="C7:D7"/>
    <mergeCell ref="G7:H8"/>
    <mergeCell ref="A8:B8"/>
    <mergeCell ref="A9:H9"/>
    <mergeCell ref="G22:H22"/>
    <mergeCell ref="A1:C1"/>
    <mergeCell ref="A24:E25"/>
    <mergeCell ref="F37:H38"/>
    <mergeCell ref="A37:E38"/>
    <mergeCell ref="F50:H51"/>
    <mergeCell ref="A50:E51"/>
    <mergeCell ref="G31:H31"/>
    <mergeCell ref="G32:H32"/>
    <mergeCell ref="G33:H33"/>
    <mergeCell ref="G34:H34"/>
    <mergeCell ref="A28:E29"/>
    <mergeCell ref="A30:E31"/>
    <mergeCell ref="A32:E33"/>
    <mergeCell ref="A34:E35"/>
    <mergeCell ref="A39:E40"/>
    <mergeCell ref="A41:E42"/>
  </mergeCells>
  <phoneticPr fontId="54" type="noConversion"/>
  <hyperlinks>
    <hyperlink ref="A1" r:id="rId1" display="©UTC 2021 - Etude complète : https://travaux.master.utc.fr, Réf &quot;IDS079'&quot;" xr:uid="{00000000-0004-0000-0600-000000000000}"/>
  </hyperlinks>
  <printOptions horizontalCentered="1"/>
  <pageMargins left="0.2" right="0.2" top="0" bottom="0.33" header="0" footer="0.17000000000000004"/>
  <pageSetup paperSize="9" orientation="landscape" r:id="rId2"/>
  <headerFooter>
    <oddFooter xml:space="preserve">&amp;L&amp;"Arial Italique,Italique"&amp;6&amp;K000000Fichier : &amp;F&amp;C&amp;"Arial Italique,Italique"&amp;6&amp;K000000Onglet : &amp;A&amp;R&amp;"Arial Italique,Italique"&amp;6&amp;K000000Date d’impression : &amp;D, page n° &amp;P/&amp;N </oddFooter>
  </headerFooter>
  <rowBreaks count="3" manualBreakCount="3">
    <brk id="22" max="16383" man="1"/>
    <brk id="35" max="16383" man="1"/>
    <brk id="48" max="16383" man="1"/>
  </row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00FF"/>
  </sheetPr>
  <dimension ref="A1:F2186"/>
  <sheetViews>
    <sheetView view="pageLayout" topLeftCell="A64" workbookViewId="0">
      <selection activeCell="E12" sqref="E12"/>
    </sheetView>
  </sheetViews>
  <sheetFormatPr baseColWidth="10" defaultColWidth="11.53515625" defaultRowHeight="15.5"/>
  <cols>
    <col min="1" max="1" width="11.15234375" customWidth="1"/>
    <col min="2" max="3" width="12" customWidth="1"/>
    <col min="4" max="4" width="13.53515625" customWidth="1"/>
    <col min="5" max="5" width="10.84375" customWidth="1"/>
    <col min="6" max="6" width="19.3046875" customWidth="1"/>
  </cols>
  <sheetData>
    <row r="1" spans="1:6">
      <c r="A1" s="461" t="s">
        <v>270</v>
      </c>
      <c r="B1" s="462"/>
      <c r="C1" s="463"/>
      <c r="D1" s="463"/>
      <c r="E1" s="463"/>
      <c r="F1" s="464" t="s">
        <v>271</v>
      </c>
    </row>
    <row r="2" spans="1:6" ht="18.5" customHeight="1">
      <c r="A2" s="820" t="s">
        <v>272</v>
      </c>
      <c r="B2" s="821"/>
      <c r="C2" s="822"/>
      <c r="D2" s="822"/>
      <c r="E2" s="822"/>
      <c r="F2" s="823"/>
    </row>
    <row r="3" spans="1:6">
      <c r="A3" s="824" t="s">
        <v>273</v>
      </c>
      <c r="B3" s="825"/>
      <c r="C3" s="826"/>
      <c r="D3" s="826"/>
      <c r="E3" s="826"/>
      <c r="F3" s="827"/>
    </row>
    <row r="4" spans="1:6">
      <c r="A4" s="828" t="s">
        <v>274</v>
      </c>
      <c r="B4" s="829"/>
      <c r="C4" s="830"/>
      <c r="D4" s="831" t="s">
        <v>275</v>
      </c>
      <c r="E4" s="831"/>
      <c r="F4" s="832"/>
    </row>
    <row r="5" spans="1:6" ht="15" customHeight="1">
      <c r="A5" s="833" t="str">
        <f>IFERROR(A39+364,"Date de la déclaration + 1 an")</f>
        <v>Date de la déclaration + 1 an</v>
      </c>
      <c r="B5" s="834"/>
      <c r="C5" s="835"/>
      <c r="D5" s="836" t="str">
        <f>IF(A39="","remplir la cellule de date de la déclaration (onglet ISO 17050)",IF(ISERROR(YEAR(A39)),"date de la déclaration invalide",CONCATENATE("AD_ISO_17050_sur_la_NF_EN_ISO_13485:2016_en_",YEAR(A39),"_",MONTH(A39),"_",DAY(A39))))</f>
        <v>date de la déclaration invalide</v>
      </c>
      <c r="E5" s="837"/>
      <c r="F5" s="838"/>
    </row>
    <row r="6" spans="1:6" ht="3" customHeight="1">
      <c r="A6" s="836"/>
      <c r="B6" s="837"/>
      <c r="C6" s="838"/>
      <c r="D6" s="836"/>
      <c r="E6" s="837"/>
      <c r="F6" s="838"/>
    </row>
    <row r="7" spans="1:6" ht="24.5" customHeight="1">
      <c r="A7" s="839" t="s">
        <v>276</v>
      </c>
      <c r="B7" s="783"/>
      <c r="C7" s="840"/>
      <c r="D7" s="840"/>
      <c r="E7" s="840"/>
      <c r="F7" s="841"/>
    </row>
    <row r="8" spans="1:6" ht="21" customHeight="1">
      <c r="A8" s="842" t="str">
        <f>'Mode d''emploi'!D6</f>
        <v>Nom de l'établissement</v>
      </c>
      <c r="B8" s="843"/>
      <c r="C8" s="844"/>
      <c r="D8" s="844"/>
      <c r="E8" s="844"/>
      <c r="F8" s="845"/>
    </row>
    <row r="9" spans="1:6" ht="28" customHeight="1">
      <c r="A9" s="846" t="s">
        <v>277</v>
      </c>
      <c r="B9" s="847"/>
      <c r="C9" s="848"/>
      <c r="D9" s="848"/>
      <c r="E9" s="848"/>
      <c r="F9" s="849"/>
    </row>
    <row r="10" spans="1:6" ht="41" customHeight="1">
      <c r="A10" s="850" t="s">
        <v>278</v>
      </c>
      <c r="B10" s="851"/>
      <c r="C10" s="852"/>
      <c r="D10" s="852"/>
      <c r="E10" s="852"/>
      <c r="F10" s="853"/>
    </row>
    <row r="11" spans="1:6" ht="16.25" customHeight="1">
      <c r="A11" s="854" t="s">
        <v>279</v>
      </c>
      <c r="B11" s="855"/>
      <c r="C11" s="855"/>
      <c r="D11" s="855"/>
      <c r="E11" s="178" t="s">
        <v>280</v>
      </c>
      <c r="F11" s="179" t="s">
        <v>281</v>
      </c>
    </row>
    <row r="12" spans="1:6" ht="17" customHeight="1">
      <c r="A12" s="231"/>
      <c r="B12" s="232"/>
      <c r="C12" s="232"/>
      <c r="D12" s="233" t="s">
        <v>282</v>
      </c>
      <c r="E12" s="423">
        <v>0.5</v>
      </c>
      <c r="F12" s="234" t="str">
        <f>IFERROR(VLOOKUP(E12,Utilitaires!$A$21:$B$31,2),"")</f>
        <v>Informel</v>
      </c>
    </row>
    <row r="13" spans="1:6" ht="23.5" customHeight="1">
      <c r="A13" s="818" t="str">
        <f>Résultats!A34:D34</f>
        <v>Niveau moyen sur les articles de la norme ISO 13485 : 2016</v>
      </c>
      <c r="B13" s="819"/>
      <c r="C13" s="819"/>
      <c r="D13" s="819"/>
      <c r="E13" s="235" t="str">
        <f>Résultats!G34</f>
        <v/>
      </c>
      <c r="F13" s="377" t="str">
        <f>IF(COUNTIFS(F14:F18,Utilitaires!A11)&gt;0,"en attente",IF(COUNTIFS(F14:F18,"Non déclarable")&gt;0,"Non déclarable",IF(E13&gt;=$E$12,Evaluation!G13,"Non déclarable")))</f>
        <v>en attente</v>
      </c>
    </row>
    <row r="14" spans="1:6">
      <c r="A14" s="154" t="str">
        <f>Résultats!A35</f>
        <v>Art. 4</v>
      </c>
      <c r="B14" s="155" t="str">
        <f>Résultats!B35</f>
        <v>Système de management de la qualité</v>
      </c>
      <c r="C14" s="156"/>
      <c r="D14" s="156"/>
      <c r="E14" s="157" t="str">
        <f>Résultats!G35</f>
        <v/>
      </c>
      <c r="F14" s="158" t="str">
        <f>IF(E14&gt;$E$12,Résultats!E35,"Non déclarable")</f>
        <v>en attente</v>
      </c>
    </row>
    <row r="15" spans="1:6">
      <c r="A15" s="143" t="str">
        <f>Résultats!A38</f>
        <v>Art. 5</v>
      </c>
      <c r="B15" s="20" t="str">
        <f>Résultats!B38</f>
        <v>Responsabilité de la direction</v>
      </c>
      <c r="C15" s="21"/>
      <c r="D15" s="21"/>
      <c r="E15" s="22" t="str">
        <f>Résultats!G38</f>
        <v/>
      </c>
      <c r="F15" s="144" t="str">
        <f>IF(E15&gt;=E12,Résultats!E38,"Non déclarable")</f>
        <v>en attente</v>
      </c>
    </row>
    <row r="16" spans="1:6">
      <c r="A16" s="159" t="str">
        <f>Résultats!A44</f>
        <v>Art. 6</v>
      </c>
      <c r="B16" s="160" t="str">
        <f>Résultats!B44</f>
        <v>Management des ressources</v>
      </c>
      <c r="C16" s="161"/>
      <c r="D16" s="161"/>
      <c r="E16" s="162" t="str">
        <f>Résultats!G44</f>
        <v/>
      </c>
      <c r="F16" s="163" t="str">
        <f>IF(E16&gt;=E12,Résultats!E44,"Non déclarable")</f>
        <v>en attente</v>
      </c>
    </row>
    <row r="17" spans="1:6">
      <c r="A17" s="143" t="str">
        <f>Résultats!A49</f>
        <v>Art. 7</v>
      </c>
      <c r="B17" s="20" t="str">
        <f>Résultats!B49</f>
        <v>Réalisation du produit</v>
      </c>
      <c r="C17" s="21"/>
      <c r="D17" s="21"/>
      <c r="E17" s="22" t="str">
        <f>Résultats!G49</f>
        <v/>
      </c>
      <c r="F17" s="144" t="str">
        <f>IF(E17&gt;=E12,Résultats!E49,"Non déclarable")</f>
        <v>en attente</v>
      </c>
    </row>
    <row r="18" spans="1:6">
      <c r="A18" s="159" t="str">
        <f>Résultats!A56</f>
        <v>Art. 8</v>
      </c>
      <c r="B18" s="160" t="str">
        <f>Résultats!B56</f>
        <v>Mesurage, analyse et amélioration</v>
      </c>
      <c r="C18" s="161"/>
      <c r="D18" s="161"/>
      <c r="E18" s="162" t="str">
        <f>Résultats!G56</f>
        <v/>
      </c>
      <c r="F18" s="163" t="str">
        <f>IF(E18&gt;=E12,Résultats!E56,"Non déclarable")</f>
        <v>en attente</v>
      </c>
    </row>
    <row r="19" spans="1:6" ht="12.5" customHeight="1">
      <c r="A19" s="374" t="s">
        <v>625</v>
      </c>
      <c r="B19" s="375" t="str">
        <f>'Mode d''emploi'!E26</f>
        <v>Insuffisant</v>
      </c>
      <c r="C19" s="375" t="str">
        <f>'Mode d''emploi'!E27</f>
        <v>Informel</v>
      </c>
      <c r="D19" s="375" t="str">
        <f>'Mode d''emploi'!E28</f>
        <v>Convaincant</v>
      </c>
      <c r="E19" s="375" t="str">
        <f>'Mode d''emploi'!E29</f>
        <v>Conforme</v>
      </c>
      <c r="F19" s="373"/>
    </row>
    <row r="20" spans="1:6" ht="12.5" customHeight="1">
      <c r="A20" s="374" t="s">
        <v>626</v>
      </c>
      <c r="B20" s="376">
        <f>'Mode d''emploi'!F26</f>
        <v>0</v>
      </c>
      <c r="C20" s="376">
        <f>'Mode d''emploi'!F27</f>
        <v>0.3</v>
      </c>
      <c r="D20" s="376">
        <f>'Mode d''emploi'!F28</f>
        <v>0.6</v>
      </c>
      <c r="E20" s="376">
        <f>'Mode d''emploi'!F29</f>
        <v>0.9</v>
      </c>
      <c r="F20" s="142"/>
    </row>
    <row r="21" spans="1:6" ht="12.5" customHeight="1">
      <c r="A21" s="374" t="s">
        <v>627</v>
      </c>
      <c r="B21" s="376">
        <f>'Mode d''emploi'!G26</f>
        <v>0.28999999999999998</v>
      </c>
      <c r="C21" s="376">
        <f>'Mode d''emploi'!G27</f>
        <v>0.59</v>
      </c>
      <c r="D21" s="376">
        <f>'Mode d''emploi'!G28</f>
        <v>0.89</v>
      </c>
      <c r="E21" s="376">
        <f>'Mode d''emploi'!G29</f>
        <v>1</v>
      </c>
      <c r="F21" s="142"/>
    </row>
    <row r="22" spans="1:6" ht="3.5" customHeight="1">
      <c r="A22" s="374"/>
      <c r="B22" s="376"/>
      <c r="C22" s="376"/>
      <c r="D22" s="376"/>
      <c r="E22" s="376"/>
      <c r="F22" s="142"/>
    </row>
    <row r="23" spans="1:6" ht="14" customHeight="1">
      <c r="A23" s="782" t="s">
        <v>283</v>
      </c>
      <c r="B23" s="783"/>
      <c r="C23" s="784"/>
      <c r="D23" s="784"/>
      <c r="E23" s="784"/>
      <c r="F23" s="785"/>
    </row>
    <row r="24" spans="1:6" ht="14" customHeight="1">
      <c r="A24" s="786" t="s">
        <v>284</v>
      </c>
      <c r="B24" s="787"/>
      <c r="C24" s="788"/>
      <c r="D24" s="788"/>
      <c r="E24" s="788"/>
      <c r="F24" s="789"/>
    </row>
    <row r="25" spans="1:6" ht="14" customHeight="1">
      <c r="A25" s="790" t="s">
        <v>285</v>
      </c>
      <c r="B25" s="791"/>
      <c r="C25" s="791"/>
      <c r="D25" s="792" t="s">
        <v>286</v>
      </c>
      <c r="E25" s="793"/>
      <c r="F25" s="794"/>
    </row>
    <row r="26" spans="1:6" ht="37.75" customHeight="1">
      <c r="A26" s="795" t="s">
        <v>287</v>
      </c>
      <c r="B26" s="796"/>
      <c r="C26" s="796"/>
      <c r="D26" s="816" t="s">
        <v>288</v>
      </c>
      <c r="E26" s="816"/>
      <c r="F26" s="817"/>
    </row>
    <row r="27" spans="1:6" ht="43.75" customHeight="1">
      <c r="A27" s="814" t="s">
        <v>289</v>
      </c>
      <c r="B27" s="815"/>
      <c r="C27" s="815"/>
      <c r="D27" s="816"/>
      <c r="E27" s="816"/>
      <c r="F27" s="817"/>
    </row>
    <row r="28" spans="1:6" ht="34.75" customHeight="1">
      <c r="A28" s="797" t="s">
        <v>290</v>
      </c>
      <c r="B28" s="798"/>
      <c r="C28" s="798"/>
      <c r="D28" s="799" t="s">
        <v>291</v>
      </c>
      <c r="E28" s="799"/>
      <c r="F28" s="800"/>
    </row>
    <row r="29" spans="1:6" ht="5" customHeight="1">
      <c r="A29" s="141"/>
      <c r="B29" s="18"/>
      <c r="C29" s="19"/>
      <c r="D29" s="19"/>
      <c r="E29" s="19"/>
      <c r="F29" s="142"/>
    </row>
    <row r="30" spans="1:6">
      <c r="A30" s="801" t="s">
        <v>292</v>
      </c>
      <c r="B30" s="802"/>
      <c r="C30" s="802"/>
      <c r="D30" s="803"/>
      <c r="E30" s="803"/>
      <c r="F30" s="804"/>
    </row>
    <row r="31" spans="1:6" ht="13" customHeight="1">
      <c r="A31" s="811" t="s">
        <v>293</v>
      </c>
      <c r="B31" s="812"/>
      <c r="C31" s="813"/>
      <c r="D31" s="811" t="s">
        <v>294</v>
      </c>
      <c r="E31" s="812"/>
      <c r="F31" s="813"/>
    </row>
    <row r="32" spans="1:6" ht="27" customHeight="1">
      <c r="A32" s="805" t="s">
        <v>295</v>
      </c>
      <c r="B32" s="806"/>
      <c r="C32" s="807"/>
      <c r="D32" s="808" t="str">
        <f>'Mode d''emploi'!D6</f>
        <v>Nom de l'établissement</v>
      </c>
      <c r="E32" s="809"/>
      <c r="F32" s="810"/>
    </row>
    <row r="33" spans="1:6" ht="13" customHeight="1">
      <c r="A33" s="23" t="s">
        <v>296</v>
      </c>
      <c r="B33" s="24"/>
      <c r="C33" s="25"/>
      <c r="D33" s="23" t="s">
        <v>296</v>
      </c>
      <c r="E33" s="25"/>
      <c r="F33" s="145"/>
    </row>
    <row r="34" spans="1:6" ht="13" customHeight="1">
      <c r="A34" s="774" t="s">
        <v>297</v>
      </c>
      <c r="B34" s="776"/>
      <c r="C34" s="776"/>
      <c r="D34" s="779" t="str">
        <f>'Mode d''emploi'!D7</f>
        <v>Nom et Prénom</v>
      </c>
      <c r="E34" s="780"/>
      <c r="F34" s="781"/>
    </row>
    <row r="35" spans="1:6" ht="23" customHeight="1">
      <c r="A35" s="764" t="s">
        <v>298</v>
      </c>
      <c r="B35" s="765"/>
      <c r="C35" s="765"/>
      <c r="D35" s="766" t="s">
        <v>637</v>
      </c>
      <c r="E35" s="767"/>
      <c r="F35" s="768"/>
    </row>
    <row r="36" spans="1:6" ht="27" customHeight="1">
      <c r="A36" s="769" t="s">
        <v>299</v>
      </c>
      <c r="B36" s="770"/>
      <c r="C36" s="770"/>
      <c r="D36" s="771" t="s">
        <v>638</v>
      </c>
      <c r="E36" s="772"/>
      <c r="F36" s="773"/>
    </row>
    <row r="37" spans="1:6" ht="13" customHeight="1">
      <c r="A37" s="774" t="s">
        <v>300</v>
      </c>
      <c r="B37" s="775"/>
      <c r="C37" s="776"/>
      <c r="D37" s="777" t="str">
        <f>'Mode d''emploi'!D8</f>
        <v>email</v>
      </c>
      <c r="E37" s="778"/>
      <c r="F37" s="146" t="str">
        <f>'Mode d''emploi'!H8</f>
        <v>téléphone</v>
      </c>
    </row>
    <row r="38" spans="1:6" ht="13" customHeight="1">
      <c r="A38" s="26" t="s">
        <v>301</v>
      </c>
      <c r="B38" s="27"/>
      <c r="C38" s="28"/>
      <c r="D38" s="26" t="s">
        <v>302</v>
      </c>
      <c r="E38" s="27"/>
      <c r="F38" s="147"/>
    </row>
    <row r="39" spans="1:6" ht="13" customHeight="1">
      <c r="A39" s="762" t="s">
        <v>303</v>
      </c>
      <c r="B39" s="763"/>
      <c r="C39" s="763"/>
      <c r="D39" s="460" t="str">
        <f>IF(Evaluation!C6="","pas de date d'évaluation pour l'instant",Evaluation!C6)</f>
        <v>pas de date d'évaluation pour l'instant</v>
      </c>
      <c r="E39" s="29"/>
      <c r="F39" s="148"/>
    </row>
    <row r="40" spans="1:6" ht="13" customHeight="1">
      <c r="A40" s="30" t="s">
        <v>304</v>
      </c>
      <c r="B40" s="31"/>
      <c r="C40" s="29"/>
      <c r="D40" s="30" t="s">
        <v>304</v>
      </c>
      <c r="E40" s="32"/>
      <c r="F40" s="149"/>
    </row>
    <row r="41" spans="1:6" ht="13" customHeight="1">
      <c r="A41" s="30"/>
      <c r="B41" s="31"/>
      <c r="C41" s="29"/>
      <c r="D41" s="30"/>
      <c r="E41" s="32"/>
      <c r="F41" s="149"/>
    </row>
    <row r="42" spans="1:6" ht="26" customHeight="1">
      <c r="A42" s="33"/>
      <c r="B42" s="34"/>
      <c r="C42" s="34"/>
      <c r="D42" s="35"/>
      <c r="E42" s="36"/>
      <c r="F42" s="37"/>
    </row>
    <row r="43" spans="1:6" s="72" customFormat="1"/>
    <row r="44" spans="1:6" s="72" customFormat="1"/>
    <row r="45" spans="1:6" s="72" customFormat="1"/>
    <row r="46" spans="1:6" s="72" customFormat="1"/>
    <row r="47" spans="1:6" s="72" customFormat="1"/>
    <row r="48" spans="1:6" s="72" customFormat="1"/>
    <row r="49" s="72" customFormat="1"/>
    <row r="50" s="72" customFormat="1"/>
    <row r="51" s="72" customFormat="1"/>
    <row r="52" s="72" customFormat="1"/>
    <row r="53" s="72" customFormat="1"/>
    <row r="54" s="72" customFormat="1"/>
    <row r="55" s="72" customFormat="1"/>
    <row r="56" s="72" customFormat="1"/>
    <row r="57" s="72" customFormat="1"/>
    <row r="58" s="72" customFormat="1"/>
    <row r="59" s="72" customFormat="1"/>
    <row r="60" s="72" customFormat="1"/>
    <row r="61" s="72" customFormat="1"/>
    <row r="62" s="72" customFormat="1"/>
    <row r="63" s="72" customFormat="1"/>
    <row r="64" s="72" customFormat="1"/>
    <row r="65" s="72" customFormat="1"/>
    <row r="66" s="72" customFormat="1"/>
    <row r="67" s="72" customFormat="1"/>
    <row r="68" s="72" customFormat="1"/>
    <row r="69" s="72" customFormat="1"/>
    <row r="70" s="72" customFormat="1"/>
    <row r="71" s="72" customFormat="1"/>
    <row r="72" s="72" customFormat="1"/>
    <row r="73" s="72" customFormat="1"/>
    <row r="74" s="72" customFormat="1"/>
    <row r="75" s="72" customFormat="1"/>
    <row r="76" s="72" customFormat="1"/>
    <row r="77" s="72" customFormat="1"/>
    <row r="78" s="72" customFormat="1"/>
    <row r="79" s="72" customFormat="1"/>
    <row r="80" s="72" customFormat="1"/>
    <row r="81" s="72" customFormat="1"/>
    <row r="82" s="72" customFormat="1"/>
    <row r="83" s="72" customFormat="1"/>
    <row r="84" s="72" customFormat="1"/>
    <row r="85" s="72" customFormat="1"/>
    <row r="86" s="72" customFormat="1"/>
    <row r="87" s="72" customFormat="1"/>
    <row r="88" s="72" customFormat="1"/>
    <row r="89" s="72" customFormat="1"/>
    <row r="90" s="72" customFormat="1"/>
    <row r="91" s="72" customFormat="1"/>
    <row r="92" s="72" customFormat="1"/>
    <row r="93" s="72" customFormat="1"/>
    <row r="94" s="72" customFormat="1"/>
    <row r="95" s="72" customFormat="1"/>
    <row r="96" s="72" customFormat="1"/>
    <row r="97" s="72" customFormat="1"/>
    <row r="98" s="72" customFormat="1"/>
    <row r="99" s="72" customFormat="1"/>
    <row r="100" s="72" customFormat="1"/>
    <row r="101" s="72" customFormat="1"/>
    <row r="102" s="72" customFormat="1"/>
    <row r="103" s="72" customFormat="1"/>
    <row r="104" s="72" customFormat="1"/>
    <row r="105" s="72" customFormat="1"/>
    <row r="106" s="72" customFormat="1"/>
    <row r="107" s="72" customFormat="1"/>
    <row r="108" s="72" customFormat="1"/>
    <row r="109" s="72" customFormat="1"/>
    <row r="110" s="72" customFormat="1"/>
    <row r="111" s="72" customFormat="1"/>
    <row r="112" s="72" customFormat="1"/>
    <row r="113" s="72" customFormat="1"/>
    <row r="114" s="72" customFormat="1"/>
    <row r="115" s="72" customFormat="1"/>
    <row r="116" s="72" customFormat="1"/>
    <row r="117" s="72" customFormat="1"/>
    <row r="118" s="72" customFormat="1"/>
    <row r="119" s="72" customFormat="1"/>
    <row r="120" s="72" customFormat="1"/>
    <row r="121" s="72" customFormat="1"/>
    <row r="122" s="72" customFormat="1"/>
    <row r="123" s="72" customFormat="1"/>
    <row r="124" s="72" customFormat="1"/>
    <row r="125" s="72" customFormat="1"/>
    <row r="126" s="72" customFormat="1"/>
    <row r="127" s="72" customFormat="1"/>
    <row r="128" s="72" customFormat="1"/>
    <row r="129" s="72" customFormat="1"/>
    <row r="130" s="72" customFormat="1"/>
    <row r="131" s="72" customFormat="1"/>
    <row r="132" s="72" customFormat="1"/>
    <row r="133" s="72" customFormat="1"/>
    <row r="134" s="72" customFormat="1"/>
    <row r="135" s="72" customFormat="1"/>
    <row r="136" s="72" customFormat="1"/>
    <row r="137" s="72" customFormat="1"/>
    <row r="138" s="72" customFormat="1"/>
    <row r="139" s="72" customFormat="1"/>
    <row r="140" s="72" customFormat="1"/>
    <row r="141" s="72" customFormat="1"/>
    <row r="142" s="72" customFormat="1"/>
    <row r="143" s="72" customFormat="1"/>
    <row r="144" s="72" customFormat="1"/>
    <row r="145" s="72" customFormat="1"/>
    <row r="146" s="72" customFormat="1"/>
    <row r="147" s="72" customFormat="1"/>
    <row r="148" s="72" customFormat="1"/>
    <row r="149" s="72" customFormat="1"/>
    <row r="150" s="72" customFormat="1"/>
    <row r="151" s="72" customFormat="1"/>
    <row r="152" s="72" customFormat="1"/>
    <row r="153" s="72" customFormat="1"/>
    <row r="154" s="72" customFormat="1"/>
    <row r="155" s="72" customFormat="1"/>
    <row r="156" s="72" customFormat="1"/>
    <row r="157" s="72" customFormat="1"/>
    <row r="158" s="72" customFormat="1"/>
    <row r="159" s="72" customFormat="1"/>
    <row r="160" s="72" customFormat="1"/>
    <row r="161" s="72" customFormat="1"/>
    <row r="162" s="72" customFormat="1"/>
    <row r="163" s="72" customFormat="1"/>
    <row r="164" s="72" customFormat="1"/>
    <row r="165" s="72" customFormat="1"/>
    <row r="166" s="72" customFormat="1"/>
    <row r="167" s="72" customFormat="1"/>
    <row r="168" s="72" customFormat="1"/>
    <row r="169" s="72" customFormat="1"/>
    <row r="170" s="72" customFormat="1"/>
    <row r="171" s="72" customFormat="1"/>
    <row r="172" s="72" customFormat="1"/>
    <row r="173" s="72" customFormat="1"/>
    <row r="174" s="72" customFormat="1"/>
    <row r="175" s="72" customFormat="1"/>
    <row r="176" s="72" customFormat="1"/>
    <row r="177" s="72" customFormat="1"/>
    <row r="178" s="72" customFormat="1"/>
    <row r="179" s="72" customFormat="1"/>
    <row r="180" s="72" customFormat="1"/>
    <row r="181" s="72" customFormat="1"/>
    <row r="182" s="72" customFormat="1"/>
    <row r="183" s="72" customFormat="1"/>
    <row r="184" s="72" customFormat="1"/>
    <row r="185" s="72" customFormat="1"/>
    <row r="186" s="72" customFormat="1"/>
    <row r="187" s="72" customFormat="1"/>
    <row r="188" s="72" customFormat="1"/>
    <row r="189" s="72" customFormat="1"/>
    <row r="190" s="72" customFormat="1"/>
    <row r="191" s="72" customFormat="1"/>
    <row r="192" s="72" customFormat="1"/>
    <row r="193" s="72" customFormat="1"/>
    <row r="194" s="72" customFormat="1"/>
    <row r="195" s="72" customFormat="1"/>
    <row r="196" s="72" customFormat="1"/>
    <row r="197" s="72" customFormat="1"/>
    <row r="198" s="72" customFormat="1"/>
    <row r="199" s="72" customFormat="1"/>
    <row r="200" s="72" customFormat="1"/>
    <row r="201" s="72" customFormat="1"/>
    <row r="202" s="72" customFormat="1"/>
    <row r="203" s="72" customFormat="1"/>
    <row r="204" s="72" customFormat="1"/>
    <row r="205" s="72" customFormat="1"/>
    <row r="206" s="72" customFormat="1"/>
    <row r="207" s="72" customFormat="1"/>
    <row r="208" s="72" customFormat="1"/>
    <row r="209" s="72" customFormat="1"/>
    <row r="210" s="72" customFormat="1"/>
    <row r="211" s="72" customFormat="1"/>
    <row r="212" s="72" customFormat="1"/>
    <row r="213" s="72" customFormat="1"/>
    <row r="214" s="72" customFormat="1"/>
    <row r="215" s="72" customFormat="1"/>
    <row r="216" s="72" customFormat="1"/>
    <row r="217" s="72" customFormat="1"/>
    <row r="218" s="72" customFormat="1"/>
    <row r="219" s="72" customFormat="1"/>
    <row r="220" s="72" customFormat="1"/>
    <row r="221" s="72" customFormat="1"/>
    <row r="222" s="72" customFormat="1"/>
    <row r="223" s="72" customFormat="1"/>
    <row r="224" s="72" customFormat="1"/>
    <row r="225" s="72" customFormat="1"/>
    <row r="226" s="72" customFormat="1"/>
    <row r="227" s="72" customFormat="1"/>
    <row r="228" s="72" customFormat="1"/>
    <row r="229" s="72" customFormat="1"/>
    <row r="230" s="72" customFormat="1"/>
    <row r="231" s="72" customFormat="1"/>
    <row r="232" s="72" customFormat="1"/>
    <row r="233" s="72" customFormat="1"/>
    <row r="234" s="72" customFormat="1"/>
    <row r="235" s="72" customFormat="1"/>
    <row r="236" s="72" customFormat="1"/>
    <row r="237" s="72" customFormat="1"/>
    <row r="238" s="72" customFormat="1"/>
    <row r="239" s="72" customFormat="1"/>
    <row r="240" s="72" customFormat="1"/>
    <row r="241" s="72" customFormat="1"/>
    <row r="242" s="72" customFormat="1"/>
    <row r="243" s="72" customFormat="1"/>
    <row r="244" s="72" customFormat="1"/>
    <row r="245" s="72" customFormat="1"/>
    <row r="246" s="72" customFormat="1"/>
    <row r="247" s="72" customFormat="1"/>
    <row r="248" s="72" customFormat="1"/>
    <row r="249" s="72" customFormat="1"/>
    <row r="250" s="72" customFormat="1"/>
    <row r="251" s="72" customFormat="1"/>
    <row r="252" s="72" customFormat="1"/>
    <row r="253" s="72" customFormat="1"/>
    <row r="254" s="72" customFormat="1"/>
    <row r="255" s="72" customFormat="1"/>
    <row r="256" s="72" customFormat="1"/>
    <row r="257" s="72" customFormat="1"/>
    <row r="258" s="72" customFormat="1"/>
    <row r="259" s="72" customFormat="1"/>
    <row r="260" s="72" customFormat="1"/>
    <row r="261" s="72" customFormat="1"/>
    <row r="262" s="72" customFormat="1"/>
    <row r="263" s="72" customFormat="1"/>
    <row r="264" s="72" customFormat="1"/>
    <row r="265" s="72" customFormat="1"/>
    <row r="266" s="72" customFormat="1"/>
    <row r="267" s="72" customFormat="1"/>
    <row r="268" s="72" customFormat="1"/>
    <row r="269" s="72" customFormat="1"/>
    <row r="270" s="72" customFormat="1"/>
    <row r="271" s="72" customFormat="1"/>
    <row r="272" s="72" customFormat="1"/>
    <row r="273" s="72" customFormat="1"/>
    <row r="274" s="72" customFormat="1"/>
    <row r="275" s="72" customFormat="1"/>
    <row r="276" s="72" customFormat="1"/>
    <row r="277" s="72" customFormat="1"/>
    <row r="278" s="72" customFormat="1"/>
    <row r="279" s="72" customFormat="1"/>
    <row r="280" s="72" customFormat="1"/>
    <row r="281" s="72" customFormat="1"/>
    <row r="282" s="72" customFormat="1"/>
    <row r="283" s="72" customFormat="1"/>
    <row r="284" s="72" customFormat="1"/>
    <row r="285" s="72" customFormat="1"/>
    <row r="286" s="72" customFormat="1"/>
    <row r="287" s="72" customFormat="1"/>
    <row r="288" s="72" customFormat="1"/>
    <row r="289" s="72" customFormat="1"/>
    <row r="290" s="72" customFormat="1"/>
    <row r="291" s="72" customFormat="1"/>
    <row r="292" s="72" customFormat="1"/>
    <row r="293" s="72" customFormat="1"/>
    <row r="294" s="72" customFormat="1"/>
    <row r="295" s="72" customFormat="1"/>
    <row r="296" s="72" customFormat="1"/>
    <row r="297" s="72" customFormat="1"/>
    <row r="298" s="72" customFormat="1"/>
    <row r="299" s="72" customFormat="1"/>
    <row r="300" s="72" customFormat="1"/>
    <row r="301" s="72" customFormat="1"/>
    <row r="302" s="72" customFormat="1"/>
    <row r="303" s="72" customFormat="1"/>
    <row r="304" s="72" customFormat="1"/>
    <row r="305" s="72" customFormat="1"/>
    <row r="306" s="72" customFormat="1"/>
    <row r="307" s="72" customFormat="1"/>
    <row r="308" s="72" customFormat="1"/>
    <row r="309" s="72" customFormat="1"/>
    <row r="310" s="72" customFormat="1"/>
    <row r="311" s="72" customFormat="1"/>
    <row r="312" s="72" customFormat="1"/>
    <row r="313" s="72" customFormat="1"/>
    <row r="314" s="72" customFormat="1"/>
    <row r="315" s="72" customFormat="1"/>
    <row r="316" s="72" customFormat="1"/>
    <row r="317" s="72" customFormat="1"/>
    <row r="318" s="72" customFormat="1"/>
    <row r="319" s="72" customFormat="1"/>
    <row r="320" s="72" customFormat="1"/>
    <row r="321" s="72" customFormat="1"/>
    <row r="322" s="72" customFormat="1"/>
    <row r="323" s="72" customFormat="1"/>
    <row r="324" s="72" customFormat="1"/>
    <row r="325" s="72" customFormat="1"/>
    <row r="326" s="72" customFormat="1"/>
    <row r="327" s="72" customFormat="1"/>
    <row r="328" s="72" customFormat="1"/>
    <row r="329" s="72" customFormat="1"/>
    <row r="330" s="72" customFormat="1"/>
    <row r="331" s="72" customFormat="1"/>
    <row r="332" s="72" customFormat="1"/>
    <row r="333" s="72" customFormat="1"/>
    <row r="334" s="72" customFormat="1"/>
    <row r="335" s="72" customFormat="1"/>
    <row r="336" s="72" customFormat="1"/>
    <row r="337" s="72" customFormat="1"/>
    <row r="338" s="72" customFormat="1"/>
    <row r="339" s="72" customFormat="1"/>
    <row r="340" s="72" customFormat="1"/>
    <row r="341" s="72" customFormat="1"/>
    <row r="342" s="72" customFormat="1"/>
    <row r="343" s="72" customFormat="1"/>
    <row r="344" s="72" customFormat="1"/>
    <row r="345" s="72" customFormat="1"/>
    <row r="346" s="72" customFormat="1"/>
    <row r="347" s="72" customFormat="1"/>
    <row r="348" s="72" customFormat="1"/>
    <row r="349" s="72" customFormat="1"/>
    <row r="350" s="72" customFormat="1"/>
    <row r="351" s="72" customFormat="1"/>
    <row r="352" s="72" customFormat="1"/>
    <row r="353" s="72" customFormat="1"/>
    <row r="354" s="72" customFormat="1"/>
    <row r="355" s="72" customFormat="1"/>
    <row r="356" s="72" customFormat="1"/>
    <row r="357" s="72" customFormat="1"/>
    <row r="358" s="72" customFormat="1"/>
    <row r="359" s="72" customFormat="1"/>
    <row r="360" s="72" customFormat="1"/>
    <row r="361" s="72" customFormat="1"/>
    <row r="362" s="72" customFormat="1"/>
    <row r="363" s="72" customFormat="1"/>
    <row r="364" s="72" customFormat="1"/>
    <row r="365" s="72" customFormat="1"/>
    <row r="366" s="72" customFormat="1"/>
    <row r="367" s="72" customFormat="1"/>
    <row r="368" s="72" customFormat="1"/>
    <row r="369" s="72" customFormat="1"/>
    <row r="370" s="72" customFormat="1"/>
    <row r="371" s="72" customFormat="1"/>
    <row r="372" s="72" customFormat="1"/>
    <row r="373" s="72" customFormat="1"/>
    <row r="374" s="72" customFormat="1"/>
    <row r="375" s="72" customFormat="1"/>
    <row r="376" s="72" customFormat="1"/>
    <row r="377" s="72" customFormat="1"/>
    <row r="378" s="72" customFormat="1"/>
    <row r="379" s="72" customFormat="1"/>
    <row r="380" s="72" customFormat="1"/>
    <row r="381" s="72" customFormat="1"/>
    <row r="382" s="72" customFormat="1"/>
    <row r="383" s="72" customFormat="1"/>
    <row r="384" s="72" customFormat="1"/>
    <row r="385" s="72" customFormat="1"/>
    <row r="386" s="72" customFormat="1"/>
    <row r="387" s="72" customFormat="1"/>
    <row r="388" s="72" customFormat="1"/>
    <row r="389" s="72" customFormat="1"/>
    <row r="390" s="72" customFormat="1"/>
    <row r="391" s="72" customFormat="1"/>
    <row r="392" s="72" customFormat="1"/>
    <row r="393" s="72" customFormat="1"/>
    <row r="394" s="72" customFormat="1"/>
    <row r="395" s="72" customFormat="1"/>
    <row r="396" s="72" customFormat="1"/>
    <row r="397" s="72" customFormat="1"/>
    <row r="398" s="72" customFormat="1"/>
    <row r="399" s="72" customFormat="1"/>
    <row r="400" s="72" customFormat="1"/>
    <row r="401" s="72" customFormat="1"/>
    <row r="402" s="72" customFormat="1"/>
    <row r="403" s="72" customFormat="1"/>
    <row r="404" s="72" customFormat="1"/>
    <row r="405" s="72" customFormat="1"/>
    <row r="406" s="72" customFormat="1"/>
    <row r="407" s="72" customFormat="1"/>
    <row r="408" s="72" customFormat="1"/>
    <row r="409" s="72" customFormat="1"/>
    <row r="410" s="72" customFormat="1"/>
    <row r="411" s="72" customFormat="1"/>
    <row r="412" s="72" customFormat="1"/>
    <row r="413" s="72" customFormat="1"/>
    <row r="414" s="72" customFormat="1"/>
    <row r="415" s="72" customFormat="1"/>
    <row r="416" s="72" customFormat="1"/>
    <row r="417" s="72" customFormat="1"/>
    <row r="418" s="72" customFormat="1"/>
    <row r="419" s="72" customFormat="1"/>
    <row r="420" s="72" customFormat="1"/>
    <row r="421" s="72" customFormat="1"/>
    <row r="422" s="72" customFormat="1"/>
    <row r="423" s="72" customFormat="1"/>
    <row r="424" s="72" customFormat="1"/>
    <row r="425" s="72" customFormat="1"/>
    <row r="426" s="72" customFormat="1"/>
    <row r="427" s="72" customFormat="1"/>
    <row r="428" s="72" customFormat="1"/>
    <row r="429" s="72" customFormat="1"/>
    <row r="430" s="72" customFormat="1"/>
    <row r="431" s="72" customFormat="1"/>
    <row r="432" s="72" customFormat="1"/>
    <row r="433" s="72" customFormat="1"/>
    <row r="434" s="72" customFormat="1"/>
    <row r="435" s="72" customFormat="1"/>
    <row r="436" s="72" customFormat="1"/>
    <row r="437" s="72" customFormat="1"/>
    <row r="438" s="72" customFormat="1"/>
    <row r="439" s="72" customFormat="1"/>
    <row r="440" s="72" customFormat="1"/>
    <row r="441" s="72" customFormat="1"/>
    <row r="442" s="72" customFormat="1"/>
    <row r="443" s="72" customFormat="1"/>
    <row r="444" s="72" customFormat="1"/>
    <row r="445" s="72" customFormat="1"/>
    <row r="446" s="72" customFormat="1"/>
    <row r="447" s="72" customFormat="1"/>
    <row r="448" s="72" customFormat="1"/>
    <row r="449" s="72" customFormat="1"/>
    <row r="450" s="72" customFormat="1"/>
    <row r="451" s="72" customFormat="1"/>
    <row r="452" s="72" customFormat="1"/>
    <row r="453" s="72" customFormat="1"/>
    <row r="454" s="72" customFormat="1"/>
    <row r="455" s="72" customFormat="1"/>
    <row r="456" s="72" customFormat="1"/>
    <row r="457" s="72" customFormat="1"/>
    <row r="458" s="72" customFormat="1"/>
    <row r="459" s="72" customFormat="1"/>
    <row r="460" s="72" customFormat="1"/>
    <row r="461" s="72" customFormat="1"/>
    <row r="462" s="72" customFormat="1"/>
    <row r="463" s="72" customFormat="1"/>
    <row r="464" s="72" customFormat="1"/>
    <row r="465" s="72" customFormat="1"/>
    <row r="466" s="72" customFormat="1"/>
    <row r="467" s="72" customFormat="1"/>
    <row r="468" s="72" customFormat="1"/>
    <row r="469" s="72" customFormat="1"/>
    <row r="470" s="72" customFormat="1"/>
    <row r="471" s="72" customFormat="1"/>
    <row r="472" s="72" customFormat="1"/>
    <row r="473" s="72" customFormat="1"/>
    <row r="474" s="72" customFormat="1"/>
    <row r="475" s="72" customFormat="1"/>
    <row r="476" s="72" customFormat="1"/>
    <row r="477" s="72" customFormat="1"/>
    <row r="478" s="72" customFormat="1"/>
    <row r="479" s="72" customFormat="1"/>
    <row r="480" s="72" customFormat="1"/>
    <row r="481" s="72" customFormat="1"/>
    <row r="482" s="72" customFormat="1"/>
    <row r="483" s="72" customFormat="1"/>
    <row r="484" s="72" customFormat="1"/>
    <row r="485" s="72" customFormat="1"/>
    <row r="486" s="72" customFormat="1"/>
    <row r="487" s="72" customFormat="1"/>
    <row r="488" s="72" customFormat="1"/>
    <row r="489" s="72" customFormat="1"/>
    <row r="490" s="72" customFormat="1"/>
    <row r="491" s="72" customFormat="1"/>
    <row r="492" s="72" customFormat="1"/>
    <row r="493" s="72" customFormat="1"/>
    <row r="494" s="72" customFormat="1"/>
    <row r="495" s="72" customFormat="1"/>
    <row r="496" s="72" customFormat="1"/>
    <row r="497" s="72" customFormat="1"/>
    <row r="498" s="72" customFormat="1"/>
    <row r="499" s="72" customFormat="1"/>
    <row r="500" s="72" customFormat="1"/>
    <row r="501" s="72" customFormat="1"/>
    <row r="502" s="72" customFormat="1"/>
    <row r="503" s="72" customFormat="1"/>
    <row r="504" s="72" customFormat="1"/>
    <row r="505" s="72" customFormat="1"/>
    <row r="506" s="72" customFormat="1"/>
    <row r="507" s="72" customFormat="1"/>
    <row r="508" s="72" customFormat="1"/>
    <row r="509" s="72" customFormat="1"/>
    <row r="510" s="72" customFormat="1"/>
    <row r="511" s="72" customFormat="1"/>
    <row r="512" s="72" customFormat="1"/>
    <row r="513" s="72" customFormat="1"/>
    <row r="514" s="72" customFormat="1"/>
    <row r="515" s="72" customFormat="1"/>
    <row r="516" s="72" customFormat="1"/>
    <row r="517" s="72" customFormat="1"/>
    <row r="518" s="72" customFormat="1"/>
    <row r="519" s="72" customFormat="1"/>
    <row r="520" s="72" customFormat="1"/>
    <row r="521" s="72" customFormat="1"/>
    <row r="522" s="72" customFormat="1"/>
    <row r="523" s="72" customFormat="1"/>
    <row r="524" s="72" customFormat="1"/>
    <row r="525" s="72" customFormat="1"/>
    <row r="526" s="72" customFormat="1"/>
    <row r="527" s="72" customFormat="1"/>
    <row r="528" s="72" customFormat="1"/>
    <row r="529" s="72" customFormat="1"/>
    <row r="530" s="72" customFormat="1"/>
    <row r="531" s="72" customFormat="1"/>
    <row r="532" s="72" customFormat="1"/>
    <row r="533" s="72" customFormat="1"/>
    <row r="534" s="72" customFormat="1"/>
    <row r="535" s="72" customFormat="1"/>
    <row r="536" s="72" customFormat="1"/>
    <row r="537" s="72" customFormat="1"/>
    <row r="538" s="72" customFormat="1"/>
    <row r="539" s="72" customFormat="1"/>
    <row r="540" s="72" customFormat="1"/>
    <row r="541" s="72" customFormat="1"/>
    <row r="542" s="72" customFormat="1"/>
    <row r="543" s="72" customFormat="1"/>
    <row r="544" s="72" customFormat="1"/>
    <row r="545" s="72" customFormat="1"/>
    <row r="546" s="72" customFormat="1"/>
    <row r="547" s="72" customFormat="1"/>
    <row r="548" s="72" customFormat="1"/>
    <row r="549" s="72" customFormat="1"/>
    <row r="550" s="72" customFormat="1"/>
    <row r="551" s="72" customFormat="1"/>
    <row r="552" s="72" customFormat="1"/>
    <row r="553" s="72" customFormat="1"/>
    <row r="554" s="72" customFormat="1"/>
    <row r="555" s="72" customFormat="1"/>
    <row r="556" s="72" customFormat="1"/>
    <row r="557" s="72" customFormat="1"/>
    <row r="558" s="72" customFormat="1"/>
    <row r="559" s="72" customFormat="1"/>
    <row r="560" s="72" customFormat="1"/>
    <row r="561" s="72" customFormat="1"/>
    <row r="562" s="72" customFormat="1"/>
    <row r="563" s="72" customFormat="1"/>
    <row r="564" s="72" customFormat="1"/>
    <row r="565" s="72" customFormat="1"/>
    <row r="566" s="72" customFormat="1"/>
    <row r="567" s="72" customFormat="1"/>
    <row r="568" s="72" customFormat="1"/>
    <row r="569" s="72" customFormat="1"/>
    <row r="570" s="72" customFormat="1"/>
    <row r="571" s="72" customFormat="1"/>
    <row r="572" s="72" customFormat="1"/>
    <row r="573" s="72" customFormat="1"/>
    <row r="574" s="72" customFormat="1"/>
    <row r="575" s="72" customFormat="1"/>
    <row r="576" s="72" customFormat="1"/>
    <row r="577" s="72" customFormat="1"/>
    <row r="578" s="72" customFormat="1"/>
    <row r="579" s="72" customFormat="1"/>
    <row r="580" s="72" customFormat="1"/>
    <row r="581" s="72" customFormat="1"/>
    <row r="582" s="72" customFormat="1"/>
    <row r="583" s="72" customFormat="1"/>
    <row r="584" s="72" customFormat="1"/>
    <row r="585" s="72" customFormat="1"/>
    <row r="586" s="72" customFormat="1"/>
    <row r="587" s="72" customFormat="1"/>
    <row r="588" s="72" customFormat="1"/>
    <row r="589" s="72" customFormat="1"/>
    <row r="590" s="72" customFormat="1"/>
    <row r="591" s="72" customFormat="1"/>
    <row r="592" s="72" customFormat="1"/>
    <row r="593" s="72" customFormat="1"/>
    <row r="594" s="72" customFormat="1"/>
    <row r="595" s="72" customFormat="1"/>
    <row r="596" s="72" customFormat="1"/>
    <row r="597" s="72" customFormat="1"/>
    <row r="598" s="72" customFormat="1"/>
    <row r="599" s="72" customFormat="1"/>
    <row r="600" s="72" customFormat="1"/>
    <row r="601" s="72" customFormat="1"/>
    <row r="602" s="72" customFormat="1"/>
    <row r="603" s="72" customFormat="1"/>
    <row r="604" s="72" customFormat="1"/>
    <row r="605" s="72" customFormat="1"/>
    <row r="606" s="72" customFormat="1"/>
    <row r="607" s="72" customFormat="1"/>
    <row r="608" s="72" customFormat="1"/>
    <row r="609" s="72" customFormat="1"/>
    <row r="610" s="72" customFormat="1"/>
    <row r="611" s="72" customFormat="1"/>
    <row r="612" s="72" customFormat="1"/>
    <row r="613" s="72" customFormat="1"/>
    <row r="614" s="72" customFormat="1"/>
    <row r="615" s="72" customFormat="1"/>
    <row r="616" s="72" customFormat="1"/>
    <row r="617" s="72" customFormat="1"/>
    <row r="618" s="72" customFormat="1"/>
    <row r="619" s="72" customFormat="1"/>
    <row r="620" s="72" customFormat="1"/>
    <row r="621" s="72" customFormat="1"/>
    <row r="622" s="72" customFormat="1"/>
    <row r="623" s="72" customFormat="1"/>
    <row r="624" s="72" customFormat="1"/>
    <row r="625" s="72" customFormat="1"/>
    <row r="626" s="72" customFormat="1"/>
    <row r="627" s="72" customFormat="1"/>
    <row r="628" s="72" customFormat="1"/>
    <row r="629" s="72" customFormat="1"/>
    <row r="630" s="72" customFormat="1"/>
    <row r="631" s="72" customFormat="1"/>
    <row r="632" s="72" customFormat="1"/>
    <row r="633" s="72" customFormat="1"/>
    <row r="634" s="72" customFormat="1"/>
    <row r="635" s="72" customFormat="1"/>
    <row r="636" s="72" customFormat="1"/>
    <row r="637" s="72" customFormat="1"/>
    <row r="638" s="72" customFormat="1"/>
    <row r="639" s="72" customFormat="1"/>
    <row r="640" s="72" customFormat="1"/>
    <row r="641" s="72" customFormat="1"/>
    <row r="642" s="72" customFormat="1"/>
    <row r="643" s="72" customFormat="1"/>
    <row r="644" s="72" customFormat="1"/>
    <row r="645" s="72" customFormat="1"/>
    <row r="646" s="72" customFormat="1"/>
    <row r="647" s="72" customFormat="1"/>
    <row r="648" s="72" customFormat="1"/>
    <row r="649" s="72" customFormat="1"/>
    <row r="650" s="72" customFormat="1"/>
    <row r="651" s="72" customFormat="1"/>
    <row r="652" s="72" customFormat="1"/>
    <row r="653" s="72" customFormat="1"/>
    <row r="654" s="72" customFormat="1"/>
    <row r="655" s="72" customFormat="1"/>
    <row r="656" s="72" customFormat="1"/>
    <row r="657" s="72" customFormat="1"/>
    <row r="658" s="72" customFormat="1"/>
    <row r="659" s="72" customFormat="1"/>
    <row r="660" s="72" customFormat="1"/>
    <row r="661" s="72" customFormat="1"/>
    <row r="662" s="72" customFormat="1"/>
    <row r="663" s="72" customFormat="1"/>
    <row r="664" s="72" customFormat="1"/>
    <row r="665" s="72" customFormat="1"/>
    <row r="666" s="72" customFormat="1"/>
    <row r="667" s="72" customFormat="1"/>
    <row r="668" s="72" customFormat="1"/>
    <row r="669" s="72" customFormat="1"/>
    <row r="670" s="72" customFormat="1"/>
    <row r="671" s="72" customFormat="1"/>
    <row r="672" s="72" customFormat="1"/>
    <row r="673" s="72" customFormat="1"/>
    <row r="674" s="72" customFormat="1"/>
    <row r="675" s="72" customFormat="1"/>
    <row r="676" s="72" customFormat="1"/>
    <row r="677" s="72" customFormat="1"/>
    <row r="678" s="72" customFormat="1"/>
    <row r="679" s="72" customFormat="1"/>
    <row r="680" s="72" customFormat="1"/>
    <row r="681" s="72" customFormat="1"/>
    <row r="682" s="72" customFormat="1"/>
    <row r="683" s="72" customFormat="1"/>
    <row r="684" s="72" customFormat="1"/>
    <row r="685" s="72" customFormat="1"/>
    <row r="686" s="72" customFormat="1"/>
    <row r="687" s="72" customFormat="1"/>
    <row r="688" s="72" customFormat="1"/>
    <row r="689" s="72" customFormat="1"/>
    <row r="690" s="72" customFormat="1"/>
    <row r="691" s="72" customFormat="1"/>
    <row r="692" s="72" customFormat="1"/>
    <row r="693" s="72" customFormat="1"/>
    <row r="694" s="72" customFormat="1"/>
    <row r="695" s="72" customFormat="1"/>
    <row r="696" s="72" customFormat="1"/>
    <row r="697" s="72" customFormat="1"/>
    <row r="698" s="72" customFormat="1"/>
    <row r="699" s="72" customFormat="1"/>
    <row r="700" s="72" customFormat="1"/>
    <row r="701" s="72" customFormat="1"/>
    <row r="702" s="72" customFormat="1"/>
    <row r="703" s="72" customFormat="1"/>
    <row r="704" s="72" customFormat="1"/>
    <row r="705" s="72" customFormat="1"/>
    <row r="706" s="72" customFormat="1"/>
    <row r="707" s="72" customFormat="1"/>
    <row r="708" s="72" customFormat="1"/>
    <row r="709" s="72" customFormat="1"/>
    <row r="710" s="72" customFormat="1"/>
    <row r="711" s="72" customFormat="1"/>
    <row r="712" s="72" customFormat="1"/>
    <row r="713" s="72" customFormat="1"/>
    <row r="714" s="72" customFormat="1"/>
    <row r="715" s="72" customFormat="1"/>
    <row r="716" s="72" customFormat="1"/>
    <row r="717" s="72" customFormat="1"/>
    <row r="718" s="72" customFormat="1"/>
    <row r="719" s="72" customFormat="1"/>
    <row r="720" s="72" customFormat="1"/>
    <row r="721" s="72" customFormat="1"/>
    <row r="722" s="72" customFormat="1"/>
    <row r="723" s="72" customFormat="1"/>
    <row r="724" s="72" customFormat="1"/>
    <row r="725" s="72" customFormat="1"/>
    <row r="726" s="72" customFormat="1"/>
    <row r="727" s="72" customFormat="1"/>
    <row r="728" s="72" customFormat="1"/>
    <row r="729" s="72" customFormat="1"/>
    <row r="730" s="72" customFormat="1"/>
    <row r="731" s="72" customFormat="1"/>
    <row r="732" s="72" customFormat="1"/>
    <row r="733" s="72" customFormat="1"/>
    <row r="734" s="72" customFormat="1"/>
    <row r="735" s="72" customFormat="1"/>
    <row r="736" s="72" customFormat="1"/>
    <row r="737" s="72" customFormat="1"/>
    <row r="738" s="72" customFormat="1"/>
    <row r="739" s="72" customFormat="1"/>
    <row r="740" s="72" customFormat="1"/>
    <row r="741" s="72" customFormat="1"/>
    <row r="742" s="72" customFormat="1"/>
    <row r="743" s="72" customFormat="1"/>
    <row r="744" s="72" customFormat="1"/>
    <row r="745" s="72" customFormat="1"/>
    <row r="746" s="72" customFormat="1"/>
    <row r="747" s="72" customFormat="1"/>
    <row r="748" s="72" customFormat="1"/>
    <row r="749" s="72" customFormat="1"/>
    <row r="750" s="72" customFormat="1"/>
    <row r="751" s="72" customFormat="1"/>
    <row r="752" s="72" customFormat="1"/>
    <row r="753" s="72" customFormat="1"/>
    <row r="754" s="72" customFormat="1"/>
    <row r="755" s="72" customFormat="1"/>
    <row r="756" s="72" customFormat="1"/>
    <row r="757" s="72" customFormat="1"/>
    <row r="758" s="72" customFormat="1"/>
    <row r="759" s="72" customFormat="1"/>
    <row r="760" s="72" customFormat="1"/>
    <row r="761" s="72" customFormat="1"/>
    <row r="762" s="72" customFormat="1"/>
    <row r="763" s="72" customFormat="1"/>
    <row r="764" s="72" customFormat="1"/>
    <row r="765" s="72" customFormat="1"/>
    <row r="766" s="72" customFormat="1"/>
    <row r="767" s="72" customFormat="1"/>
    <row r="768" s="72" customFormat="1"/>
    <row r="769" s="72" customFormat="1"/>
    <row r="770" s="72" customFormat="1"/>
    <row r="771" s="72" customFormat="1"/>
    <row r="772" s="72" customFormat="1"/>
    <row r="773" s="72" customFormat="1"/>
    <row r="774" s="72" customFormat="1"/>
    <row r="775" s="72" customFormat="1"/>
    <row r="776" s="72" customFormat="1"/>
    <row r="777" s="72" customFormat="1"/>
    <row r="778" s="72" customFormat="1"/>
    <row r="779" s="72" customFormat="1"/>
    <row r="780" s="72" customFormat="1"/>
    <row r="781" s="72" customFormat="1"/>
    <row r="782" s="72" customFormat="1"/>
    <row r="783" s="72" customFormat="1"/>
    <row r="784" s="72" customFormat="1"/>
    <row r="785" s="72" customFormat="1"/>
    <row r="786" s="72" customFormat="1"/>
    <row r="787" s="72" customFormat="1"/>
    <row r="788" s="72" customFormat="1"/>
    <row r="789" s="72" customFormat="1"/>
    <row r="790" s="72" customFormat="1"/>
    <row r="791" s="72" customFormat="1"/>
    <row r="792" s="72" customFormat="1"/>
    <row r="793" s="72" customFormat="1"/>
    <row r="794" s="72" customFormat="1"/>
    <row r="795" s="72" customFormat="1"/>
    <row r="796" s="72" customFormat="1"/>
    <row r="797" s="72" customFormat="1"/>
    <row r="798" s="72" customFormat="1"/>
    <row r="799" s="72" customFormat="1"/>
    <row r="800" s="72" customFormat="1"/>
    <row r="801" s="72" customFormat="1"/>
    <row r="802" s="72" customFormat="1"/>
    <row r="803" s="72" customFormat="1"/>
    <row r="804" s="72" customFormat="1"/>
    <row r="805" s="72" customFormat="1"/>
    <row r="806" s="72" customFormat="1"/>
    <row r="807" s="72" customFormat="1"/>
    <row r="808" s="72" customFormat="1"/>
    <row r="809" s="72" customFormat="1"/>
    <row r="810" s="72" customFormat="1"/>
    <row r="811" s="72" customFormat="1"/>
    <row r="812" s="72" customFormat="1"/>
    <row r="813" s="72" customFormat="1"/>
    <row r="814" s="72" customFormat="1"/>
    <row r="815" s="72" customFormat="1"/>
    <row r="816" s="72" customFormat="1"/>
    <row r="817" s="72" customFormat="1"/>
    <row r="818" s="72" customFormat="1"/>
    <row r="819" s="72" customFormat="1"/>
    <row r="820" s="72" customFormat="1"/>
    <row r="821" s="72" customFormat="1"/>
    <row r="822" s="72" customFormat="1"/>
    <row r="823" s="72" customFormat="1"/>
    <row r="824" s="72" customFormat="1"/>
    <row r="825" s="72" customFormat="1"/>
    <row r="826" s="72" customFormat="1"/>
    <row r="827" s="72" customFormat="1"/>
    <row r="828" s="72" customFormat="1"/>
    <row r="829" s="72" customFormat="1"/>
    <row r="830" s="72" customFormat="1"/>
    <row r="831" s="72" customFormat="1"/>
    <row r="832" s="72" customFormat="1"/>
    <row r="833" s="72" customFormat="1"/>
    <row r="834" s="72" customFormat="1"/>
    <row r="835" s="72" customFormat="1"/>
    <row r="836" s="72" customFormat="1"/>
    <row r="837" s="72" customFormat="1"/>
    <row r="838" s="72" customFormat="1"/>
    <row r="839" s="72" customFormat="1"/>
    <row r="840" s="72" customFormat="1"/>
    <row r="841" s="72" customFormat="1"/>
    <row r="842" s="72" customFormat="1"/>
    <row r="843" s="72" customFormat="1"/>
    <row r="844" s="72" customFormat="1"/>
    <row r="845" s="72" customFormat="1"/>
    <row r="846" s="72" customFormat="1"/>
    <row r="847" s="72" customFormat="1"/>
    <row r="848" s="72" customFormat="1"/>
    <row r="849" s="72" customFormat="1"/>
    <row r="850" s="72" customFormat="1"/>
    <row r="851" s="72" customFormat="1"/>
    <row r="852" s="72" customFormat="1"/>
    <row r="853" s="72" customFormat="1"/>
    <row r="854" s="72" customFormat="1"/>
    <row r="855" s="72" customFormat="1"/>
    <row r="856" s="72" customFormat="1"/>
    <row r="857" s="72" customFormat="1"/>
    <row r="858" s="72" customFormat="1"/>
    <row r="859" s="72" customFormat="1"/>
    <row r="860" s="72" customFormat="1"/>
    <row r="861" s="72" customFormat="1"/>
    <row r="862" s="72" customFormat="1"/>
    <row r="863" s="72" customFormat="1"/>
    <row r="864" s="72" customFormat="1"/>
    <row r="865" s="72" customFormat="1"/>
    <row r="866" s="72" customFormat="1"/>
    <row r="867" s="72" customFormat="1"/>
    <row r="868" s="72" customFormat="1"/>
    <row r="869" s="72" customFormat="1"/>
    <row r="870" s="72" customFormat="1"/>
    <row r="871" s="72" customFormat="1"/>
    <row r="872" s="72" customFormat="1"/>
    <row r="873" s="72" customFormat="1"/>
    <row r="874" s="72" customFormat="1"/>
    <row r="875" s="72" customFormat="1"/>
    <row r="876" s="72" customFormat="1"/>
    <row r="877" s="72" customFormat="1"/>
    <row r="878" s="72" customFormat="1"/>
    <row r="879" s="72" customFormat="1"/>
    <row r="880" s="72" customFormat="1"/>
    <row r="881" s="72" customFormat="1"/>
    <row r="882" s="72" customFormat="1"/>
    <row r="883" s="72" customFormat="1"/>
    <row r="884" s="72" customFormat="1"/>
    <row r="885" s="72" customFormat="1"/>
    <row r="886" s="72" customFormat="1"/>
    <row r="887" s="72" customFormat="1"/>
    <row r="888" s="72" customFormat="1"/>
    <row r="889" s="72" customFormat="1"/>
    <row r="890" s="72" customFormat="1"/>
    <row r="891" s="72" customFormat="1"/>
    <row r="892" s="72" customFormat="1"/>
    <row r="893" s="72" customFormat="1"/>
    <row r="894" s="72" customFormat="1"/>
    <row r="895" s="72" customFormat="1"/>
    <row r="896" s="72" customFormat="1"/>
    <row r="897" s="72" customFormat="1"/>
    <row r="898" s="72" customFormat="1"/>
    <row r="899" s="72" customFormat="1"/>
    <row r="900" s="72" customFormat="1"/>
    <row r="901" s="72" customFormat="1"/>
    <row r="902" s="72" customFormat="1"/>
    <row r="903" s="72" customFormat="1"/>
    <row r="904" s="72" customFormat="1"/>
    <row r="905" s="72" customFormat="1"/>
    <row r="906" s="72" customFormat="1"/>
    <row r="907" s="72" customFormat="1"/>
    <row r="908" s="72" customFormat="1"/>
    <row r="909" s="72" customFormat="1"/>
    <row r="910" s="72" customFormat="1"/>
    <row r="911" s="72" customFormat="1"/>
    <row r="912" s="72" customFormat="1"/>
    <row r="913" s="72" customFormat="1"/>
    <row r="914" s="72" customFormat="1"/>
    <row r="915" s="72" customFormat="1"/>
    <row r="916" s="72" customFormat="1"/>
    <row r="917" s="72" customFormat="1"/>
    <row r="918" s="72" customFormat="1"/>
    <row r="919" s="72" customFormat="1"/>
    <row r="920" s="72" customFormat="1"/>
    <row r="921" s="72" customFormat="1"/>
    <row r="922" s="72" customFormat="1"/>
    <row r="923" s="72" customFormat="1"/>
    <row r="924" s="72" customFormat="1"/>
    <row r="925" s="72" customFormat="1"/>
    <row r="926" s="72" customFormat="1"/>
    <row r="927" s="72" customFormat="1"/>
    <row r="928" s="72" customFormat="1"/>
    <row r="929" s="72" customFormat="1"/>
    <row r="930" s="72" customFormat="1"/>
    <row r="931" s="72" customFormat="1"/>
    <row r="932" s="72" customFormat="1"/>
    <row r="933" s="72" customFormat="1"/>
    <row r="934" s="72" customFormat="1"/>
    <row r="935" s="72" customFormat="1"/>
    <row r="936" s="72" customFormat="1"/>
    <row r="937" s="72" customFormat="1"/>
    <row r="938" s="72" customFormat="1"/>
    <row r="939" s="72" customFormat="1"/>
    <row r="940" s="72" customFormat="1"/>
    <row r="941" s="72" customFormat="1"/>
    <row r="942" s="72" customFormat="1"/>
    <row r="943" s="72" customFormat="1"/>
    <row r="944" s="72" customFormat="1"/>
    <row r="945" s="72" customFormat="1"/>
    <row r="946" s="72" customFormat="1"/>
    <row r="947" s="72" customFormat="1"/>
    <row r="948" s="72" customFormat="1"/>
    <row r="949" s="72" customFormat="1"/>
    <row r="950" s="72" customFormat="1"/>
    <row r="951" s="72" customFormat="1"/>
    <row r="952" s="72" customFormat="1"/>
    <row r="953" s="72" customFormat="1"/>
    <row r="954" s="72" customFormat="1"/>
    <row r="955" s="72" customFormat="1"/>
    <row r="956" s="72" customFormat="1"/>
    <row r="957" s="72" customFormat="1"/>
    <row r="958" s="72" customFormat="1"/>
    <row r="959" s="72" customFormat="1"/>
    <row r="960" s="72" customFormat="1"/>
    <row r="961" s="72" customFormat="1"/>
    <row r="962" s="72" customFormat="1"/>
    <row r="963" s="72" customFormat="1"/>
    <row r="964" s="72" customFormat="1"/>
    <row r="965" s="72" customFormat="1"/>
    <row r="966" s="72" customFormat="1"/>
    <row r="967" s="72" customFormat="1"/>
    <row r="968" s="72" customFormat="1"/>
    <row r="969" s="72" customFormat="1"/>
    <row r="970" s="72" customFormat="1"/>
    <row r="971" s="72" customFormat="1"/>
    <row r="972" s="72" customFormat="1"/>
    <row r="973" s="72" customFormat="1"/>
    <row r="974" s="72" customFormat="1"/>
    <row r="975" s="72" customFormat="1"/>
    <row r="976" s="72" customFormat="1"/>
    <row r="977" s="72" customFormat="1"/>
    <row r="978" s="72" customFormat="1"/>
    <row r="979" s="72" customFormat="1"/>
    <row r="980" s="72" customFormat="1"/>
    <row r="981" s="72" customFormat="1"/>
    <row r="982" s="72" customFormat="1"/>
    <row r="983" s="72" customFormat="1"/>
    <row r="984" s="72" customFormat="1"/>
    <row r="985" s="72" customFormat="1"/>
    <row r="986" s="72" customFormat="1"/>
    <row r="987" s="72" customFormat="1"/>
    <row r="988" s="72" customFormat="1"/>
    <row r="989" s="72" customFormat="1"/>
    <row r="990" s="72" customFormat="1"/>
    <row r="991" s="72" customFormat="1"/>
    <row r="992" s="72" customFormat="1"/>
    <row r="993" s="72" customFormat="1"/>
    <row r="994" s="72" customFormat="1"/>
    <row r="995" s="72" customFormat="1"/>
    <row r="996" s="72" customFormat="1"/>
    <row r="997" s="72" customFormat="1"/>
    <row r="998" s="72" customFormat="1"/>
    <row r="999" s="72" customFormat="1"/>
    <row r="1000" s="72" customFormat="1"/>
    <row r="1001" s="72" customFormat="1"/>
    <row r="1002" s="72" customFormat="1"/>
    <row r="1003" s="72" customFormat="1"/>
    <row r="1004" s="72" customFormat="1"/>
    <row r="1005" s="72" customFormat="1"/>
    <row r="1006" s="72" customFormat="1"/>
    <row r="1007" s="72" customFormat="1"/>
    <row r="1008" s="72" customFormat="1"/>
    <row r="1009" s="72" customFormat="1"/>
    <row r="1010" s="72" customFormat="1"/>
    <row r="1011" s="72" customFormat="1"/>
    <row r="1012" s="72" customFormat="1"/>
    <row r="1013" s="72" customFormat="1"/>
    <row r="1014" s="72" customFormat="1"/>
    <row r="1015" s="72" customFormat="1"/>
    <row r="1016" s="72" customFormat="1"/>
    <row r="1017" s="72" customFormat="1"/>
    <row r="1018" s="72" customFormat="1"/>
    <row r="1019" s="72" customFormat="1"/>
    <row r="1020" s="72" customFormat="1"/>
    <row r="1021" s="72" customFormat="1"/>
    <row r="1022" s="72" customFormat="1"/>
    <row r="1023" s="72" customFormat="1"/>
    <row r="1024" s="72" customFormat="1"/>
    <row r="1025" s="72" customFormat="1"/>
    <row r="1026" s="72" customFormat="1"/>
    <row r="1027" s="72" customFormat="1"/>
    <row r="1028" s="72" customFormat="1"/>
    <row r="1029" s="72" customFormat="1"/>
    <row r="1030" s="72" customFormat="1"/>
    <row r="1031" s="72" customFormat="1"/>
    <row r="1032" s="72" customFormat="1"/>
    <row r="1033" s="72" customFormat="1"/>
    <row r="1034" s="72" customFormat="1"/>
    <row r="1035" s="72" customFormat="1"/>
    <row r="1036" s="72" customFormat="1"/>
    <row r="1037" s="72" customFormat="1"/>
    <row r="1038" s="72" customFormat="1"/>
    <row r="1039" s="72" customFormat="1"/>
    <row r="1040" s="72" customFormat="1"/>
    <row r="1041" s="72" customFormat="1"/>
    <row r="1042" s="72" customFormat="1"/>
    <row r="1043" s="72" customFormat="1"/>
    <row r="1044" s="72" customFormat="1"/>
    <row r="1045" s="72" customFormat="1"/>
    <row r="1046" s="72" customFormat="1"/>
    <row r="1047" s="72" customFormat="1"/>
    <row r="1048" s="72" customFormat="1"/>
    <row r="1049" s="72" customFormat="1"/>
    <row r="1050" s="72" customFormat="1"/>
    <row r="1051" s="72" customFormat="1"/>
    <row r="1052" s="72" customFormat="1"/>
    <row r="1053" s="72" customFormat="1"/>
    <row r="1054" s="72" customFormat="1"/>
    <row r="1055" s="72" customFormat="1"/>
    <row r="1056" s="72" customFormat="1"/>
    <row r="1057" s="72" customFormat="1"/>
    <row r="1058" s="72" customFormat="1"/>
    <row r="1059" s="72" customFormat="1"/>
    <row r="1060" s="72" customFormat="1"/>
    <row r="1061" s="72" customFormat="1"/>
    <row r="1062" s="72" customFormat="1"/>
    <row r="1063" s="72" customFormat="1"/>
    <row r="1064" s="72" customFormat="1"/>
    <row r="1065" s="72" customFormat="1"/>
    <row r="1066" s="72" customFormat="1"/>
    <row r="1067" s="72" customFormat="1"/>
    <row r="1068" s="72" customFormat="1"/>
    <row r="1069" s="72" customFormat="1"/>
    <row r="1070" s="72" customFormat="1"/>
    <row r="1071" s="72" customFormat="1"/>
    <row r="1072" s="72" customFormat="1"/>
    <row r="1073" s="72" customFormat="1"/>
    <row r="1074" s="72" customFormat="1"/>
    <row r="1075" s="72" customFormat="1"/>
    <row r="1076" s="72" customFormat="1"/>
    <row r="1077" s="72" customFormat="1"/>
    <row r="1078" s="72" customFormat="1"/>
    <row r="1079" s="72" customFormat="1"/>
    <row r="1080" s="72" customFormat="1"/>
    <row r="1081" s="72" customFormat="1"/>
    <row r="1082" s="72" customFormat="1"/>
    <row r="1083" s="72" customFormat="1"/>
    <row r="1084" s="72" customFormat="1"/>
    <row r="1085" s="72" customFormat="1"/>
    <row r="1086" s="72" customFormat="1"/>
    <row r="1087" s="72" customFormat="1"/>
    <row r="1088" s="72" customFormat="1"/>
    <row r="1089" s="72" customFormat="1"/>
    <row r="1090" s="72" customFormat="1"/>
    <row r="1091" s="72" customFormat="1"/>
    <row r="1092" s="72" customFormat="1"/>
    <row r="1093" s="72" customFormat="1"/>
    <row r="1094" s="72" customFormat="1"/>
    <row r="1095" s="72" customFormat="1"/>
    <row r="1096" s="72" customFormat="1"/>
    <row r="1097" s="72" customFormat="1"/>
    <row r="1098" s="72" customFormat="1"/>
    <row r="1099" s="72" customFormat="1"/>
    <row r="1100" s="72" customFormat="1"/>
    <row r="1101" s="72" customFormat="1"/>
    <row r="1102" s="72" customFormat="1"/>
    <row r="1103" s="72" customFormat="1"/>
    <row r="1104" s="72" customFormat="1"/>
    <row r="1105" s="72" customFormat="1"/>
    <row r="1106" s="72" customFormat="1"/>
    <row r="1107" s="72" customFormat="1"/>
    <row r="1108" s="72" customFormat="1"/>
    <row r="1109" s="72" customFormat="1"/>
    <row r="1110" s="72" customFormat="1"/>
    <row r="1111" s="72" customFormat="1"/>
    <row r="1112" s="72" customFormat="1"/>
    <row r="1113" s="72" customFormat="1"/>
    <row r="1114" s="72" customFormat="1"/>
    <row r="1115" s="72" customFormat="1"/>
    <row r="1116" s="72" customFormat="1"/>
    <row r="1117" s="72" customFormat="1"/>
    <row r="1118" s="72" customFormat="1"/>
    <row r="1119" s="72" customFormat="1"/>
    <row r="1120" s="72" customFormat="1"/>
    <row r="1121" s="72" customFormat="1"/>
    <row r="1122" s="72" customFormat="1"/>
    <row r="1123" s="72" customFormat="1"/>
    <row r="1124" s="72" customFormat="1"/>
    <row r="1125" s="72" customFormat="1"/>
    <row r="1126" s="72" customFormat="1"/>
    <row r="1127" s="72" customFormat="1"/>
    <row r="1128" s="72" customFormat="1"/>
    <row r="1129" s="72" customFormat="1"/>
    <row r="1130" s="72" customFormat="1"/>
    <row r="1131" s="72" customFormat="1"/>
    <row r="1132" s="72" customFormat="1"/>
    <row r="1133" s="72" customFormat="1"/>
    <row r="1134" s="72" customFormat="1"/>
    <row r="1135" s="72" customFormat="1"/>
    <row r="1136" s="72" customFormat="1"/>
    <row r="1137" s="72" customFormat="1"/>
    <row r="1138" s="72" customFormat="1"/>
    <row r="1139" s="72" customFormat="1"/>
    <row r="1140" s="72" customFormat="1"/>
    <row r="1141" s="72" customFormat="1"/>
    <row r="1142" s="72" customFormat="1"/>
    <row r="1143" s="72" customFormat="1"/>
    <row r="1144" s="72" customFormat="1"/>
    <row r="1145" s="72" customFormat="1"/>
    <row r="1146" s="72" customFormat="1"/>
    <row r="1147" s="72" customFormat="1"/>
    <row r="1148" s="72" customFormat="1"/>
    <row r="1149" s="72" customFormat="1"/>
    <row r="1150" s="72" customFormat="1"/>
    <row r="1151" s="72" customFormat="1"/>
    <row r="1152" s="72" customFormat="1"/>
    <row r="1153" s="72" customFormat="1"/>
    <row r="1154" s="72" customFormat="1"/>
    <row r="1155" s="72" customFormat="1"/>
    <row r="1156" s="72" customFormat="1"/>
    <row r="1157" s="72" customFormat="1"/>
    <row r="1158" s="72" customFormat="1"/>
    <row r="1159" s="72" customFormat="1"/>
    <row r="1160" s="72" customFormat="1"/>
    <row r="1161" s="72" customFormat="1"/>
    <row r="1162" s="72" customFormat="1"/>
    <row r="1163" s="72" customFormat="1"/>
    <row r="1164" s="72" customFormat="1"/>
    <row r="1165" s="72" customFormat="1"/>
    <row r="1166" s="72" customFormat="1"/>
    <row r="1167" s="72" customFormat="1"/>
    <row r="1168" s="72" customFormat="1"/>
    <row r="1169" s="72" customFormat="1"/>
    <row r="1170" s="72" customFormat="1"/>
    <row r="1171" s="72" customFormat="1"/>
    <row r="1172" s="72" customFormat="1"/>
    <row r="1173" s="72" customFormat="1"/>
    <row r="1174" s="72" customFormat="1"/>
    <row r="1175" s="72" customFormat="1"/>
    <row r="1176" s="72" customFormat="1"/>
    <row r="1177" s="72" customFormat="1"/>
    <row r="1178" s="72" customFormat="1"/>
    <row r="1179" s="72" customFormat="1"/>
    <row r="1180" s="72" customFormat="1"/>
    <row r="1181" s="72" customFormat="1"/>
    <row r="1182" s="72" customFormat="1"/>
    <row r="1183" s="72" customFormat="1"/>
    <row r="1184" s="72" customFormat="1"/>
    <row r="1185" s="72" customFormat="1"/>
    <row r="1186" s="72" customFormat="1"/>
    <row r="1187" s="72" customFormat="1"/>
    <row r="1188" s="72" customFormat="1"/>
    <row r="1189" s="72" customFormat="1"/>
    <row r="1190" s="72" customFormat="1"/>
    <row r="1191" s="72" customFormat="1"/>
    <row r="1192" s="72" customFormat="1"/>
    <row r="1193" s="72" customFormat="1"/>
    <row r="1194" s="72" customFormat="1"/>
    <row r="1195" s="72" customFormat="1"/>
    <row r="1196" s="72" customFormat="1"/>
    <row r="1197" s="72" customFormat="1"/>
    <row r="1198" s="72" customFormat="1"/>
    <row r="1199" s="72" customFormat="1"/>
    <row r="1200" s="72" customFormat="1"/>
    <row r="1201" s="72" customFormat="1"/>
    <row r="1202" s="72" customFormat="1"/>
    <row r="1203" s="72" customFormat="1"/>
    <row r="1204" s="72" customFormat="1"/>
    <row r="1205" s="72" customFormat="1"/>
    <row r="1206" s="72" customFormat="1"/>
    <row r="1207" s="72" customFormat="1"/>
    <row r="1208" s="72" customFormat="1"/>
    <row r="1209" s="72" customFormat="1"/>
    <row r="1210" s="72" customFormat="1"/>
    <row r="1211" s="72" customFormat="1"/>
    <row r="1212" s="72" customFormat="1"/>
    <row r="1213" s="72" customFormat="1"/>
    <row r="1214" s="72" customFormat="1"/>
    <row r="1215" s="72" customFormat="1"/>
    <row r="1216" s="72" customFormat="1"/>
    <row r="1217" s="72" customFormat="1"/>
    <row r="1218" s="72" customFormat="1"/>
    <row r="1219" s="72" customFormat="1"/>
    <row r="1220" s="72" customFormat="1"/>
    <row r="1221" s="72" customFormat="1"/>
    <row r="1222" s="72" customFormat="1"/>
    <row r="1223" s="72" customFormat="1"/>
    <row r="1224" s="72" customFormat="1"/>
    <row r="1225" s="72" customFormat="1"/>
    <row r="1226" s="72" customFormat="1"/>
    <row r="1227" s="72" customFormat="1"/>
    <row r="1228" s="72" customFormat="1"/>
    <row r="1229" s="72" customFormat="1"/>
    <row r="1230" s="72" customFormat="1"/>
    <row r="1231" s="72" customFormat="1"/>
    <row r="1232" s="72" customFormat="1"/>
    <row r="1233" s="72" customFormat="1"/>
    <row r="1234" s="72" customFormat="1"/>
    <row r="1235" s="72" customFormat="1"/>
    <row r="1236" s="72" customFormat="1"/>
    <row r="1237" s="72" customFormat="1"/>
    <row r="1238" s="72" customFormat="1"/>
    <row r="1239" s="72" customFormat="1"/>
    <row r="1240" s="72" customFormat="1"/>
    <row r="1241" s="72" customFormat="1"/>
    <row r="1242" s="72" customFormat="1"/>
    <row r="1243" s="72" customFormat="1"/>
    <row r="1244" s="72" customFormat="1"/>
    <row r="1245" s="72" customFormat="1"/>
    <row r="1246" s="72" customFormat="1"/>
    <row r="1247" s="72" customFormat="1"/>
    <row r="1248" s="72" customFormat="1"/>
    <row r="1249" s="72" customFormat="1"/>
    <row r="1250" s="72" customFormat="1"/>
    <row r="1251" s="72" customFormat="1"/>
    <row r="1252" s="72" customFormat="1"/>
    <row r="1253" s="72" customFormat="1"/>
    <row r="1254" s="72" customFormat="1"/>
    <row r="1255" s="72" customFormat="1"/>
    <row r="1256" s="72" customFormat="1"/>
    <row r="1257" s="72" customFormat="1"/>
    <row r="1258" s="72" customFormat="1"/>
    <row r="1259" s="72" customFormat="1"/>
    <row r="1260" s="72" customFormat="1"/>
    <row r="1261" s="72" customFormat="1"/>
    <row r="1262" s="72" customFormat="1"/>
    <row r="1263" s="72" customFormat="1"/>
    <row r="1264" s="72" customFormat="1"/>
    <row r="1265" s="72" customFormat="1"/>
    <row r="1266" s="72" customFormat="1"/>
    <row r="1267" s="72" customFormat="1"/>
    <row r="1268" s="72" customFormat="1"/>
    <row r="1269" s="72" customFormat="1"/>
    <row r="1270" s="72" customFormat="1"/>
    <row r="1271" s="72" customFormat="1"/>
    <row r="1272" s="72" customFormat="1"/>
    <row r="1273" s="72" customFormat="1"/>
    <row r="1274" s="72" customFormat="1"/>
    <row r="1275" s="72" customFormat="1"/>
    <row r="1276" s="72" customFormat="1"/>
    <row r="1277" s="72" customFormat="1"/>
    <row r="1278" s="72" customFormat="1"/>
    <row r="1279" s="72" customFormat="1"/>
    <row r="1280" s="72" customFormat="1"/>
    <row r="1281" s="72" customFormat="1"/>
    <row r="1282" s="72" customFormat="1"/>
    <row r="1283" s="72" customFormat="1"/>
    <row r="1284" s="72" customFormat="1"/>
    <row r="1285" s="72" customFormat="1"/>
    <row r="1286" s="72" customFormat="1"/>
    <row r="1287" s="72" customFormat="1"/>
    <row r="1288" s="72" customFormat="1"/>
    <row r="1289" s="72" customFormat="1"/>
    <row r="1290" s="72" customFormat="1"/>
    <row r="1291" s="72" customFormat="1"/>
    <row r="1292" s="72" customFormat="1"/>
    <row r="1293" s="72" customFormat="1"/>
    <row r="1294" s="72" customFormat="1"/>
    <row r="1295" s="72" customFormat="1"/>
    <row r="1296" s="72" customFormat="1"/>
    <row r="1297" s="72" customFormat="1"/>
    <row r="1298" s="72" customFormat="1"/>
    <row r="1299" s="72" customFormat="1"/>
    <row r="1300" s="72" customFormat="1"/>
    <row r="1301" s="72" customFormat="1"/>
    <row r="1302" s="72" customFormat="1"/>
    <row r="1303" s="72" customFormat="1"/>
    <row r="1304" s="72" customFormat="1"/>
    <row r="1305" s="72" customFormat="1"/>
    <row r="1306" s="72" customFormat="1"/>
    <row r="1307" s="72" customFormat="1"/>
    <row r="1308" s="72" customFormat="1"/>
    <row r="1309" s="72" customFormat="1"/>
    <row r="1310" s="72" customFormat="1"/>
    <row r="1311" s="72" customFormat="1"/>
    <row r="1312" s="72" customFormat="1"/>
    <row r="1313" s="72" customFormat="1"/>
    <row r="1314" s="72" customFormat="1"/>
    <row r="1315" s="72" customFormat="1"/>
    <row r="1316" s="72" customFormat="1"/>
    <row r="1317" s="72" customFormat="1"/>
    <row r="1318" s="72" customFormat="1"/>
    <row r="1319" s="72" customFormat="1"/>
    <row r="1320" s="72" customFormat="1"/>
    <row r="1321" s="72" customFormat="1"/>
    <row r="1322" s="72" customFormat="1"/>
    <row r="1323" s="72" customFormat="1"/>
    <row r="1324" s="72" customFormat="1"/>
    <row r="1325" s="72" customFormat="1"/>
    <row r="1326" s="72" customFormat="1"/>
    <row r="1327" s="72" customFormat="1"/>
    <row r="1328" s="72" customFormat="1"/>
    <row r="1329" s="72" customFormat="1"/>
    <row r="1330" s="72" customFormat="1"/>
    <row r="1331" s="72" customFormat="1"/>
    <row r="1332" s="72" customFormat="1"/>
    <row r="1333" s="72" customFormat="1"/>
    <row r="1334" s="72" customFormat="1"/>
    <row r="1335" s="72" customFormat="1"/>
    <row r="1336" s="72" customFormat="1"/>
    <row r="1337" s="72" customFormat="1"/>
    <row r="1338" s="72" customFormat="1"/>
    <row r="1339" s="72" customFormat="1"/>
    <row r="1340" s="72" customFormat="1"/>
    <row r="1341" s="72" customFormat="1"/>
    <row r="1342" s="72" customFormat="1"/>
    <row r="1343" s="72" customFormat="1"/>
    <row r="1344" s="72" customFormat="1"/>
    <row r="1345" s="72" customFormat="1"/>
    <row r="1346" s="72" customFormat="1"/>
    <row r="1347" s="72" customFormat="1"/>
    <row r="1348" s="72" customFormat="1"/>
    <row r="1349" s="72" customFormat="1"/>
    <row r="1350" s="72" customFormat="1"/>
    <row r="1351" s="72" customFormat="1"/>
    <row r="1352" s="72" customFormat="1"/>
    <row r="1353" s="72" customFormat="1"/>
    <row r="1354" s="72" customFormat="1"/>
    <row r="1355" s="72" customFormat="1"/>
    <row r="1356" s="72" customFormat="1"/>
    <row r="1357" s="72" customFormat="1"/>
    <row r="1358" s="72" customFormat="1"/>
    <row r="1359" s="72" customFormat="1"/>
    <row r="1360" s="72" customFormat="1"/>
    <row r="1361" s="72" customFormat="1"/>
    <row r="1362" s="72" customFormat="1"/>
    <row r="1363" s="72" customFormat="1"/>
    <row r="1364" s="72" customFormat="1"/>
    <row r="1365" s="72" customFormat="1"/>
    <row r="1366" s="72" customFormat="1"/>
    <row r="1367" s="72" customFormat="1"/>
    <row r="1368" s="72" customFormat="1"/>
    <row r="1369" s="72" customFormat="1"/>
    <row r="1370" s="72" customFormat="1"/>
    <row r="1371" s="72" customFormat="1"/>
    <row r="1372" s="72" customFormat="1"/>
    <row r="1373" s="72" customFormat="1"/>
    <row r="1374" s="72" customFormat="1"/>
    <row r="1375" s="72" customFormat="1"/>
    <row r="1376" s="72" customFormat="1"/>
    <row r="1377" s="72" customFormat="1"/>
    <row r="1378" s="72" customFormat="1"/>
    <row r="1379" s="72" customFormat="1"/>
    <row r="1380" s="72" customFormat="1"/>
    <row r="1381" s="72" customFormat="1"/>
    <row r="1382" s="72" customFormat="1"/>
    <row r="1383" s="72" customFormat="1"/>
    <row r="1384" s="72" customFormat="1"/>
    <row r="1385" s="72" customFormat="1"/>
    <row r="1386" s="72" customFormat="1"/>
    <row r="1387" s="72" customFormat="1"/>
    <row r="1388" s="72" customFormat="1"/>
    <row r="1389" s="72" customFormat="1"/>
    <row r="1390" s="72" customFormat="1"/>
    <row r="1391" s="72" customFormat="1"/>
    <row r="1392" s="72" customFormat="1"/>
    <row r="1393" s="72" customFormat="1"/>
    <row r="1394" s="72" customFormat="1"/>
    <row r="1395" s="72" customFormat="1"/>
    <row r="1396" s="72" customFormat="1"/>
    <row r="1397" s="72" customFormat="1"/>
    <row r="1398" s="72" customFormat="1"/>
    <row r="1399" s="72" customFormat="1"/>
    <row r="1400" s="72" customFormat="1"/>
    <row r="1401" s="72" customFormat="1"/>
    <row r="1402" s="72" customFormat="1"/>
    <row r="1403" s="72" customFormat="1"/>
    <row r="1404" s="72" customFormat="1"/>
    <row r="1405" s="72" customFormat="1"/>
    <row r="1406" s="72" customFormat="1"/>
    <row r="1407" s="72" customFormat="1"/>
    <row r="1408" s="72" customFormat="1"/>
    <row r="1409" s="72" customFormat="1"/>
    <row r="1410" s="72" customFormat="1"/>
    <row r="1411" s="72" customFormat="1"/>
    <row r="1412" s="72" customFormat="1"/>
    <row r="1413" s="72" customFormat="1"/>
    <row r="1414" s="72" customFormat="1"/>
    <row r="1415" s="72" customFormat="1"/>
    <row r="1416" s="72" customFormat="1"/>
    <row r="1417" s="72" customFormat="1"/>
    <row r="1418" s="72" customFormat="1"/>
    <row r="1419" s="72" customFormat="1"/>
    <row r="1420" s="72" customFormat="1"/>
    <row r="1421" s="72" customFormat="1"/>
    <row r="1422" s="72" customFormat="1"/>
    <row r="1423" s="72" customFormat="1"/>
    <row r="1424" s="72" customFormat="1"/>
    <row r="1425" s="72" customFormat="1"/>
    <row r="1426" s="72" customFormat="1"/>
    <row r="1427" s="72" customFormat="1"/>
    <row r="1428" s="72" customFormat="1"/>
    <row r="1429" s="72" customFormat="1"/>
    <row r="1430" s="72" customFormat="1"/>
    <row r="1431" s="72" customFormat="1"/>
    <row r="1432" s="72" customFormat="1"/>
    <row r="1433" s="72" customFormat="1"/>
    <row r="1434" s="72" customFormat="1"/>
    <row r="1435" s="72" customFormat="1"/>
    <row r="1436" s="72" customFormat="1"/>
    <row r="1437" s="72" customFormat="1"/>
    <row r="1438" s="72" customFormat="1"/>
    <row r="1439" s="72" customFormat="1"/>
    <row r="1440" s="72" customFormat="1"/>
    <row r="1441" s="72" customFormat="1"/>
    <row r="1442" s="72" customFormat="1"/>
    <row r="1443" s="72" customFormat="1"/>
    <row r="1444" s="72" customFormat="1"/>
    <row r="1445" s="72" customFormat="1"/>
    <row r="1446" s="72" customFormat="1"/>
    <row r="1447" s="72" customFormat="1"/>
    <row r="1448" s="72" customFormat="1"/>
    <row r="1449" s="72" customFormat="1"/>
    <row r="1450" s="72" customFormat="1"/>
    <row r="1451" s="72" customFormat="1"/>
    <row r="1452" s="72" customFormat="1"/>
    <row r="1453" s="72" customFormat="1"/>
    <row r="1454" s="72" customFormat="1"/>
    <row r="1455" s="72" customFormat="1"/>
    <row r="1456" s="72" customFormat="1"/>
    <row r="1457" s="72" customFormat="1"/>
    <row r="1458" s="72" customFormat="1"/>
    <row r="1459" s="72" customFormat="1"/>
    <row r="1460" s="72" customFormat="1"/>
    <row r="1461" s="72" customFormat="1"/>
    <row r="1462" s="72" customFormat="1"/>
    <row r="1463" s="72" customFormat="1"/>
    <row r="1464" s="72" customFormat="1"/>
    <row r="1465" s="72" customFormat="1"/>
    <row r="1466" s="72" customFormat="1"/>
    <row r="1467" s="72" customFormat="1"/>
    <row r="1468" s="72" customFormat="1"/>
    <row r="1469" s="72" customFormat="1"/>
    <row r="1470" s="72" customFormat="1"/>
    <row r="1471" s="72" customFormat="1"/>
    <row r="1472" s="72" customFormat="1"/>
    <row r="1473" s="72" customFormat="1"/>
    <row r="1474" s="72" customFormat="1"/>
    <row r="1475" s="72" customFormat="1"/>
    <row r="1476" s="72" customFormat="1"/>
    <row r="1477" s="72" customFormat="1"/>
    <row r="1478" s="72" customFormat="1"/>
    <row r="1479" s="72" customFormat="1"/>
    <row r="1480" s="72" customFormat="1"/>
    <row r="1481" s="72" customFormat="1"/>
    <row r="1482" s="72" customFormat="1"/>
    <row r="1483" s="72" customFormat="1"/>
    <row r="1484" s="72" customFormat="1"/>
    <row r="1485" s="72" customFormat="1"/>
    <row r="1486" s="72" customFormat="1"/>
    <row r="1487" s="72" customFormat="1"/>
    <row r="1488" s="72" customFormat="1"/>
    <row r="1489" s="72" customFormat="1"/>
    <row r="1490" s="72" customFormat="1"/>
    <row r="1491" s="72" customFormat="1"/>
    <row r="1492" s="72" customFormat="1"/>
    <row r="1493" s="72" customFormat="1"/>
    <row r="1494" s="72" customFormat="1"/>
    <row r="1495" s="72" customFormat="1"/>
    <row r="1496" s="72" customFormat="1"/>
    <row r="1497" s="72" customFormat="1"/>
    <row r="1498" s="72" customFormat="1"/>
    <row r="1499" s="72" customFormat="1"/>
    <row r="1500" s="72" customFormat="1"/>
    <row r="1501" s="72" customFormat="1"/>
    <row r="1502" s="72" customFormat="1"/>
    <row r="1503" s="72" customFormat="1"/>
    <row r="1504" s="72" customFormat="1"/>
    <row r="1505" s="72" customFormat="1"/>
    <row r="1506" s="72" customFormat="1"/>
    <row r="1507" s="72" customFormat="1"/>
    <row r="1508" s="72" customFormat="1"/>
    <row r="1509" s="72" customFormat="1"/>
    <row r="1510" s="72" customFormat="1"/>
    <row r="1511" s="72" customFormat="1"/>
    <row r="1512" s="72" customFormat="1"/>
    <row r="1513" s="72" customFormat="1"/>
    <row r="1514" s="72" customFormat="1"/>
    <row r="1515" s="72" customFormat="1"/>
    <row r="1516" s="72" customFormat="1"/>
    <row r="1517" s="72" customFormat="1"/>
    <row r="1518" s="72" customFormat="1"/>
    <row r="1519" s="72" customFormat="1"/>
    <row r="1520" s="72" customFormat="1"/>
    <row r="1521" s="72" customFormat="1"/>
    <row r="1522" s="72" customFormat="1"/>
    <row r="1523" s="72" customFormat="1"/>
    <row r="1524" s="72" customFormat="1"/>
    <row r="1525" s="72" customFormat="1"/>
    <row r="1526" s="72" customFormat="1"/>
    <row r="1527" s="72" customFormat="1"/>
    <row r="1528" s="72" customFormat="1"/>
    <row r="1529" s="72" customFormat="1"/>
    <row r="1530" s="72" customFormat="1"/>
    <row r="1531" s="72" customFormat="1"/>
    <row r="1532" s="72" customFormat="1"/>
    <row r="1533" s="72" customFormat="1"/>
    <row r="1534" s="72" customFormat="1"/>
    <row r="1535" s="72" customFormat="1"/>
    <row r="1536" s="72" customFormat="1"/>
    <row r="1537" s="72" customFormat="1"/>
    <row r="1538" s="72" customFormat="1"/>
    <row r="1539" s="72" customFormat="1"/>
    <row r="1540" s="72" customFormat="1"/>
    <row r="1541" s="72" customFormat="1"/>
    <row r="1542" s="72" customFormat="1"/>
    <row r="1543" s="72" customFormat="1"/>
    <row r="1544" s="72" customFormat="1"/>
    <row r="1545" s="72" customFormat="1"/>
    <row r="1546" s="72" customFormat="1"/>
    <row r="1547" s="72" customFormat="1"/>
    <row r="1548" s="72" customFormat="1"/>
    <row r="1549" s="72" customFormat="1"/>
    <row r="1550" s="72" customFormat="1"/>
    <row r="1551" s="72" customFormat="1"/>
    <row r="1552" s="72" customFormat="1"/>
    <row r="1553" s="72" customFormat="1"/>
    <row r="1554" s="72" customFormat="1"/>
    <row r="1555" s="72" customFormat="1"/>
    <row r="1556" s="72" customFormat="1"/>
    <row r="1557" s="72" customFormat="1"/>
    <row r="1558" s="72" customFormat="1"/>
    <row r="1559" s="72" customFormat="1"/>
    <row r="1560" s="72" customFormat="1"/>
    <row r="1561" s="72" customFormat="1"/>
    <row r="1562" s="72" customFormat="1"/>
    <row r="1563" s="72" customFormat="1"/>
    <row r="1564" s="72" customFormat="1"/>
    <row r="1565" s="72" customFormat="1"/>
    <row r="1566" s="72" customFormat="1"/>
    <row r="1567" s="72" customFormat="1"/>
    <row r="1568" s="72" customFormat="1"/>
    <row r="1569" s="72" customFormat="1"/>
    <row r="1570" s="72" customFormat="1"/>
    <row r="1571" s="72" customFormat="1"/>
    <row r="1572" s="72" customFormat="1"/>
    <row r="1573" s="72" customFormat="1"/>
    <row r="1574" s="72" customFormat="1"/>
    <row r="1575" s="72" customFormat="1"/>
    <row r="1576" s="72" customFormat="1"/>
    <row r="1577" s="72" customFormat="1"/>
    <row r="1578" s="72" customFormat="1"/>
    <row r="1579" s="72" customFormat="1"/>
    <row r="1580" s="72" customFormat="1"/>
    <row r="1581" s="72" customFormat="1"/>
    <row r="1582" s="72" customFormat="1"/>
    <row r="1583" s="72" customFormat="1"/>
    <row r="1584" s="72" customFormat="1"/>
    <row r="1585" s="72" customFormat="1"/>
    <row r="1586" s="72" customFormat="1"/>
    <row r="1587" s="72" customFormat="1"/>
    <row r="1588" s="72" customFormat="1"/>
    <row r="1589" s="72" customFormat="1"/>
    <row r="1590" s="72" customFormat="1"/>
    <row r="1591" s="72" customFormat="1"/>
    <row r="1592" s="72" customFormat="1"/>
    <row r="1593" s="72" customFormat="1"/>
    <row r="1594" s="72" customFormat="1"/>
    <row r="1595" s="72" customFormat="1"/>
    <row r="1596" s="72" customFormat="1"/>
    <row r="1597" s="72" customFormat="1"/>
    <row r="1598" s="72" customFormat="1"/>
    <row r="1599" s="72" customFormat="1"/>
    <row r="1600" s="72" customFormat="1"/>
    <row r="1601" s="72" customFormat="1"/>
    <row r="1602" s="72" customFormat="1"/>
    <row r="1603" s="72" customFormat="1"/>
    <row r="1604" s="72" customFormat="1"/>
    <row r="1605" s="72" customFormat="1"/>
    <row r="1606" s="72" customFormat="1"/>
    <row r="1607" s="72" customFormat="1"/>
    <row r="1608" s="72" customFormat="1"/>
    <row r="1609" s="72" customFormat="1"/>
    <row r="1610" s="72" customFormat="1"/>
    <row r="1611" s="72" customFormat="1"/>
    <row r="1612" s="72" customFormat="1"/>
    <row r="1613" s="72" customFormat="1"/>
    <row r="1614" s="72" customFormat="1"/>
    <row r="1615" s="72" customFormat="1"/>
    <row r="1616" s="72" customFormat="1"/>
    <row r="1617" s="72" customFormat="1"/>
    <row r="1618" s="72" customFormat="1"/>
    <row r="1619" s="72" customFormat="1"/>
    <row r="1620" s="72" customFormat="1"/>
    <row r="1621" s="72" customFormat="1"/>
    <row r="1622" s="72" customFormat="1"/>
    <row r="1623" s="72" customFormat="1"/>
    <row r="1624" s="72" customFormat="1"/>
    <row r="1625" s="72" customFormat="1"/>
    <row r="1626" s="72" customFormat="1"/>
    <row r="1627" s="72" customFormat="1"/>
    <row r="1628" s="72" customFormat="1"/>
    <row r="1629" s="72" customFormat="1"/>
    <row r="1630" s="72" customFormat="1"/>
    <row r="1631" s="72" customFormat="1"/>
    <row r="1632" s="72" customFormat="1"/>
    <row r="1633" s="72" customFormat="1"/>
    <row r="1634" s="72" customFormat="1"/>
    <row r="1635" s="72" customFormat="1"/>
    <row r="1636" s="72" customFormat="1"/>
    <row r="1637" s="72" customFormat="1"/>
    <row r="1638" s="72" customFormat="1"/>
    <row r="1639" s="72" customFormat="1"/>
    <row r="1640" s="72" customFormat="1"/>
    <row r="1641" s="72" customFormat="1"/>
    <row r="1642" s="72" customFormat="1"/>
    <row r="1643" s="72" customFormat="1"/>
    <row r="1644" s="72" customFormat="1"/>
    <row r="1645" s="72" customFormat="1"/>
    <row r="1646" s="72" customFormat="1"/>
    <row r="1647" s="72" customFormat="1"/>
    <row r="1648" s="72" customFormat="1"/>
    <row r="1649" s="72" customFormat="1"/>
    <row r="1650" s="72" customFormat="1"/>
    <row r="1651" s="72" customFormat="1"/>
    <row r="1652" s="72" customFormat="1"/>
    <row r="1653" s="72" customFormat="1"/>
    <row r="1654" s="72" customFormat="1"/>
    <row r="1655" s="72" customFormat="1"/>
    <row r="1656" s="72" customFormat="1"/>
    <row r="1657" s="72" customFormat="1"/>
    <row r="1658" s="72" customFormat="1"/>
    <row r="1659" s="72" customFormat="1"/>
    <row r="1660" s="72" customFormat="1"/>
    <row r="1661" s="72" customFormat="1"/>
    <row r="1662" s="72" customFormat="1"/>
    <row r="1663" s="72" customFormat="1"/>
    <row r="1664" s="72" customFormat="1"/>
    <row r="1665" s="72" customFormat="1"/>
    <row r="1666" s="72" customFormat="1"/>
    <row r="1667" s="72" customFormat="1"/>
    <row r="1668" s="72" customFormat="1"/>
    <row r="1669" s="72" customFormat="1"/>
    <row r="1670" s="72" customFormat="1"/>
    <row r="1671" s="72" customFormat="1"/>
    <row r="1672" s="72" customFormat="1"/>
    <row r="1673" s="72" customFormat="1"/>
    <row r="1674" s="72" customFormat="1"/>
    <row r="1675" s="72" customFormat="1"/>
    <row r="1676" s="72" customFormat="1"/>
    <row r="1677" s="72" customFormat="1"/>
    <row r="1678" s="72" customFormat="1"/>
    <row r="1679" s="72" customFormat="1"/>
    <row r="1680" s="72" customFormat="1"/>
    <row r="1681" s="72" customFormat="1"/>
    <row r="1682" s="72" customFormat="1"/>
    <row r="1683" s="72" customFormat="1"/>
    <row r="1684" s="72" customFormat="1"/>
    <row r="1685" s="72" customFormat="1"/>
    <row r="1686" s="72" customFormat="1"/>
    <row r="1687" s="72" customFormat="1"/>
    <row r="1688" s="72" customFormat="1"/>
    <row r="1689" s="72" customFormat="1"/>
    <row r="1690" s="72" customFormat="1"/>
    <row r="1691" s="72" customFormat="1"/>
    <row r="1692" s="72" customFormat="1"/>
    <row r="1693" s="72" customFormat="1"/>
    <row r="1694" s="72" customFormat="1"/>
    <row r="1695" s="72" customFormat="1"/>
    <row r="1696" s="72" customFormat="1"/>
    <row r="1697" s="72" customFormat="1"/>
    <row r="1698" s="72" customFormat="1"/>
    <row r="1699" s="72" customFormat="1"/>
    <row r="1700" s="72" customFormat="1"/>
    <row r="1701" s="72" customFormat="1"/>
    <row r="1702" s="72" customFormat="1"/>
    <row r="1703" s="72" customFormat="1"/>
    <row r="1704" s="72" customFormat="1"/>
    <row r="1705" s="72" customFormat="1"/>
    <row r="1706" s="72" customFormat="1"/>
    <row r="1707" s="72" customFormat="1"/>
    <row r="1708" s="72" customFormat="1"/>
    <row r="1709" s="72" customFormat="1"/>
    <row r="1710" s="72" customFormat="1"/>
    <row r="1711" s="72" customFormat="1"/>
    <row r="1712" s="72" customFormat="1"/>
    <row r="1713" s="72" customFormat="1"/>
    <row r="1714" s="72" customFormat="1"/>
    <row r="1715" s="72" customFormat="1"/>
    <row r="1716" s="72" customFormat="1"/>
    <row r="1717" s="72" customFormat="1"/>
    <row r="1718" s="72" customFormat="1"/>
    <row r="1719" s="72" customFormat="1"/>
    <row r="1720" s="72" customFormat="1"/>
    <row r="1721" s="72" customFormat="1"/>
    <row r="1722" s="72" customFormat="1"/>
    <row r="1723" s="72" customFormat="1"/>
    <row r="1724" s="72" customFormat="1"/>
    <row r="1725" s="72" customFormat="1"/>
    <row r="1726" s="72" customFormat="1"/>
    <row r="1727" s="72" customFormat="1"/>
    <row r="1728" s="72" customFormat="1"/>
    <row r="1729" s="72" customFormat="1"/>
    <row r="1730" s="72" customFormat="1"/>
    <row r="1731" s="72" customFormat="1"/>
    <row r="1732" s="72" customFormat="1"/>
    <row r="1733" s="72" customFormat="1"/>
    <row r="1734" s="72" customFormat="1"/>
    <row r="1735" s="72" customFormat="1"/>
    <row r="1736" s="72" customFormat="1"/>
    <row r="1737" s="72" customFormat="1"/>
    <row r="1738" s="72" customFormat="1"/>
    <row r="1739" s="72" customFormat="1"/>
    <row r="1740" s="72" customFormat="1"/>
    <row r="1741" s="72" customFormat="1"/>
    <row r="1742" s="72" customFormat="1"/>
    <row r="1743" s="72" customFormat="1"/>
    <row r="1744" s="72" customFormat="1"/>
    <row r="1745" s="72" customFormat="1"/>
    <row r="1746" s="72" customFormat="1"/>
    <row r="1747" s="72" customFormat="1"/>
    <row r="1748" s="72" customFormat="1"/>
    <row r="1749" s="72" customFormat="1"/>
    <row r="1750" s="72" customFormat="1"/>
    <row r="1751" s="72" customFormat="1"/>
    <row r="1752" s="72" customFormat="1"/>
    <row r="1753" s="72" customFormat="1"/>
    <row r="1754" s="72" customFormat="1"/>
    <row r="1755" s="72" customFormat="1"/>
    <row r="1756" s="72" customFormat="1"/>
    <row r="1757" s="72" customFormat="1"/>
    <row r="1758" s="72" customFormat="1"/>
    <row r="1759" s="72" customFormat="1"/>
    <row r="1760" s="72" customFormat="1"/>
    <row r="1761" s="72" customFormat="1"/>
    <row r="1762" s="72" customFormat="1"/>
    <row r="1763" s="72" customFormat="1"/>
    <row r="1764" s="72" customFormat="1"/>
    <row r="1765" s="72" customFormat="1"/>
    <row r="1766" s="72" customFormat="1"/>
    <row r="1767" s="72" customFormat="1"/>
    <row r="1768" s="72" customFormat="1"/>
    <row r="1769" s="72" customFormat="1"/>
    <row r="1770" s="72" customFormat="1"/>
    <row r="1771" s="72" customFormat="1"/>
    <row r="1772" s="72" customFormat="1"/>
    <row r="1773" s="72" customFormat="1"/>
    <row r="1774" s="72" customFormat="1"/>
    <row r="1775" s="72" customFormat="1"/>
    <row r="1776" s="72" customFormat="1"/>
    <row r="1777" s="72" customFormat="1"/>
    <row r="1778" s="72" customFormat="1"/>
    <row r="1779" s="72" customFormat="1"/>
    <row r="1780" s="72" customFormat="1"/>
    <row r="1781" s="72" customFormat="1"/>
    <row r="1782" s="72" customFormat="1"/>
    <row r="1783" s="72" customFormat="1"/>
    <row r="1784" s="72" customFormat="1"/>
    <row r="1785" s="72" customFormat="1"/>
    <row r="1786" s="72" customFormat="1"/>
    <row r="1787" s="72" customFormat="1"/>
    <row r="1788" s="72" customFormat="1"/>
    <row r="1789" s="72" customFormat="1"/>
    <row r="1790" s="72" customFormat="1"/>
    <row r="1791" s="72" customFormat="1"/>
    <row r="1792" s="72" customFormat="1"/>
    <row r="1793" s="72" customFormat="1"/>
    <row r="1794" s="72" customFormat="1"/>
    <row r="1795" s="72" customFormat="1"/>
    <row r="1796" s="72" customFormat="1"/>
    <row r="1797" s="72" customFormat="1"/>
    <row r="1798" s="72" customFormat="1"/>
    <row r="1799" s="72" customFormat="1"/>
    <row r="1800" s="72" customFormat="1"/>
    <row r="1801" s="72" customFormat="1"/>
    <row r="1802" s="72" customFormat="1"/>
    <row r="1803" s="72" customFormat="1"/>
    <row r="1804" s="72" customFormat="1"/>
    <row r="1805" s="72" customFormat="1"/>
    <row r="1806" s="72" customFormat="1"/>
    <row r="1807" s="72" customFormat="1"/>
    <row r="1808" s="72" customFormat="1"/>
    <row r="1809" s="72" customFormat="1"/>
    <row r="1810" s="72" customFormat="1"/>
    <row r="1811" s="72" customFormat="1"/>
    <row r="1812" s="72" customFormat="1"/>
    <row r="1813" s="72" customFormat="1"/>
    <row r="1814" s="72" customFormat="1"/>
    <row r="1815" s="72" customFormat="1"/>
    <row r="1816" s="72" customFormat="1"/>
    <row r="1817" s="72" customFormat="1"/>
    <row r="1818" s="72" customFormat="1"/>
    <row r="1819" s="72" customFormat="1"/>
    <row r="1820" s="72" customFormat="1"/>
    <row r="1821" s="72" customFormat="1"/>
    <row r="1822" s="72" customFormat="1"/>
    <row r="1823" s="72" customFormat="1"/>
    <row r="1824" s="72" customFormat="1"/>
    <row r="1825" s="72" customFormat="1"/>
    <row r="1826" s="72" customFormat="1"/>
    <row r="1827" s="72" customFormat="1"/>
    <row r="1828" s="72" customFormat="1"/>
    <row r="1829" s="72" customFormat="1"/>
    <row r="1830" s="72" customFormat="1"/>
    <row r="1831" s="72" customFormat="1"/>
    <row r="1832" s="72" customFormat="1"/>
    <row r="1833" s="72" customFormat="1"/>
    <row r="1834" s="72" customFormat="1"/>
    <row r="1835" s="72" customFormat="1"/>
    <row r="1836" s="72" customFormat="1"/>
    <row r="1837" s="72" customFormat="1"/>
    <row r="1838" s="72" customFormat="1"/>
    <row r="1839" s="72" customFormat="1"/>
    <row r="1840" s="72" customFormat="1"/>
    <row r="1841" s="72" customFormat="1"/>
    <row r="1842" s="72" customFormat="1"/>
    <row r="1843" s="72" customFormat="1"/>
    <row r="1844" s="72" customFormat="1"/>
    <row r="1845" s="72" customFormat="1"/>
    <row r="1846" s="72" customFormat="1"/>
    <row r="1847" s="72" customFormat="1"/>
    <row r="1848" s="72" customFormat="1"/>
    <row r="1849" s="72" customFormat="1"/>
    <row r="1850" s="72" customFormat="1"/>
    <row r="1851" s="72" customFormat="1"/>
    <row r="1852" s="72" customFormat="1"/>
    <row r="1853" s="72" customFormat="1"/>
    <row r="1854" s="72" customFormat="1"/>
    <row r="1855" s="72" customFormat="1"/>
    <row r="1856" s="72" customFormat="1"/>
    <row r="1857" s="72" customFormat="1"/>
    <row r="1858" s="72" customFormat="1"/>
    <row r="1859" s="72" customFormat="1"/>
    <row r="1860" s="72" customFormat="1"/>
    <row r="1861" s="72" customFormat="1"/>
    <row r="1862" s="72" customFormat="1"/>
    <row r="1863" s="72" customFormat="1"/>
    <row r="1864" s="72" customFormat="1"/>
    <row r="1865" s="72" customFormat="1"/>
    <row r="1866" s="72" customFormat="1"/>
    <row r="1867" s="72" customFormat="1"/>
    <row r="1868" s="72" customFormat="1"/>
    <row r="1869" s="72" customFormat="1"/>
    <row r="1870" s="72" customFormat="1"/>
    <row r="1871" s="72" customFormat="1"/>
    <row r="1872" s="72" customFormat="1"/>
    <row r="1873" s="72" customFormat="1"/>
    <row r="1874" s="72" customFormat="1"/>
    <row r="1875" s="72" customFormat="1"/>
    <row r="1876" s="72" customFormat="1"/>
    <row r="1877" s="72" customFormat="1"/>
    <row r="1878" s="72" customFormat="1"/>
    <row r="1879" s="72" customFormat="1"/>
    <row r="1880" s="72" customFormat="1"/>
    <row r="1881" s="72" customFormat="1"/>
    <row r="1882" s="72" customFormat="1"/>
    <row r="1883" s="72" customFormat="1"/>
    <row r="1884" s="72" customFormat="1"/>
    <row r="1885" s="72" customFormat="1"/>
    <row r="1886" s="72" customFormat="1"/>
    <row r="1887" s="72" customFormat="1"/>
    <row r="1888" s="72" customFormat="1"/>
    <row r="1889" s="72" customFormat="1"/>
    <row r="1890" s="72" customFormat="1"/>
    <row r="1891" s="72" customFormat="1"/>
    <row r="1892" s="72" customFormat="1"/>
    <row r="1893" s="72" customFormat="1"/>
    <row r="1894" s="72" customFormat="1"/>
    <row r="1895" s="72" customFormat="1"/>
    <row r="1896" s="72" customFormat="1"/>
    <row r="1897" s="72" customFormat="1"/>
    <row r="1898" s="72" customFormat="1"/>
    <row r="1899" s="72" customFormat="1"/>
    <row r="1900" s="72" customFormat="1"/>
    <row r="1901" s="72" customFormat="1"/>
    <row r="1902" s="72" customFormat="1"/>
    <row r="1903" s="72" customFormat="1"/>
    <row r="1904" s="72" customFormat="1"/>
    <row r="1905" s="72" customFormat="1"/>
    <row r="1906" s="72" customFormat="1"/>
    <row r="1907" s="72" customFormat="1"/>
    <row r="1908" s="72" customFormat="1"/>
    <row r="1909" s="72" customFormat="1"/>
    <row r="1910" s="72" customFormat="1"/>
    <row r="1911" s="72" customFormat="1"/>
    <row r="1912" s="72" customFormat="1"/>
    <row r="1913" s="72" customFormat="1"/>
    <row r="1914" s="72" customFormat="1"/>
    <row r="1915" s="72" customFormat="1"/>
    <row r="1916" s="72" customFormat="1"/>
    <row r="1917" s="72" customFormat="1"/>
    <row r="1918" s="72" customFormat="1"/>
    <row r="1919" s="72" customFormat="1"/>
    <row r="1920" s="72" customFormat="1"/>
    <row r="1921" s="72" customFormat="1"/>
    <row r="1922" s="72" customFormat="1"/>
    <row r="1923" s="72" customFormat="1"/>
    <row r="1924" s="72" customFormat="1"/>
    <row r="1925" s="72" customFormat="1"/>
    <row r="1926" s="72" customFormat="1"/>
    <row r="1927" s="72" customFormat="1"/>
    <row r="1928" s="72" customFormat="1"/>
    <row r="1929" s="72" customFormat="1"/>
    <row r="1930" s="72" customFormat="1"/>
    <row r="1931" s="72" customFormat="1"/>
    <row r="1932" s="72" customFormat="1"/>
    <row r="1933" s="72" customFormat="1"/>
    <row r="1934" s="72" customFormat="1"/>
    <row r="1935" s="72" customFormat="1"/>
    <row r="1936" s="72" customFormat="1"/>
    <row r="1937" s="72" customFormat="1"/>
    <row r="1938" s="72" customFormat="1"/>
    <row r="1939" s="72" customFormat="1"/>
    <row r="1940" s="72" customFormat="1"/>
    <row r="1941" s="72" customFormat="1"/>
    <row r="1942" s="72" customFormat="1"/>
    <row r="1943" s="72" customFormat="1"/>
    <row r="1944" s="72" customFormat="1"/>
    <row r="1945" s="72" customFormat="1"/>
    <row r="1946" s="72" customFormat="1"/>
    <row r="1947" s="72" customFormat="1"/>
    <row r="1948" s="72" customFormat="1"/>
    <row r="1949" s="72" customFormat="1"/>
    <row r="1950" s="72" customFormat="1"/>
    <row r="1951" s="72" customFormat="1"/>
    <row r="1952" s="72" customFormat="1"/>
    <row r="1953" s="72" customFormat="1"/>
    <row r="1954" s="72" customFormat="1"/>
    <row r="1955" s="72" customFormat="1"/>
    <row r="1956" s="72" customFormat="1"/>
    <row r="1957" s="72" customFormat="1"/>
    <row r="1958" s="72" customFormat="1"/>
    <row r="1959" s="72" customFormat="1"/>
    <row r="1960" s="72" customFormat="1"/>
    <row r="1961" s="72" customFormat="1"/>
    <row r="1962" s="72" customFormat="1"/>
    <row r="1963" s="72" customFormat="1"/>
    <row r="1964" s="72" customFormat="1"/>
    <row r="1965" s="72" customFormat="1"/>
    <row r="1966" s="72" customFormat="1"/>
    <row r="1967" s="72" customFormat="1"/>
    <row r="1968" s="72" customFormat="1"/>
    <row r="1969" s="72" customFormat="1"/>
    <row r="1970" s="72" customFormat="1"/>
    <row r="1971" s="72" customFormat="1"/>
    <row r="1972" s="72" customFormat="1"/>
    <row r="1973" s="72" customFormat="1"/>
    <row r="1974" s="72" customFormat="1"/>
    <row r="1975" s="72" customFormat="1"/>
    <row r="1976" s="72" customFormat="1"/>
    <row r="1977" s="72" customFormat="1"/>
    <row r="1978" s="72" customFormat="1"/>
    <row r="1979" s="72" customFormat="1"/>
    <row r="1980" s="72" customFormat="1"/>
    <row r="1981" s="72" customFormat="1"/>
    <row r="1982" s="72" customFormat="1"/>
    <row r="1983" s="72" customFormat="1"/>
    <row r="1984" s="72" customFormat="1"/>
    <row r="1985" s="72" customFormat="1"/>
    <row r="1986" s="72" customFormat="1"/>
    <row r="1987" s="72" customFormat="1"/>
    <row r="1988" s="72" customFormat="1"/>
    <row r="1989" s="72" customFormat="1"/>
    <row r="1990" s="72" customFormat="1"/>
    <row r="1991" s="72" customFormat="1"/>
    <row r="1992" s="72" customFormat="1"/>
    <row r="1993" s="72" customFormat="1"/>
    <row r="1994" s="72" customFormat="1"/>
    <row r="1995" s="72" customFormat="1"/>
    <row r="1996" s="72" customFormat="1"/>
    <row r="1997" s="72" customFormat="1"/>
    <row r="1998" s="72" customFormat="1"/>
    <row r="1999" s="72" customFormat="1"/>
    <row r="2000" s="72" customFormat="1"/>
    <row r="2001" s="72" customFormat="1"/>
    <row r="2002" s="72" customFormat="1"/>
    <row r="2003" s="72" customFormat="1"/>
    <row r="2004" s="72" customFormat="1"/>
    <row r="2005" s="72" customFormat="1"/>
    <row r="2006" s="72" customFormat="1"/>
    <row r="2007" s="72" customFormat="1"/>
    <row r="2008" s="72" customFormat="1"/>
    <row r="2009" s="72" customFormat="1"/>
    <row r="2010" s="72" customFormat="1"/>
    <row r="2011" s="72" customFormat="1"/>
    <row r="2012" s="72" customFormat="1"/>
    <row r="2013" s="72" customFormat="1"/>
    <row r="2014" s="72" customFormat="1"/>
    <row r="2015" s="72" customFormat="1"/>
    <row r="2016" s="72" customFormat="1"/>
    <row r="2017" s="72" customFormat="1"/>
    <row r="2018" s="72" customFormat="1"/>
    <row r="2019" s="72" customFormat="1"/>
    <row r="2020" s="72" customFormat="1"/>
    <row r="2021" s="72" customFormat="1"/>
    <row r="2022" s="72" customFormat="1"/>
    <row r="2023" s="72" customFormat="1"/>
    <row r="2024" s="72" customFormat="1"/>
    <row r="2025" s="72" customFormat="1"/>
    <row r="2026" s="72" customFormat="1"/>
    <row r="2027" s="72" customFormat="1"/>
    <row r="2028" s="72" customFormat="1"/>
    <row r="2029" s="72" customFormat="1"/>
    <row r="2030" s="72" customFormat="1"/>
    <row r="2031" s="72" customFormat="1"/>
    <row r="2032" s="72" customFormat="1"/>
    <row r="2033" s="72" customFormat="1"/>
    <row r="2034" s="72" customFormat="1"/>
    <row r="2035" s="72" customFormat="1"/>
    <row r="2036" s="72" customFormat="1"/>
    <row r="2037" s="72" customFormat="1"/>
    <row r="2038" s="72" customFormat="1"/>
    <row r="2039" s="72" customFormat="1"/>
    <row r="2040" s="72" customFormat="1"/>
    <row r="2041" s="72" customFormat="1"/>
    <row r="2042" s="72" customFormat="1"/>
    <row r="2043" s="72" customFormat="1"/>
    <row r="2044" s="72" customFormat="1"/>
    <row r="2045" s="72" customFormat="1"/>
    <row r="2046" s="72" customFormat="1"/>
    <row r="2047" s="72" customFormat="1"/>
    <row r="2048" s="72" customFormat="1"/>
    <row r="2049" s="72" customFormat="1"/>
    <row r="2050" s="72" customFormat="1"/>
    <row r="2051" s="72" customFormat="1"/>
    <row r="2052" s="72" customFormat="1"/>
    <row r="2053" s="72" customFormat="1"/>
    <row r="2054" s="72" customFormat="1"/>
    <row r="2055" s="72" customFormat="1"/>
    <row r="2056" s="72" customFormat="1"/>
    <row r="2057" s="72" customFormat="1"/>
    <row r="2058" s="72" customFormat="1"/>
    <row r="2059" s="72" customFormat="1"/>
    <row r="2060" s="72" customFormat="1"/>
    <row r="2061" s="72" customFormat="1"/>
    <row r="2062" s="72" customFormat="1"/>
    <row r="2063" s="72" customFormat="1"/>
    <row r="2064" s="72" customFormat="1"/>
    <row r="2065" s="72" customFormat="1"/>
    <row r="2066" s="72" customFormat="1"/>
    <row r="2067" s="72" customFormat="1"/>
    <row r="2068" s="72" customFormat="1"/>
    <row r="2069" s="72" customFormat="1"/>
    <row r="2070" s="72" customFormat="1"/>
    <row r="2071" s="72" customFormat="1"/>
    <row r="2072" s="72" customFormat="1"/>
    <row r="2073" s="72" customFormat="1"/>
    <row r="2074" s="72" customFormat="1"/>
    <row r="2075" s="72" customFormat="1"/>
    <row r="2076" s="72" customFormat="1"/>
    <row r="2077" s="72" customFormat="1"/>
    <row r="2078" s="72" customFormat="1"/>
    <row r="2079" s="72" customFormat="1"/>
    <row r="2080" s="72" customFormat="1"/>
    <row r="2081" s="72" customFormat="1"/>
    <row r="2082" s="72" customFormat="1"/>
    <row r="2083" s="72" customFormat="1"/>
    <row r="2084" s="72" customFormat="1"/>
    <row r="2085" s="72" customFormat="1"/>
    <row r="2086" s="72" customFormat="1"/>
    <row r="2087" s="72" customFormat="1"/>
    <row r="2088" s="72" customFormat="1"/>
    <row r="2089" s="72" customFormat="1"/>
    <row r="2090" s="72" customFormat="1"/>
    <row r="2091" s="72" customFormat="1"/>
    <row r="2092" s="72" customFormat="1"/>
    <row r="2093" s="72" customFormat="1"/>
    <row r="2094" s="72" customFormat="1"/>
    <row r="2095" s="72" customFormat="1"/>
    <row r="2096" s="72" customFormat="1"/>
    <row r="2097" s="72" customFormat="1"/>
    <row r="2098" s="72" customFormat="1"/>
    <row r="2099" s="72" customFormat="1"/>
    <row r="2100" s="72" customFormat="1"/>
    <row r="2101" s="72" customFormat="1"/>
    <row r="2102" s="72" customFormat="1"/>
    <row r="2103" s="72" customFormat="1"/>
    <row r="2104" s="72" customFormat="1"/>
    <row r="2105" s="72" customFormat="1"/>
    <row r="2106" s="72" customFormat="1"/>
    <row r="2107" s="72" customFormat="1"/>
    <row r="2108" s="72" customFormat="1"/>
    <row r="2109" s="72" customFormat="1"/>
    <row r="2110" s="72" customFormat="1"/>
    <row r="2111" s="72" customFormat="1"/>
    <row r="2112" s="72" customFormat="1"/>
    <row r="2113" s="72" customFormat="1"/>
    <row r="2114" s="72" customFormat="1"/>
    <row r="2115" s="72" customFormat="1"/>
    <row r="2116" s="72" customFormat="1"/>
    <row r="2117" s="72" customFormat="1"/>
    <row r="2118" s="72" customFormat="1"/>
    <row r="2119" s="72" customFormat="1"/>
    <row r="2120" s="72" customFormat="1"/>
    <row r="2121" s="72" customFormat="1"/>
    <row r="2122" s="72" customFormat="1"/>
    <row r="2123" s="72" customFormat="1"/>
    <row r="2124" s="72" customFormat="1"/>
    <row r="2125" s="72" customFormat="1"/>
    <row r="2126" s="72" customFormat="1"/>
    <row r="2127" s="72" customFormat="1"/>
    <row r="2128" s="72" customFormat="1"/>
    <row r="2129" s="72" customFormat="1"/>
    <row r="2130" s="72" customFormat="1"/>
    <row r="2131" s="72" customFormat="1"/>
    <row r="2132" s="72" customFormat="1"/>
    <row r="2133" s="72" customFormat="1"/>
    <row r="2134" s="72" customFormat="1"/>
    <row r="2135" s="72" customFormat="1"/>
    <row r="2136" s="72" customFormat="1"/>
    <row r="2137" s="72" customFormat="1"/>
    <row r="2138" s="72" customFormat="1"/>
    <row r="2139" s="72" customFormat="1"/>
    <row r="2140" s="72" customFormat="1"/>
    <row r="2141" s="72" customFormat="1"/>
    <row r="2142" s="72" customFormat="1"/>
    <row r="2143" s="72" customFormat="1"/>
    <row r="2144" s="72" customFormat="1"/>
    <row r="2145" s="72" customFormat="1"/>
    <row r="2146" s="72" customFormat="1"/>
    <row r="2147" s="72" customFormat="1"/>
    <row r="2148" s="72" customFormat="1"/>
    <row r="2149" s="72" customFormat="1"/>
    <row r="2150" s="72" customFormat="1"/>
    <row r="2151" s="72" customFormat="1"/>
    <row r="2152" s="72" customFormat="1"/>
    <row r="2153" s="72" customFormat="1"/>
    <row r="2154" s="72" customFormat="1"/>
    <row r="2155" s="72" customFormat="1"/>
    <row r="2156" s="72" customFormat="1"/>
    <row r="2157" s="72" customFormat="1"/>
    <row r="2158" s="72" customFormat="1"/>
    <row r="2159" s="72" customFormat="1"/>
    <row r="2160" s="72" customFormat="1"/>
    <row r="2161" s="72" customFormat="1"/>
    <row r="2162" s="72" customFormat="1"/>
    <row r="2163" s="72" customFormat="1"/>
    <row r="2164" s="72" customFormat="1"/>
    <row r="2165" s="72" customFormat="1"/>
    <row r="2166" s="72" customFormat="1"/>
    <row r="2167" s="72" customFormat="1"/>
    <row r="2168" s="72" customFormat="1"/>
    <row r="2169" s="72" customFormat="1"/>
    <row r="2170" s="72" customFormat="1"/>
    <row r="2171" s="72" customFormat="1"/>
    <row r="2172" s="72" customFormat="1"/>
    <row r="2173" s="72" customFormat="1"/>
    <row r="2174" s="72" customFormat="1"/>
    <row r="2175" s="72" customFormat="1"/>
    <row r="2176" s="72" customFormat="1"/>
    <row r="2177" s="72" customFormat="1"/>
    <row r="2178" s="72" customFormat="1"/>
    <row r="2179" s="72" customFormat="1"/>
    <row r="2180" s="72" customFormat="1"/>
    <row r="2181" s="72" customFormat="1"/>
    <row r="2182" s="72" customFormat="1"/>
    <row r="2183" s="72" customFormat="1"/>
    <row r="2184" s="72" customFormat="1"/>
    <row r="2185" s="72" customFormat="1"/>
    <row r="2186" s="72" customFormat="1"/>
  </sheetData>
  <sheetProtection sheet="1" objects="1" scenarios="1" formatCells="0" formatColumns="0" formatRows="0" selectLockedCells="1"/>
  <mergeCells count="37">
    <mergeCell ref="A13:D13"/>
    <mergeCell ref="A2:F2"/>
    <mergeCell ref="A3:F3"/>
    <mergeCell ref="A4:C4"/>
    <mergeCell ref="D4:F4"/>
    <mergeCell ref="A5:C5"/>
    <mergeCell ref="D5:F5"/>
    <mergeCell ref="A7:F7"/>
    <mergeCell ref="A8:F8"/>
    <mergeCell ref="A9:F9"/>
    <mergeCell ref="A10:F10"/>
    <mergeCell ref="A11:D11"/>
    <mergeCell ref="D6:F6"/>
    <mergeCell ref="A6:C6"/>
    <mergeCell ref="A34:C34"/>
    <mergeCell ref="D34:F34"/>
    <mergeCell ref="A23:F23"/>
    <mergeCell ref="A24:F24"/>
    <mergeCell ref="A25:C25"/>
    <mergeCell ref="D25:F25"/>
    <mergeCell ref="A26:C26"/>
    <mergeCell ref="A28:C28"/>
    <mergeCell ref="D28:F28"/>
    <mergeCell ref="A30:F30"/>
    <mergeCell ref="A32:C32"/>
    <mergeCell ref="D32:F32"/>
    <mergeCell ref="D31:F31"/>
    <mergeCell ref="A31:C31"/>
    <mergeCell ref="A27:C27"/>
    <mergeCell ref="D26:F27"/>
    <mergeCell ref="A39:C39"/>
    <mergeCell ref="A35:C35"/>
    <mergeCell ref="D35:F35"/>
    <mergeCell ref="A36:C36"/>
    <mergeCell ref="D36:F36"/>
    <mergeCell ref="A37:C37"/>
    <mergeCell ref="D37:E37"/>
  </mergeCells>
  <phoneticPr fontId="54" type="noConversion"/>
  <dataValidations count="11">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26" xr:uid="{00000000-0002-0000-0700-000000000000}"/>
    <dataValidation allowBlank="1" showInputMessage="1" showErrorMessage="1" prompt="Autre document d'appui : Mettre ici, et en noir, tout autre document d'appui éventuel pour cette déclaration" sqref="D28:F28" xr:uid="{00000000-0002-0000-0700-000001000000}"/>
    <dataValidation allowBlank="1" showInputMessage="1" showErrorMessage="1" prompt="Indiquer les NOM et Prénom de la personne indépendante" sqref="A32:C32" xr:uid="{00000000-0002-0000-0700-000002000000}"/>
    <dataValidation allowBlank="1" showInputMessage="1" showErrorMessage="1" prompt="Organisme de la personne indépendante" sqref="A34:C34" xr:uid="{00000000-0002-0000-0700-000003000000}"/>
    <dataValidation allowBlank="1" showInputMessage="1" showErrorMessage="1" prompt="Adresse complète de l'organisme de la personne indépendante" sqref="A35:C35" xr:uid="{00000000-0002-0000-0700-000004000000}"/>
    <dataValidation allowBlank="1" showInputMessage="1" showErrorMessage="1" prompt="Code postal - Ville - Pays de l'organisme de la personne indépendante" sqref="A36:C36" xr:uid="{00000000-0002-0000-0700-000005000000}"/>
    <dataValidation allowBlank="1" showInputMessage="1" showErrorMessage="1" prompt="Tél et email de la personne indépendante" sqref="A37:C37" xr:uid="{00000000-0002-0000-0700-000006000000}"/>
    <dataValidation allowBlank="1" showInputMessage="1" showErrorMessage="1" prompt="Mettre la date de signature par la personne compétente" sqref="A39" xr:uid="{00000000-0002-0000-0700-000007000000}"/>
    <dataValidation allowBlank="1" showInputMessage="1" showErrorMessage="1" prompt="Adresse complète de l'Exploitant des dispositifs médicaux" sqref="D35:F35" xr:uid="{00000000-0002-0000-0700-000008000000}"/>
    <dataValidation allowBlank="1" showInputMessage="1" showErrorMessage="1" prompt="Code postal - Ville - Pays de l'Exploitant" sqref="D36:F36" xr:uid="{00000000-0002-0000-0700-000009000000}"/>
    <dataValidation type="list" allowBlank="1" showInputMessage="1" showErrorMessage="1" sqref="E12" xr:uid="{00000000-0002-0000-0700-00000A000000}">
      <formula1>"50%, 60%, 70%, 80%, 90%"</formula1>
    </dataValidation>
  </dataValidations>
  <printOptions horizontalCentered="1"/>
  <pageMargins left="0.24000000000000002" right="0.24000000000000002" top="0.5" bottom="0.52" header="0.41000000000000009" footer="0.31"/>
  <pageSetup paperSize="9" orientation="portrait" r:id="rId1"/>
  <headerFooter>
    <oddFooter>&amp;L&amp;"Arial Narrow,Normal"&amp;7Fichier : &amp;F&amp;C&amp;"Arial Narrow,Normal"&amp;7Onglet : &amp;A&amp;R&amp;"Arial Narrow,Normal"&amp;7
page n° &amp;P/&amp;N</oddFooter>
  </headerFooter>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K61"/>
  <sheetViews>
    <sheetView topLeftCell="A28" zoomScale="99" zoomScalePageLayoutView="120" workbookViewId="0">
      <selection activeCell="A34" sqref="A34"/>
    </sheetView>
  </sheetViews>
  <sheetFormatPr baseColWidth="10" defaultColWidth="11.53515625" defaultRowHeight="15.5"/>
  <cols>
    <col min="1" max="1" width="17.53515625" customWidth="1"/>
    <col min="2" max="2" width="31" customWidth="1"/>
    <col min="3" max="3" width="12.84375" style="61" customWidth="1"/>
    <col min="4" max="4" width="12.53515625" customWidth="1"/>
    <col min="5" max="5" width="34.3828125" style="61" customWidth="1"/>
    <col min="6" max="9" width="11.53515625" style="61"/>
  </cols>
  <sheetData>
    <row r="1" spans="1:11" ht="20">
      <c r="A1" s="38" t="s">
        <v>305</v>
      </c>
      <c r="B1" s="39"/>
      <c r="C1" s="60"/>
      <c r="D1" s="65" t="str">
        <f>Résultats!A35</f>
        <v>Art. 4</v>
      </c>
      <c r="E1" s="65" t="str">
        <f>Résultats!A38</f>
        <v>Art. 5</v>
      </c>
      <c r="F1" s="65" t="str">
        <f>Résultats!A44</f>
        <v>Art. 6</v>
      </c>
      <c r="G1" s="65" t="str">
        <f>Résultats!A49</f>
        <v>Art. 7</v>
      </c>
      <c r="H1" s="65" t="str">
        <f>Résultats!A56</f>
        <v>Art. 8</v>
      </c>
      <c r="I1" s="66" t="s">
        <v>306</v>
      </c>
    </row>
    <row r="2" spans="1:11">
      <c r="A2" s="59" t="str">
        <f>'Mode d''emploi'!C25</f>
        <v>Choix de VÉRACITÉ</v>
      </c>
      <c r="B2" s="40" t="s">
        <v>307</v>
      </c>
      <c r="C2" s="41" t="s">
        <v>269</v>
      </c>
      <c r="D2" s="64">
        <f>IFERROR(COUNTIFS(Evaluation!$C$16:$C$28,$A2),0)</f>
        <v>12</v>
      </c>
      <c r="E2" s="64">
        <f>IFERROR(COUNTIFS(Evaluation!$C$31:$C$44,$A2),0)</f>
        <v>10</v>
      </c>
      <c r="F2" s="64">
        <f>IFERROR(COUNTIFS(Evaluation!$C$47:$C$54,$A2),0)</f>
        <v>5</v>
      </c>
      <c r="G2" s="64">
        <f>IFERROR(COUNTIFS(Evaluation!$C$57:$C$90,$A2),0)</f>
        <v>29</v>
      </c>
      <c r="H2" s="64">
        <f>IFERROR(COUNTIFS(Evaluation!$C$93:$C$112,$A2),0)</f>
        <v>16</v>
      </c>
      <c r="I2" s="42">
        <f t="shared" ref="I2:I7" si="0">SUM(D2:H2)</f>
        <v>72</v>
      </c>
      <c r="K2" s="236"/>
    </row>
    <row r="3" spans="1:11">
      <c r="A3" s="58" t="str">
        <f>'Mode d''emploi'!C26</f>
        <v>Faux</v>
      </c>
      <c r="B3" s="54" t="str">
        <f>'Mode d''emploi'!A26</f>
        <v>Niveau 1 : Le critère n'est pas respecté.</v>
      </c>
      <c r="C3" s="203">
        <f>'Mode d''emploi'!D26</f>
        <v>1.0000000000000001E-5</v>
      </c>
      <c r="D3" s="64">
        <f>IFERROR(COUNTIFS(Evaluation!$C$16:$C$28,$A3),0)</f>
        <v>0</v>
      </c>
      <c r="E3" s="64">
        <f>IFERROR(COUNTIFS(Evaluation!$C$31:$C$44,$A3),0)</f>
        <v>0</v>
      </c>
      <c r="F3" s="64">
        <f>IFERROR(COUNTIFS(Evaluation!$C$47:$C$54,$A3),0)</f>
        <v>0</v>
      </c>
      <c r="G3" s="64">
        <f>IFERROR(COUNTIFS(Evaluation!$C$57:$C$90,$A3),0)</f>
        <v>0</v>
      </c>
      <c r="H3" s="64">
        <f>IFERROR(COUNTIFS(Evaluation!$C$93:$C$112,$A3),0)</f>
        <v>0</v>
      </c>
      <c r="I3" s="42">
        <f t="shared" si="0"/>
        <v>0</v>
      </c>
    </row>
    <row r="4" spans="1:11">
      <c r="A4" s="58" t="str">
        <f>'Mode d''emploi'!C27</f>
        <v>Plutôt Faux</v>
      </c>
      <c r="B4" s="54" t="str">
        <f>'Mode d''emploi'!$A$27</f>
        <v>Niveau 2 : Le critère est aléatoirement appliqué.</v>
      </c>
      <c r="C4" s="203">
        <f>'Mode d''emploi'!D27</f>
        <v>0.44499999999999995</v>
      </c>
      <c r="D4" s="64">
        <f>IFERROR(COUNTIFS(Evaluation!$C$16:$C$28,$A4),0)</f>
        <v>0</v>
      </c>
      <c r="E4" s="64">
        <f>IFERROR(COUNTIFS(Evaluation!$C$31:$C$44,$A4),0)</f>
        <v>0</v>
      </c>
      <c r="F4" s="64">
        <f>IFERROR(COUNTIFS(Evaluation!$C$47:$C$54,$A4),0)</f>
        <v>0</v>
      </c>
      <c r="G4" s="64">
        <f>IFERROR(COUNTIFS(Evaluation!$C$57:$C$90,$A4),0)</f>
        <v>0</v>
      </c>
      <c r="H4" s="64">
        <f>IFERROR(COUNTIFS(Evaluation!$C$93:$C$112,$A4),0)</f>
        <v>0</v>
      </c>
      <c r="I4" s="42">
        <f t="shared" si="0"/>
        <v>0</v>
      </c>
    </row>
    <row r="5" spans="1:11" ht="29.5" customHeight="1">
      <c r="A5" s="58" t="str">
        <f>'Mode d''emploi'!C28</f>
        <v>Plutôt Vrai</v>
      </c>
      <c r="B5" s="54" t="str">
        <f>'Mode d''emploi'!A28</f>
        <v>Niveau 3 : Le critère est respecté et éventuellement formalisé.</v>
      </c>
      <c r="C5" s="41">
        <f>'Mode d''emploi'!D28</f>
        <v>0.745</v>
      </c>
      <c r="D5" s="64">
        <f>IFERROR(COUNTIFS(Evaluation!$C$16:$C$28,$A5),0)</f>
        <v>0</v>
      </c>
      <c r="E5" s="64">
        <f>IFERROR(COUNTIFS(Evaluation!$C$31:$C$44,$A5),0)</f>
        <v>0</v>
      </c>
      <c r="F5" s="64">
        <f>IFERROR(COUNTIFS(Evaluation!$C$47:$C$54,$A5),0)</f>
        <v>0</v>
      </c>
      <c r="G5" s="64">
        <f>IFERROR(COUNTIFS(Evaluation!$C$57:$C$90,$A5),0)</f>
        <v>0</v>
      </c>
      <c r="H5" s="64">
        <f>IFERROR(COUNTIFS(Evaluation!$C$93:$C$112,$A5),0)</f>
        <v>0</v>
      </c>
      <c r="I5" s="42">
        <f t="shared" si="0"/>
        <v>0</v>
      </c>
    </row>
    <row r="6" spans="1:11" ht="30" customHeight="1">
      <c r="A6" s="140" t="str">
        <f>'Mode d''emploi'!C29</f>
        <v>Vrai</v>
      </c>
      <c r="B6" s="54" t="str">
        <f>'Mode d''emploi'!A29</f>
        <v>Niveau 4 : Le critère est respecté, appliqué et prouvé par un document.</v>
      </c>
      <c r="C6" s="41">
        <f>'Mode d''emploi'!D29</f>
        <v>1</v>
      </c>
      <c r="D6" s="64">
        <f>IFERROR(COUNTIFS(Evaluation!$C$16:$C$28,$A6),0)</f>
        <v>0</v>
      </c>
      <c r="E6" s="64">
        <f>IFERROR(COUNTIFS(Evaluation!$C$31:$C$44,$A6),0)</f>
        <v>0</v>
      </c>
      <c r="F6" s="64">
        <f>IFERROR(COUNTIFS(Evaluation!$C$47:$C$54,$A6),0)</f>
        <v>0</v>
      </c>
      <c r="G6" s="64">
        <f>IFERROR(COUNTIFS(Evaluation!$C$57:$C$90,$A6),0)</f>
        <v>0</v>
      </c>
      <c r="H6" s="64">
        <f>IFERROR(COUNTIFS(Evaluation!$C$93:$C$112,$A6),0)</f>
        <v>0</v>
      </c>
      <c r="I6" s="42">
        <f t="shared" si="0"/>
        <v>0</v>
      </c>
    </row>
    <row r="7" spans="1:11" ht="21" customHeight="1">
      <c r="A7" s="216" t="s">
        <v>27</v>
      </c>
      <c r="B7" s="54" t="str">
        <f>'Mode d''emploi'!A30</f>
        <v>Niveau 5 : Le critère ne peut pas être appliqué.</v>
      </c>
      <c r="C7" s="217" t="str">
        <f>'Mode d''emploi'!D30</f>
        <v>NA</v>
      </c>
      <c r="D7" s="64">
        <f>IFERROR(COUNTIFS(Evaluation!$C$16:$C$28,$A7),0)</f>
        <v>0</v>
      </c>
      <c r="E7" s="64">
        <f>IFERROR(COUNTIFS(Evaluation!$C$31:$C$44,$A7),0)</f>
        <v>0</v>
      </c>
      <c r="F7" s="64">
        <f>IFERROR(COUNTIFS(Evaluation!$C$47:$C$54,$A7),0)</f>
        <v>0</v>
      </c>
      <c r="G7" s="64">
        <f>IFERROR(COUNTIFS(Evaluation!$C$57:$C$90,$A7),0)</f>
        <v>0</v>
      </c>
      <c r="H7" s="64">
        <f>IFERROR(COUNTIFS(Evaluation!$C$93:$C112,$A7),0)</f>
        <v>0</v>
      </c>
      <c r="I7" s="42">
        <f t="shared" si="0"/>
        <v>0</v>
      </c>
    </row>
    <row r="8" spans="1:11">
      <c r="A8" s="43"/>
      <c r="B8" s="44"/>
      <c r="C8" s="41" t="s">
        <v>308</v>
      </c>
      <c r="D8" s="42">
        <f>SUM(D3:D6)</f>
        <v>0</v>
      </c>
      <c r="E8" s="42">
        <f t="shared" ref="E8:G8" si="1">SUM(E3:E6)</f>
        <v>0</v>
      </c>
      <c r="F8" s="42">
        <f t="shared" si="1"/>
        <v>0</v>
      </c>
      <c r="G8" s="42">
        <f t="shared" si="1"/>
        <v>0</v>
      </c>
      <c r="H8" s="42">
        <f>SUM(H3:H6)</f>
        <v>0</v>
      </c>
      <c r="I8" s="42">
        <f>SUM($I$3:$I$7)</f>
        <v>0</v>
      </c>
    </row>
    <row r="9" spans="1:11">
      <c r="C9" s="236"/>
      <c r="D9" s="45"/>
      <c r="E9" s="236"/>
      <c r="F9" s="236"/>
      <c r="G9" s="236"/>
      <c r="H9" s="236"/>
      <c r="I9" s="236"/>
    </row>
    <row r="10" spans="1:11">
      <c r="A10" s="38" t="s">
        <v>309</v>
      </c>
      <c r="B10" s="39"/>
      <c r="C10" s="67" t="s">
        <v>310</v>
      </c>
      <c r="D10" s="236"/>
      <c r="E10" s="183" t="s">
        <v>311</v>
      </c>
      <c r="F10" s="236"/>
      <c r="G10" s="236"/>
      <c r="H10" s="236"/>
      <c r="I10" s="236"/>
    </row>
    <row r="11" spans="1:11" ht="25" customHeight="1">
      <c r="A11" s="57" t="s">
        <v>312</v>
      </c>
      <c r="B11" s="54" t="str">
        <f>'Mode d''emploi'!H25</f>
        <v>Libellés explicites 
des niveaux de CONFORMITÉ</v>
      </c>
      <c r="C11" s="42">
        <f>IFERROR(COUNTIFS(Evaluation!$C$15:$C$112,$A11),0)</f>
        <v>22</v>
      </c>
      <c r="D11" s="218" t="s">
        <v>313</v>
      </c>
      <c r="E11" s="42">
        <f>IFERROR(COUNTIFS(Evaluation!$G$14:$G$133,A11),0)</f>
        <v>5</v>
      </c>
      <c r="F11" s="236"/>
      <c r="G11" s="236"/>
      <c r="H11" s="236"/>
      <c r="I11" s="236"/>
    </row>
    <row r="12" spans="1:11" ht="20">
      <c r="A12" s="38" t="s">
        <v>314</v>
      </c>
      <c r="B12" s="39"/>
      <c r="C12" s="68"/>
      <c r="D12" s="181" t="s">
        <v>315</v>
      </c>
      <c r="E12" s="184"/>
      <c r="F12" s="236"/>
      <c r="G12" s="236"/>
      <c r="H12" s="236"/>
      <c r="I12" s="236"/>
    </row>
    <row r="13" spans="1:11" ht="28" customHeight="1">
      <c r="A13" s="58" t="str">
        <f>'Mode d''emploi'!E29</f>
        <v>Conforme</v>
      </c>
      <c r="B13" s="46" t="str">
        <f>'Mode d''emploi'!H29</f>
        <v>Conformité de niveau 4 : Félicitations ! Communiquez vos résultats.</v>
      </c>
      <c r="C13" s="42">
        <f>IFERROR(COUNTIFS(Evaluation!$C$15:$C$112,$A13),0)</f>
        <v>0</v>
      </c>
      <c r="D13" s="182">
        <f>IF(Evaluation!$G$13=A13,$C$18,0)</f>
        <v>0</v>
      </c>
      <c r="E13" s="42">
        <f>IFERROR(COUNTIFS(Evaluation!$G$14:$G$133,A13),0)</f>
        <v>0</v>
      </c>
      <c r="F13" s="236"/>
      <c r="G13" s="236"/>
      <c r="H13" s="236"/>
      <c r="I13" s="236"/>
    </row>
    <row r="14" spans="1:11" ht="28" customHeight="1">
      <c r="A14" s="58" t="str">
        <f>'Mode d''emploi'!E28</f>
        <v>Convaincant</v>
      </c>
      <c r="B14" s="46" t="str">
        <f>'Mode d''emploi'!H28</f>
        <v>Conformité de niveau 3 : Des améliorations peuvent encore être apportées.</v>
      </c>
      <c r="C14" s="42">
        <f>IFERROR(COUNTIFS(Evaluation!$C$15:$C$112,$A14),0)</f>
        <v>0</v>
      </c>
      <c r="D14" s="182">
        <f>IF(Evaluation!$G$13=A14,$C$18,0)</f>
        <v>0</v>
      </c>
      <c r="E14" s="42">
        <f>IFERROR(COUNTIFS(Evaluation!$G$14:$G$133,A14),0)</f>
        <v>0</v>
      </c>
      <c r="F14" s="236"/>
      <c r="G14" s="236"/>
      <c r="H14" s="236"/>
      <c r="I14" s="236"/>
    </row>
    <row r="15" spans="1:11" ht="28" customHeight="1">
      <c r="A15" s="58" t="str">
        <f>'Mode d''emploi'!E27</f>
        <v>Informel</v>
      </c>
      <c r="B15" s="46" t="str">
        <f>'Mode d''emploi'!H27</f>
        <v>Conformité de niveau 2 : Pérenisez et améliorez la maitrise de vos activités.</v>
      </c>
      <c r="C15" s="42">
        <f>IFERROR(COUNTIFS(Evaluation!$C$15:$C$112,$A15),0)</f>
        <v>0</v>
      </c>
      <c r="D15" s="182">
        <f>IF(Evaluation!$G$13=A15,$C$18,0)</f>
        <v>0</v>
      </c>
      <c r="E15" s="42">
        <f>IFERROR(COUNTIFS(Evaluation!$G$14:$G$133,A15),0)</f>
        <v>0</v>
      </c>
      <c r="F15" s="236"/>
      <c r="G15" s="236"/>
      <c r="H15" s="236"/>
      <c r="I15" s="236"/>
    </row>
    <row r="16" spans="1:11" ht="28" customHeight="1">
      <c r="A16" s="58" t="str">
        <f>'Mode d''emploi'!E26</f>
        <v>Insuffisant</v>
      </c>
      <c r="B16" s="46" t="str">
        <f>'Mode d''emploi'!H26</f>
        <v>Conformité de niveau 1 :  Revoyez le fonctionnement de vos activités.</v>
      </c>
      <c r="C16" s="42">
        <f>IFERROR(COUNTIFS(Evaluation!$C$15:$C$112,$A16),0)</f>
        <v>0</v>
      </c>
      <c r="D16" s="182">
        <f>IF(Evaluation!$G$13=A16,$C$18,0)</f>
        <v>0</v>
      </c>
      <c r="E16" s="42">
        <f>IFERROR(COUNTIFS(Evaluation!$G$14:$G$133,A16),0)</f>
        <v>0</v>
      </c>
      <c r="F16" s="236"/>
      <c r="G16" s="236"/>
      <c r="H16" s="236"/>
      <c r="I16" s="236"/>
    </row>
    <row r="17" spans="1:9" ht="28" customHeight="1">
      <c r="A17" s="69" t="s">
        <v>27</v>
      </c>
      <c r="B17" s="219" t="s">
        <v>316</v>
      </c>
      <c r="C17" s="42">
        <f>IFERROR(COUNTIFS(Evaluation!$C$15:$C$112,$A17),0)</f>
        <v>0</v>
      </c>
      <c r="D17" s="182">
        <f>IF(Evaluation!$G$13=A17,$C$18,0)</f>
        <v>0</v>
      </c>
      <c r="E17" s="42">
        <f>IFERROR(COUNTIFS(Evaluation!$G$14:$G$133,A17),0)</f>
        <v>0</v>
      </c>
      <c r="F17" s="236"/>
      <c r="G17" s="236"/>
      <c r="H17" s="236"/>
      <c r="I17" s="236"/>
    </row>
    <row r="18" spans="1:9" ht="17" customHeight="1">
      <c r="C18" s="53">
        <f>SUM(C13:C16)</f>
        <v>0</v>
      </c>
      <c r="D18" s="52" t="s">
        <v>317</v>
      </c>
      <c r="E18" s="53">
        <f>SUM(E13:E16)</f>
        <v>0</v>
      </c>
      <c r="F18" s="236"/>
      <c r="G18" s="245"/>
      <c r="H18" s="236"/>
      <c r="I18" s="236"/>
    </row>
    <row r="19" spans="1:9">
      <c r="A19" s="38" t="s">
        <v>318</v>
      </c>
      <c r="B19" s="39"/>
      <c r="C19" s="245"/>
      <c r="D19" s="55"/>
      <c r="E19" s="236"/>
      <c r="F19" s="236"/>
      <c r="G19" s="245"/>
      <c r="H19" s="236"/>
      <c r="I19" s="236"/>
    </row>
    <row r="20" spans="1:9" s="72" customFormat="1">
      <c r="A20" s="220" t="s">
        <v>28</v>
      </c>
      <c r="B20" s="221" t="str">
        <f>'Mode d''emploi'!E30</f>
        <v xml:space="preserve">Non Applicable </v>
      </c>
      <c r="C20" s="41" t="str">
        <f>IF(AND(A20&gt;='Mode d''emploi'!$D$26,A20&lt;'Mode d''emploi'!$D$27),'Mode d''emploi'!$C$26,IF(AND(A20&gt;='Mode d''emploi'!$D$27,A20&lt;'Mode d''emploi'!$D$28),'Mode d''emploi'!$C$27,IF(AND(A20&gt;='Mode d''emploi'!$D$28,A20&lt;'Mode d''emploi'!$D$29),'Mode d''emploi'!$C$28,IF(AND(A20&gt;='Mode d''emploi'!$D$29,A20&lt;'Mode d''emploi'!$D$30),'Mode d''emploi'!$C$29,IF(A20='Mode d''emploi'!$D$30,'Mode d''emploi'!$C$30,"Erreur !...")))))</f>
        <v>Non applicable</v>
      </c>
      <c r="D20" s="41" t="s">
        <v>319</v>
      </c>
      <c r="E20" s="186" t="s">
        <v>320</v>
      </c>
      <c r="F20" s="71"/>
      <c r="G20" s="70"/>
      <c r="H20" s="71"/>
      <c r="I20" s="71"/>
    </row>
    <row r="21" spans="1:9">
      <c r="A21" s="73">
        <f>'Mode d''emploi'!$D$26</f>
        <v>1.0000000000000001E-5</v>
      </c>
      <c r="B21" s="74" t="str">
        <f>'Mode d''emploi'!$E$26</f>
        <v>Insuffisant</v>
      </c>
      <c r="C21" s="41" t="str">
        <f>IF(AND(A21&gt;='Mode d''emploi'!$D$26,A21&lt;'Mode d''emploi'!$D$27),'Mode d''emploi'!$C$26,IF(AND(A21&gt;='Mode d''emploi'!$D$27,A21&lt;'Mode d''emploi'!$D$28),'Mode d''emploi'!$C$27,IF(AND(A21&gt;='Mode d''emploi'!$D$28,A21&lt;'Mode d''emploi'!$D$29),'Mode d''emploi'!$C$28,IF(AND(A21&gt;='Mode d''emploi'!$D$29,A21&lt;'Mode d''emploi'!$D$30),'Mode d''emploi'!$C$29,IF(A21='Mode d''emploi'!$D$30,'Mode d''emploi'!$C$30,"Erreur !...")))))</f>
        <v>Faux</v>
      </c>
      <c r="D21" s="41" t="s">
        <v>319</v>
      </c>
      <c r="E21" s="186" t="s">
        <v>320</v>
      </c>
      <c r="F21" s="236"/>
      <c r="G21" s="236"/>
      <c r="H21" s="236"/>
      <c r="I21" s="236"/>
    </row>
    <row r="22" spans="1:9">
      <c r="A22" s="41">
        <v>0.1</v>
      </c>
      <c r="B22" s="56" t="str">
        <f>'Mode d''emploi'!$E$26</f>
        <v>Insuffisant</v>
      </c>
      <c r="C22" s="41" t="str">
        <f>IF(AND(A22&gt;='Mode d''emploi'!$D$26,A22&lt;'Mode d''emploi'!$D$27),'Mode d''emploi'!$C$26,IF(AND(A22&gt;='Mode d''emploi'!$D$27,A22&lt;'Mode d''emploi'!$D$28),'Mode d''emploi'!$C$27,IF(AND(A22&gt;='Mode d''emploi'!$D$28,A22&lt;'Mode d''emploi'!$D$29),'Mode d''emploi'!$C$28,IF(AND(A22&gt;='Mode d''emploi'!$D$29,A22&lt;'Mode d''emploi'!$D$30),'Mode d''emploi'!$C$29,IF(A22='Mode d''emploi'!$D$30,'Mode d''emploi'!$C$30,"Erreur !...")))))</f>
        <v>Faux</v>
      </c>
      <c r="D22" s="41" t="s">
        <v>319</v>
      </c>
      <c r="E22" s="186" t="s">
        <v>320</v>
      </c>
      <c r="F22" s="236"/>
      <c r="G22" s="236"/>
      <c r="H22" s="236"/>
      <c r="I22" s="236"/>
    </row>
    <row r="23" spans="1:9">
      <c r="A23" s="41">
        <v>0.2</v>
      </c>
      <c r="B23" s="56" t="str">
        <f>'Mode d''emploi'!$E$26</f>
        <v>Insuffisant</v>
      </c>
      <c r="C23" s="41" t="str">
        <f>IF(AND(A23&gt;='Mode d''emploi'!$D$26,A23&lt;'Mode d''emploi'!$D$27),'Mode d''emploi'!$C$26,IF(AND(A23&gt;='Mode d''emploi'!$D$27,A23&lt;'Mode d''emploi'!$D$28),'Mode d''emploi'!$C$27,IF(AND(A23&gt;='Mode d''emploi'!$D$28,A23&lt;'Mode d''emploi'!$D$29),'Mode d''emploi'!$C$28,IF(AND(A23&gt;='Mode d''emploi'!$D$29,A23&lt;'Mode d''emploi'!$D$30),'Mode d''emploi'!$C$29,IF(A23='Mode d''emploi'!$D$30,'Mode d''emploi'!$C$30,"Erreur !...")))))</f>
        <v>Faux</v>
      </c>
      <c r="D23" s="41" t="s">
        <v>321</v>
      </c>
      <c r="E23" s="185" t="s">
        <v>322</v>
      </c>
      <c r="F23" s="236"/>
      <c r="G23" s="75"/>
      <c r="H23" s="236"/>
      <c r="I23" s="236"/>
    </row>
    <row r="24" spans="1:9">
      <c r="A24" s="41">
        <v>0.3</v>
      </c>
      <c r="B24" s="56" t="str">
        <f>'Mode d''emploi'!$E$27</f>
        <v>Informel</v>
      </c>
      <c r="C24" s="41" t="str">
        <f>IF(AND(A24&gt;='Mode d''emploi'!$D$26,A24&lt;'Mode d''emploi'!$D$27),'Mode d''emploi'!$C$26,IF(AND(A24&gt;='Mode d''emploi'!$D$27,A24&lt;'Mode d''emploi'!$D$28),'Mode d''emploi'!$C$27,IF(AND(A24&gt;='Mode d''emploi'!$D$28,A24&lt;'Mode d''emploi'!$D$29),'Mode d''emploi'!$C$28,IF(AND(A24&gt;='Mode d''emploi'!$D$29,A24&lt;'Mode d''emploi'!$D$30),'Mode d''emploi'!$C$29,IF(A24='Mode d''emploi'!$D$30,'Mode d''emploi'!$C$30,"Erreur !...")))))</f>
        <v>Faux</v>
      </c>
      <c r="D24" s="41" t="s">
        <v>321</v>
      </c>
      <c r="E24" s="185" t="s">
        <v>322</v>
      </c>
      <c r="F24" s="236"/>
      <c r="G24" s="75"/>
      <c r="H24" s="236"/>
      <c r="I24" s="236"/>
    </row>
    <row r="25" spans="1:9">
      <c r="A25" s="41">
        <v>0.4</v>
      </c>
      <c r="B25" s="56" t="str">
        <f>'Mode d''emploi'!$E$27</f>
        <v>Informel</v>
      </c>
      <c r="C25" s="41" t="str">
        <f>IF(AND(A25&gt;='Mode d''emploi'!$D$26,A25&lt;'Mode d''emploi'!$D$27),'Mode d''emploi'!$C$26,IF(AND(A25&gt;='Mode d''emploi'!$D$27,A25&lt;'Mode d''emploi'!$D$28),'Mode d''emploi'!$C$27,IF(AND(A25&gt;='Mode d''emploi'!$D$28,A25&lt;'Mode d''emploi'!$D$29),'Mode d''emploi'!$C$28,IF(AND(A25&gt;='Mode d''emploi'!$D$29,A25&lt;'Mode d''emploi'!$D$30),'Mode d''emploi'!$C$29,IF(A25='Mode d''emploi'!$D$30,'Mode d''emploi'!$C$30,"Erreur !...")))))</f>
        <v>Faux</v>
      </c>
      <c r="D25" s="41" t="s">
        <v>323</v>
      </c>
      <c r="E25" s="185" t="s">
        <v>324</v>
      </c>
      <c r="F25" s="236"/>
      <c r="G25" s="75"/>
      <c r="H25" s="236"/>
      <c r="I25" s="236"/>
    </row>
    <row r="26" spans="1:9">
      <c r="A26" s="41">
        <v>0.5</v>
      </c>
      <c r="B26" s="56" t="str">
        <f>'Mode d''emploi'!$E$27</f>
        <v>Informel</v>
      </c>
      <c r="C26" s="41" t="str">
        <f>IF(AND(A26&gt;='Mode d''emploi'!$D$26,A26&lt;'Mode d''emploi'!$D$27),'Mode d''emploi'!$C$26,IF(AND(A26&gt;='Mode d''emploi'!$D$27,A26&lt;'Mode d''emploi'!$D$28),'Mode d''emploi'!$C$27,IF(AND(A26&gt;='Mode d''emploi'!$D$28,A26&lt;'Mode d''emploi'!$D$29),'Mode d''emploi'!$C$28,IF(AND(A26&gt;='Mode d''emploi'!$D$29,A26&lt;'Mode d''emploi'!$D$30),'Mode d''emploi'!$C$29,IF(A26='Mode d''emploi'!$D$30,'Mode d''emploi'!$C$30,"Erreur !...")))))</f>
        <v>Plutôt Faux</v>
      </c>
      <c r="D26" s="41" t="s">
        <v>323</v>
      </c>
      <c r="E26" s="185" t="s">
        <v>324</v>
      </c>
      <c r="F26" s="236"/>
      <c r="G26" s="75"/>
      <c r="H26" s="236"/>
      <c r="I26" s="236"/>
    </row>
    <row r="27" spans="1:9">
      <c r="A27" s="41">
        <v>0.6</v>
      </c>
      <c r="B27" s="56" t="str">
        <f>'Mode d''emploi'!$E$28</f>
        <v>Convaincant</v>
      </c>
      <c r="C27" s="41" t="str">
        <f>IF(AND(A27&gt;='Mode d''emploi'!$D$26,A27&lt;'Mode d''emploi'!$D$27),'Mode d''emploi'!$C$26,IF(AND(A27&gt;='Mode d''emploi'!$D$27,A27&lt;'Mode d''emploi'!$D$28),'Mode d''emploi'!$C$27,IF(AND(A27&gt;='Mode d''emploi'!$D$28,A27&lt;'Mode d''emploi'!$D$29),'Mode d''emploi'!$C$28,IF(AND(A27&gt;='Mode d''emploi'!$D$29,A27&lt;'Mode d''emploi'!$D$30),'Mode d''emploi'!$C$29,IF(A27='Mode d''emploi'!$D$30,'Mode d''emploi'!$C$30,"Erreur !...")))))</f>
        <v>Plutôt Faux</v>
      </c>
      <c r="D27" s="41" t="s">
        <v>323</v>
      </c>
      <c r="E27" s="185" t="s">
        <v>324</v>
      </c>
      <c r="F27" s="236"/>
      <c r="G27" s="75"/>
      <c r="H27" s="236"/>
      <c r="I27" s="236"/>
    </row>
    <row r="28" spans="1:9">
      <c r="A28" s="41">
        <v>0.7</v>
      </c>
      <c r="B28" s="56" t="str">
        <f>'Mode d''emploi'!$E$28</f>
        <v>Convaincant</v>
      </c>
      <c r="C28" s="41" t="str">
        <f>IF(AND(A28&gt;='Mode d''emploi'!$D$26,A28&lt;'Mode d''emploi'!$D$27),'Mode d''emploi'!$C$26,IF(AND(A28&gt;='Mode d''emploi'!$D$27,A28&lt;'Mode d''emploi'!$D$28),'Mode d''emploi'!$C$27,IF(AND(A28&gt;='Mode d''emploi'!$D$28,A28&lt;'Mode d''emploi'!$D$29),'Mode d''emploi'!$C$28,IF(AND(A28&gt;='Mode d''emploi'!$D$29,A28&lt;'Mode d''emploi'!$D$30),'Mode d''emploi'!$C$29,IF(A28='Mode d''emploi'!$D$30,'Mode d''emploi'!$C$30,"Erreur !...")))))</f>
        <v>Plutôt Faux</v>
      </c>
      <c r="D28" s="41" t="s">
        <v>325</v>
      </c>
      <c r="E28" s="185" t="s">
        <v>326</v>
      </c>
      <c r="F28" s="236"/>
      <c r="G28" s="236"/>
      <c r="H28" s="236"/>
      <c r="I28" s="236"/>
    </row>
    <row r="29" spans="1:9">
      <c r="A29" s="41">
        <v>0.8</v>
      </c>
      <c r="B29" s="56" t="str">
        <f>'Mode d''emploi'!$E$28</f>
        <v>Convaincant</v>
      </c>
      <c r="C29" s="41" t="str">
        <f>IF(AND(A29&gt;='Mode d''emploi'!$D$26,A29&lt;'Mode d''emploi'!$D$27),'Mode d''emploi'!$C$26,IF(AND(A29&gt;='Mode d''emploi'!$D$27,A29&lt;'Mode d''emploi'!$D$28),'Mode d''emploi'!$C$27,IF(AND(A29&gt;='Mode d''emploi'!$D$28,A29&lt;'Mode d''emploi'!$D$29),'Mode d''emploi'!$C$28,IF(AND(A29&gt;='Mode d''emploi'!$D$29,A29&lt;'Mode d''emploi'!$D$30),'Mode d''emploi'!$C$29,IF(A29='Mode d''emploi'!$D$30,'Mode d''emploi'!$C$30,"Erreur !...")))))</f>
        <v>Plutôt Vrai</v>
      </c>
      <c r="D29" s="41" t="s">
        <v>325</v>
      </c>
      <c r="E29" s="185" t="s">
        <v>326</v>
      </c>
      <c r="F29" s="236"/>
      <c r="G29" s="236"/>
      <c r="H29" s="236"/>
      <c r="I29" s="236"/>
    </row>
    <row r="30" spans="1:9">
      <c r="A30" s="41">
        <v>0.9</v>
      </c>
      <c r="B30" s="56" t="str">
        <f>'Mode d''emploi'!$E$29</f>
        <v>Conforme</v>
      </c>
      <c r="C30" s="41" t="str">
        <f>IF(AND(A30&gt;='Mode d''emploi'!$D$26,A30&lt;'Mode d''emploi'!$D$27),'Mode d''emploi'!$C$26,IF(AND(A30&gt;='Mode d''emploi'!$D$27,A30&lt;'Mode d''emploi'!$D$28),'Mode d''emploi'!$C$27,IF(AND(A30&gt;='Mode d''emploi'!$D$28,A30&lt;'Mode d''emploi'!$D$29),'Mode d''emploi'!$C$28,IF(AND(A30&gt;='Mode d''emploi'!$D$29,A30&lt;'Mode d''emploi'!$D$30),'Mode d''emploi'!$C$29,IF(A30='Mode d''emploi'!$D$30,'Mode d''emploi'!$C$30,"Erreur !...")))))</f>
        <v>Plutôt Vrai</v>
      </c>
      <c r="D30" s="41" t="s">
        <v>325</v>
      </c>
      <c r="E30" s="185" t="s">
        <v>326</v>
      </c>
      <c r="F30" s="236"/>
      <c r="G30" s="236"/>
      <c r="H30" s="236"/>
      <c r="I30" s="236"/>
    </row>
    <row r="31" spans="1:9">
      <c r="A31" s="41">
        <v>1</v>
      </c>
      <c r="B31" s="56" t="str">
        <f>'Mode d''emploi'!$E$29</f>
        <v>Conforme</v>
      </c>
      <c r="C31" s="41" t="str">
        <f>IF(AND(A31&gt;='Mode d''emploi'!$D$26,A31&lt;'Mode d''emploi'!$D$27),'Mode d''emploi'!$C$26,IF(AND(A31&gt;='Mode d''emploi'!$D$27,A31&lt;'Mode d''emploi'!$D$28),'Mode d''emploi'!$C$27,IF(AND(A31&gt;='Mode d''emploi'!$D$28,A31&lt;'Mode d''emploi'!$D$29),'Mode d''emploi'!$C$28,IF(AND(A31&gt;='Mode d''emploi'!$D$29,A31&lt;'Mode d''emploi'!$D$30),'Mode d''emploi'!$C$29,IF(A31='Mode d''emploi'!$D$30,'Mode d''emploi'!$C$30,"Erreur !...")))))</f>
        <v>Vrai</v>
      </c>
      <c r="D31" s="41" t="s">
        <v>327</v>
      </c>
      <c r="E31" s="185" t="s">
        <v>328</v>
      </c>
      <c r="F31" s="236"/>
      <c r="G31" s="236"/>
      <c r="H31" s="236"/>
      <c r="I31" s="236"/>
    </row>
    <row r="32" spans="1:9">
      <c r="C32" s="236"/>
      <c r="D32" s="45"/>
      <c r="E32" s="236"/>
      <c r="F32" s="236"/>
      <c r="G32" s="236"/>
      <c r="H32" s="236"/>
      <c r="I32" s="236"/>
    </row>
    <row r="33" spans="1:9" s="62" customFormat="1">
      <c r="A33" s="856" t="s">
        <v>329</v>
      </c>
      <c r="B33" s="856"/>
      <c r="C33" s="856"/>
      <c r="E33" s="63"/>
      <c r="F33" s="63"/>
      <c r="G33" s="63"/>
      <c r="H33" s="63"/>
      <c r="I33" s="63"/>
    </row>
    <row r="34" spans="1:9" s="62" customFormat="1">
      <c r="A34" s="47">
        <f>'Déclaration ISO 17050 '!$E$12</f>
        <v>0.5</v>
      </c>
      <c r="B34" s="17"/>
      <c r="C34"/>
      <c r="E34" s="63"/>
      <c r="F34" s="63"/>
      <c r="G34" s="76"/>
      <c r="H34" s="63"/>
      <c r="I34" s="63"/>
    </row>
    <row r="35" spans="1:9" s="62" customFormat="1">
      <c r="A35" s="320">
        <f>$A$34</f>
        <v>0.5</v>
      </c>
      <c r="B35" s="188" t="str">
        <f>Résultats!B35</f>
        <v>Système de management de la qualité</v>
      </c>
      <c r="C35"/>
      <c r="E35" s="63"/>
      <c r="F35" s="63"/>
      <c r="G35" s="76"/>
      <c r="H35" s="63"/>
      <c r="I35" s="63"/>
    </row>
    <row r="36" spans="1:9" s="62" customFormat="1">
      <c r="A36" s="17">
        <f>$A$34</f>
        <v>0.5</v>
      </c>
      <c r="B36" s="189" t="str">
        <f>Résultats!C36</f>
        <v>Exigences générales</v>
      </c>
      <c r="C36"/>
      <c r="E36" s="63"/>
      <c r="F36" s="63"/>
      <c r="G36" s="76"/>
      <c r="H36" s="63"/>
      <c r="I36" s="63"/>
    </row>
    <row r="37" spans="1:9" s="62" customFormat="1">
      <c r="A37" s="17">
        <f>$A$34</f>
        <v>0.5</v>
      </c>
      <c r="B37" s="189" t="str">
        <f>Résultats!C37</f>
        <v>Exigences relatives à la documentation</v>
      </c>
      <c r="C37"/>
      <c r="E37" s="63"/>
      <c r="F37" s="63"/>
      <c r="G37" s="76"/>
      <c r="H37" s="63"/>
      <c r="I37" s="63"/>
    </row>
    <row r="38" spans="1:9" s="62" customFormat="1">
      <c r="A38" s="320">
        <f>$A$34</f>
        <v>0.5</v>
      </c>
      <c r="B38" s="188" t="str">
        <f>Résultats!B38</f>
        <v>Responsabilité de la direction</v>
      </c>
      <c r="C38"/>
      <c r="E38" s="63"/>
      <c r="F38" s="63"/>
      <c r="G38" s="63"/>
      <c r="H38" s="63"/>
      <c r="I38" s="63"/>
    </row>
    <row r="39" spans="1:9" s="62" customFormat="1">
      <c r="A39" s="17">
        <f t="shared" ref="A39:A43" si="2">$A$34</f>
        <v>0.5</v>
      </c>
      <c r="B39" s="189" t="str">
        <f>Résultats!C39</f>
        <v>Engagement de la direction</v>
      </c>
      <c r="C39"/>
      <c r="E39" s="63"/>
      <c r="F39" s="63"/>
      <c r="G39" s="63"/>
      <c r="H39" s="63"/>
      <c r="I39" s="63"/>
    </row>
    <row r="40" spans="1:9" s="62" customFormat="1">
      <c r="A40" s="17">
        <f t="shared" si="2"/>
        <v>0.5</v>
      </c>
      <c r="B40" s="189" t="str">
        <f>Résultats!C40</f>
        <v>Orientation client / Politique qualité</v>
      </c>
      <c r="C40"/>
      <c r="E40" s="63"/>
      <c r="F40" s="63"/>
      <c r="G40" s="63"/>
      <c r="H40" s="63"/>
      <c r="I40" s="63"/>
    </row>
    <row r="41" spans="1:9" s="62" customFormat="1">
      <c r="A41" s="17">
        <f t="shared" si="2"/>
        <v>0.5</v>
      </c>
      <c r="B41" s="189" t="str">
        <f>Résultats!C41</f>
        <v>Planification</v>
      </c>
      <c r="C41"/>
      <c r="E41" s="63"/>
      <c r="F41" s="63"/>
      <c r="G41" s="63"/>
      <c r="H41" s="63"/>
      <c r="I41" s="63"/>
    </row>
    <row r="42" spans="1:9" s="62" customFormat="1">
      <c r="A42" s="17">
        <f t="shared" si="2"/>
        <v>0.5</v>
      </c>
      <c r="B42" s="189" t="str">
        <f>Résultats!C42</f>
        <v>Responsabilité, autorité et communication</v>
      </c>
      <c r="C42"/>
      <c r="E42" s="63"/>
      <c r="F42" s="63"/>
      <c r="G42" s="63"/>
      <c r="H42" s="63"/>
      <c r="I42" s="63"/>
    </row>
    <row r="43" spans="1:9" s="62" customFormat="1">
      <c r="A43" s="17">
        <f t="shared" si="2"/>
        <v>0.5</v>
      </c>
      <c r="B43" s="189" t="str">
        <f>Résultats!C43</f>
        <v>Revue de direction</v>
      </c>
      <c r="C43"/>
      <c r="E43" s="63"/>
      <c r="F43" s="63"/>
      <c r="G43" s="63"/>
      <c r="H43" s="63"/>
      <c r="I43" s="63"/>
    </row>
    <row r="44" spans="1:9" s="62" customFormat="1">
      <c r="A44" s="320">
        <f t="shared" ref="A44:A49" si="3">$A$34</f>
        <v>0.5</v>
      </c>
      <c r="B44" s="188" t="str">
        <f>Résultats!B44</f>
        <v>Management des ressources</v>
      </c>
      <c r="C44"/>
      <c r="E44" s="63"/>
      <c r="F44" s="63"/>
      <c r="G44" s="63"/>
      <c r="H44" s="63"/>
      <c r="I44" s="63"/>
    </row>
    <row r="45" spans="1:9" s="62" customFormat="1">
      <c r="A45" s="17">
        <f t="shared" si="3"/>
        <v>0.5</v>
      </c>
      <c r="B45" s="189" t="str">
        <f>Résultats!C45</f>
        <v>Mise à disposition des ressources</v>
      </c>
      <c r="C45"/>
      <c r="E45" s="63"/>
      <c r="F45" s="63"/>
      <c r="G45" s="63"/>
      <c r="H45" s="63"/>
      <c r="I45" s="63"/>
    </row>
    <row r="46" spans="1:9" s="62" customFormat="1">
      <c r="A46" s="17">
        <f t="shared" si="3"/>
        <v>0.5</v>
      </c>
      <c r="B46" s="189" t="str">
        <f>Résultats!C46</f>
        <v>Ressources humaines</v>
      </c>
      <c r="C46"/>
      <c r="E46" s="63"/>
      <c r="F46" s="63"/>
      <c r="G46" s="63"/>
      <c r="H46" s="63"/>
      <c r="I46" s="63"/>
    </row>
    <row r="47" spans="1:9" s="62" customFormat="1">
      <c r="A47" s="17">
        <f t="shared" si="3"/>
        <v>0.5</v>
      </c>
      <c r="B47" s="189" t="str">
        <f>Résultats!C47</f>
        <v>Infrastructures</v>
      </c>
      <c r="C47"/>
      <c r="E47" s="63"/>
      <c r="F47" s="63"/>
      <c r="G47" s="63"/>
      <c r="H47" s="63"/>
      <c r="I47" s="63"/>
    </row>
    <row r="48" spans="1:9" s="62" customFormat="1">
      <c r="A48" s="17">
        <f t="shared" si="3"/>
        <v>0.5</v>
      </c>
      <c r="B48" s="189" t="str">
        <f>Résultats!C48</f>
        <v>Environnement de travail et maitrise de la contamination</v>
      </c>
      <c r="C48"/>
      <c r="E48" s="63"/>
      <c r="F48" s="63"/>
      <c r="G48" s="63"/>
      <c r="H48" s="63"/>
      <c r="I48" s="63"/>
    </row>
    <row r="49" spans="1:9" s="62" customFormat="1">
      <c r="A49" s="320">
        <f t="shared" si="3"/>
        <v>0.5</v>
      </c>
      <c r="B49" s="188" t="str">
        <f>Résultats!B49</f>
        <v>Réalisation du produit</v>
      </c>
      <c r="C49"/>
      <c r="E49" s="63"/>
      <c r="F49" s="63"/>
      <c r="G49" s="63"/>
      <c r="H49" s="63"/>
      <c r="I49" s="63"/>
    </row>
    <row r="50" spans="1:9" s="62" customFormat="1">
      <c r="A50" s="17">
        <f t="shared" ref="A50:A55" si="4">$A$34</f>
        <v>0.5</v>
      </c>
      <c r="B50" s="189" t="str">
        <f>Résultats!C50</f>
        <v>Planification de la réalisation du produit</v>
      </c>
      <c r="C50"/>
      <c r="E50" s="63"/>
      <c r="F50" s="63"/>
      <c r="G50" s="63"/>
      <c r="H50" s="63"/>
      <c r="I50" s="63"/>
    </row>
    <row r="51" spans="1:9" s="62" customFormat="1">
      <c r="A51" s="17">
        <f t="shared" si="4"/>
        <v>0.5</v>
      </c>
      <c r="B51" s="189" t="str">
        <f>Résultats!C51</f>
        <v>Processus relatifs aux clients</v>
      </c>
      <c r="C51"/>
      <c r="E51" s="63"/>
      <c r="F51" s="63"/>
      <c r="G51" s="63"/>
      <c r="H51" s="63"/>
      <c r="I51" s="63"/>
    </row>
    <row r="52" spans="1:9" s="62" customFormat="1">
      <c r="A52" s="17">
        <f t="shared" si="4"/>
        <v>0.5</v>
      </c>
      <c r="B52" s="189" t="str">
        <f>Résultats!C52</f>
        <v>Conception et développement</v>
      </c>
      <c r="C52"/>
      <c r="E52" s="63"/>
      <c r="F52" s="63"/>
      <c r="G52" s="63"/>
      <c r="H52" s="63"/>
      <c r="I52" s="63"/>
    </row>
    <row r="53" spans="1:9" s="62" customFormat="1">
      <c r="A53" s="17">
        <f t="shared" si="4"/>
        <v>0.5</v>
      </c>
      <c r="B53" s="189" t="str">
        <f>Résultats!C53</f>
        <v>Achats</v>
      </c>
      <c r="C53"/>
      <c r="E53" s="63"/>
      <c r="F53" s="63"/>
      <c r="G53" s="63"/>
      <c r="H53" s="63"/>
      <c r="I53" s="63"/>
    </row>
    <row r="54" spans="1:9" s="62" customFormat="1">
      <c r="A54" s="17">
        <f t="shared" si="4"/>
        <v>0.5</v>
      </c>
      <c r="B54" s="189" t="str">
        <f>Résultats!C54</f>
        <v>Production et prestation de service</v>
      </c>
      <c r="C54"/>
      <c r="E54" s="63"/>
      <c r="F54" s="63"/>
      <c r="G54" s="63"/>
      <c r="H54" s="63"/>
      <c r="I54" s="63"/>
    </row>
    <row r="55" spans="1:9" s="62" customFormat="1">
      <c r="A55" s="17">
        <f t="shared" si="4"/>
        <v>0.5</v>
      </c>
      <c r="B55" s="189" t="str">
        <f>Résultats!C55</f>
        <v>Maîtrise des équipements de surveillance et de mesure</v>
      </c>
      <c r="C55"/>
      <c r="E55" s="63"/>
      <c r="F55" s="63"/>
      <c r="G55" s="63"/>
      <c r="H55" s="63"/>
      <c r="I55" s="63"/>
    </row>
    <row r="56" spans="1:9" s="62" customFormat="1">
      <c r="A56" s="320">
        <f t="shared" ref="A56:A61" si="5">$A$34</f>
        <v>0.5</v>
      </c>
      <c r="B56" s="188" t="str">
        <f>Résultats!B56</f>
        <v>Mesurage, analyse et amélioration</v>
      </c>
      <c r="C56"/>
      <c r="E56" s="63"/>
      <c r="F56" s="63"/>
      <c r="G56" s="63"/>
      <c r="H56" s="63"/>
      <c r="I56" s="63"/>
    </row>
    <row r="57" spans="1:9" s="62" customFormat="1">
      <c r="A57" s="17">
        <f t="shared" si="5"/>
        <v>0.5</v>
      </c>
      <c r="B57" s="189" t="str">
        <f>Résultats!C57</f>
        <v>Généralités</v>
      </c>
      <c r="C57"/>
      <c r="E57" s="63"/>
      <c r="F57" s="63"/>
      <c r="G57" s="63"/>
      <c r="H57" s="63"/>
      <c r="I57" s="63"/>
    </row>
    <row r="58" spans="1:9" s="62" customFormat="1">
      <c r="A58" s="17">
        <f t="shared" si="5"/>
        <v>0.5</v>
      </c>
      <c r="B58" s="189" t="str">
        <f>Résultats!C58</f>
        <v>Surveillance et mesurage</v>
      </c>
      <c r="C58"/>
      <c r="E58" s="63"/>
      <c r="F58" s="63"/>
      <c r="G58" s="63"/>
      <c r="H58" s="63"/>
      <c r="I58" s="63"/>
    </row>
    <row r="59" spans="1:9">
      <c r="A59" s="17">
        <f t="shared" si="5"/>
        <v>0.5</v>
      </c>
      <c r="B59" s="189" t="str">
        <f>Résultats!C59</f>
        <v>Maîtrise du produit non conforme</v>
      </c>
      <c r="C59"/>
      <c r="E59" s="236"/>
      <c r="F59" s="236"/>
      <c r="G59" s="236"/>
      <c r="H59" s="236"/>
      <c r="I59" s="236"/>
    </row>
    <row r="60" spans="1:9">
      <c r="A60" s="17">
        <f t="shared" si="5"/>
        <v>0.5</v>
      </c>
      <c r="B60" s="189" t="str">
        <f>Résultats!C60</f>
        <v>Analyse des données</v>
      </c>
      <c r="C60"/>
      <c r="E60" s="236"/>
      <c r="F60" s="236"/>
      <c r="G60" s="236"/>
      <c r="H60" s="236"/>
      <c r="I60" s="236"/>
    </row>
    <row r="61" spans="1:9">
      <c r="A61" s="17">
        <f t="shared" si="5"/>
        <v>0.5</v>
      </c>
      <c r="B61" s="189" t="str">
        <f>Résultats!C61</f>
        <v>Amélioration</v>
      </c>
      <c r="C61"/>
      <c r="E61" s="236"/>
      <c r="F61" s="236"/>
      <c r="G61" s="236"/>
      <c r="H61" s="236"/>
      <c r="I61" s="236"/>
    </row>
  </sheetData>
  <sheetProtection sheet="1" objects="1" scenarios="1" selectLockedCells="1" selectUnlockedCells="1"/>
  <mergeCells count="1">
    <mergeCell ref="A33:C33"/>
  </mergeCells>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16</vt:i4>
      </vt:variant>
    </vt:vector>
  </HeadingPairs>
  <TitlesOfParts>
    <vt:vector size="26" baseType="lpstr">
      <vt:lpstr>Mode d'emploi</vt:lpstr>
      <vt:lpstr>Evaluation</vt:lpstr>
      <vt:lpstr>Résultats</vt:lpstr>
      <vt:lpstr>Résultats par Article</vt:lpstr>
      <vt:lpstr>Maitrise documentaire</vt:lpstr>
      <vt:lpstr>Estimations 2017-745</vt:lpstr>
      <vt:lpstr>Estimations 2017-746</vt:lpstr>
      <vt:lpstr>Déclaration ISO 17050 </vt:lpstr>
      <vt:lpstr>Utilitaires</vt:lpstr>
      <vt:lpstr>Util. Reg</vt:lpstr>
      <vt:lpstr>Utilitaires!Choix_de__VÉRACITÉ</vt:lpstr>
      <vt:lpstr>'Estimations 2017-745'!Impression_des_titres</vt:lpstr>
      <vt:lpstr>'Estimations 2017-746'!Impression_des_titres</vt:lpstr>
      <vt:lpstr>Evaluation!Impression_des_titres</vt:lpstr>
      <vt:lpstr>'Maitrise documentaire'!Impression_des_titres</vt:lpstr>
      <vt:lpstr>Résultats!Impression_des_titres</vt:lpstr>
      <vt:lpstr>'Résultats par Article'!Impression_des_titres</vt:lpstr>
      <vt:lpstr>Utilitaires!liste</vt:lpstr>
      <vt:lpstr>'Déclaration ISO 17050 '!Zone_d_impression</vt:lpstr>
      <vt:lpstr>'Estimations 2017-745'!Zone_d_impression</vt:lpstr>
      <vt:lpstr>'Estimations 2017-746'!Zone_d_impression</vt:lpstr>
      <vt:lpstr>Evaluation!Zone_d_impression</vt:lpstr>
      <vt:lpstr>'Maitrise documentaire'!Zone_d_impression</vt:lpstr>
      <vt:lpstr>'Mode d''emploi'!Zone_d_impression</vt:lpstr>
      <vt:lpstr>Résultats!Zone_d_impression</vt:lpstr>
      <vt:lpstr>'Résultats par Article'!Zone_d_impression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de Microsoft Office</dc:creator>
  <cp:keywords/>
  <dc:description/>
  <cp:lastModifiedBy>chrispy cedric petntang djongang</cp:lastModifiedBy>
  <cp:revision/>
  <cp:lastPrinted>2021-01-26T08:29:07Z</cp:lastPrinted>
  <dcterms:created xsi:type="dcterms:W3CDTF">2017-02-08T20:21:22Z</dcterms:created>
  <dcterms:modified xsi:type="dcterms:W3CDTF">2021-01-26T14:39:47Z</dcterms:modified>
  <cp:category/>
  <cp:contentStatus/>
</cp:coreProperties>
</file>