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Romain\Desktop\"/>
    </mc:Choice>
  </mc:AlternateContent>
  <xr:revisionPtr revIDLastSave="0" documentId="13_ncr:1_{B78F6EE5-E3A3-4CF2-9D6D-9DEE0471E723}" xr6:coauthVersionLast="45" xr6:coauthVersionMax="45" xr10:uidLastSave="{00000000-0000-0000-0000-000000000000}"/>
  <workbookProtection lockStructure="1"/>
  <bookViews>
    <workbookView xWindow="25170" yWindow="8385" windowWidth="29685" windowHeight="10200" tabRatio="856" xr2:uid="{FD404E88-203C-4C03-A3BF-27FB8C2EB3E3}"/>
  </bookViews>
  <sheets>
    <sheet name="Mode d'emploi" sheetId="9" r:id="rId1"/>
    <sheet name="Données du service" sheetId="1" r:id="rId2"/>
    <sheet name="Bilan carbone du service" sheetId="5" r:id="rId3"/>
    <sheet name="Données des DMS" sheetId="4" r:id="rId4"/>
    <sheet name="Comparaison" sheetId="6" r:id="rId5"/>
    <sheet name="Comparaison (2)" sheetId="8" state="hidden" r:id="rId6"/>
    <sheet name="Graphes" sheetId="7"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6" l="1"/>
  <c r="D29" i="6" l="1"/>
  <c r="D13" i="6" l="1"/>
  <c r="D20" i="6"/>
  <c r="B20" i="6"/>
  <c r="B19" i="6"/>
  <c r="D19" i="6"/>
  <c r="D28" i="6" l="1"/>
  <c r="B29" i="6"/>
  <c r="B17" i="6"/>
  <c r="D17" i="6"/>
  <c r="B15" i="8"/>
  <c r="B16" i="8"/>
  <c r="B7" i="8"/>
  <c r="B6" i="8"/>
  <c r="D23" i="6" l="1"/>
  <c r="C15" i="8" s="1"/>
  <c r="C14" i="8" l="1"/>
  <c r="C5" i="8"/>
  <c r="C17" i="8"/>
  <c r="C8" i="8"/>
  <c r="B17" i="8"/>
  <c r="B28" i="6"/>
  <c r="B8" i="8" s="1"/>
  <c r="D26" i="6"/>
  <c r="C16" i="8" s="1"/>
  <c r="D22" i="6"/>
  <c r="C6" i="8" s="1"/>
  <c r="B14" i="8"/>
  <c r="B5" i="8"/>
  <c r="C13" i="8"/>
  <c r="D16" i="6"/>
  <c r="B16" i="6"/>
  <c r="D14" i="6"/>
  <c r="B14" i="6"/>
  <c r="B3" i="8"/>
  <c r="C3" i="8"/>
  <c r="D19" i="5"/>
  <c r="D18" i="5"/>
  <c r="B12" i="8" l="1"/>
  <c r="B32" i="6"/>
  <c r="B31" i="6"/>
  <c r="C4" i="8"/>
  <c r="C12" i="8"/>
  <c r="D32" i="6"/>
  <c r="C18" i="8"/>
  <c r="B13" i="8"/>
  <c r="B18" i="8" s="1"/>
  <c r="B4" i="8"/>
  <c r="F14" i="5"/>
  <c r="F15" i="5"/>
  <c r="F16" i="5"/>
  <c r="F17" i="5"/>
  <c r="F18" i="5"/>
  <c r="F19" i="5"/>
  <c r="F13" i="5"/>
  <c r="B9" i="8" l="1"/>
  <c r="F22" i="5"/>
  <c r="D26" i="5" s="1"/>
  <c r="D47" i="4" s="1"/>
  <c r="D25" i="6" s="1"/>
  <c r="C7" i="8" l="1"/>
  <c r="D31" i="6"/>
  <c r="C9" i="8"/>
</calcChain>
</file>

<file path=xl/sharedStrings.xml><?xml version="1.0" encoding="utf-8"?>
<sst xmlns="http://schemas.openxmlformats.org/spreadsheetml/2006/main" count="296" uniqueCount="148">
  <si>
    <t>Matières premières</t>
  </si>
  <si>
    <t>Production</t>
  </si>
  <si>
    <t>Total</t>
  </si>
  <si>
    <t>Stérilisation</t>
  </si>
  <si>
    <t>Fabrication</t>
  </si>
  <si>
    <t>Transport</t>
  </si>
  <si>
    <t>Gestion des DASRI</t>
  </si>
  <si>
    <t>Retraitement</t>
  </si>
  <si>
    <t xml:space="preserve">Impact carbone </t>
  </si>
  <si>
    <t>Emballage</t>
  </si>
  <si>
    <t>Coût</t>
  </si>
  <si>
    <t>Données des deux DMS comparés</t>
  </si>
  <si>
    <t>Usage unique</t>
  </si>
  <si>
    <t>Usage multiple</t>
  </si>
  <si>
    <t>Références :</t>
  </si>
  <si>
    <t>Surface</t>
  </si>
  <si>
    <t>g-CO2/u</t>
  </si>
  <si>
    <t>€/u</t>
  </si>
  <si>
    <t>m2/u</t>
  </si>
  <si>
    <t>Impact carbone</t>
  </si>
  <si>
    <t>Impact carbone des comsomables</t>
  </si>
  <si>
    <t>Coût des comsomables</t>
  </si>
  <si>
    <t>Maintenance des appareils</t>
  </si>
  <si>
    <t>Produits détergeants</t>
  </si>
  <si>
    <t>Votre coût au mètre carré (en €) :</t>
  </si>
  <si>
    <t xml:space="preserve">Votre impact carbone au mètre carré (en gCO2) : </t>
  </si>
  <si>
    <t>Commsomation en eau</t>
  </si>
  <si>
    <t>Comsomation en eau</t>
  </si>
  <si>
    <t>Comsomation électrique</t>
  </si>
  <si>
    <t>Bilan carbone de l'unité de stérilisation</t>
  </si>
  <si>
    <t>Catégorie et son unité à mesurer</t>
  </si>
  <si>
    <t>Mesure du service</t>
  </si>
  <si>
    <t xml:space="preserve">g de CO2 </t>
  </si>
  <si>
    <t>Facteur d'émission</t>
  </si>
  <si>
    <t>gCO2/€HT</t>
  </si>
  <si>
    <t xml:space="preserve"> gCO2/m3</t>
  </si>
  <si>
    <t xml:space="preserve"> gCO2/MWh</t>
  </si>
  <si>
    <t xml:space="preserve"> gCO2/Kg</t>
  </si>
  <si>
    <t>Total :</t>
  </si>
  <si>
    <t xml:space="preserve">Ce total correpondant au bilan carbone global du service selon la période de mesure et son activité. </t>
  </si>
  <si>
    <t>Bilan carbone par point S :</t>
  </si>
  <si>
    <t>Nombre de point S réalisé sur la période :</t>
  </si>
  <si>
    <t xml:space="preserve">g de CO2/Point S </t>
  </si>
  <si>
    <t>Transport du personnel</t>
  </si>
  <si>
    <t>Impact carbone des produits de prétraitement</t>
  </si>
  <si>
    <t>Coût des produits de prétraitement</t>
  </si>
  <si>
    <t>Impact de l'activité professionnelle</t>
  </si>
  <si>
    <t>Contrainte de stockage</t>
  </si>
  <si>
    <t xml:space="preserve">Dépassement de la date de péremption </t>
  </si>
  <si>
    <t>%</t>
  </si>
  <si>
    <t>Coût élimination DAOMI au Kg (en €)</t>
  </si>
  <si>
    <t>Coût élimination DASRI au Kg (en €)</t>
  </si>
  <si>
    <t>Poids DAOMI</t>
  </si>
  <si>
    <t>Poids DASRI</t>
  </si>
  <si>
    <t>Gestion des déchets</t>
  </si>
  <si>
    <t>Coût horaire à la stérilisation (en €)</t>
  </si>
  <si>
    <t>Temps de main d'œuvre</t>
  </si>
  <si>
    <t>Heure / u</t>
  </si>
  <si>
    <t>Temps de main d'œuvre pré-traitement</t>
  </si>
  <si>
    <t>Temps de main d'œuvre réparation</t>
  </si>
  <si>
    <t>Coût horaire au pré-traitement (en €)</t>
  </si>
  <si>
    <t>Coût horaire à la réparation (en €)</t>
  </si>
  <si>
    <t>Par utilisation</t>
  </si>
  <si>
    <t>Temps pour la mise en stock de l'agent</t>
  </si>
  <si>
    <t>Transport externe eventuel</t>
  </si>
  <si>
    <t>Fabrication (par unité)</t>
  </si>
  <si>
    <t>Transport (par unité)</t>
  </si>
  <si>
    <t>Contrainte de stockage (par unité)</t>
  </si>
  <si>
    <t>Retraitement (par utilisation)</t>
  </si>
  <si>
    <t>Stérilisation (par utilisation)</t>
  </si>
  <si>
    <t>Gestion des DASRI (par unité)</t>
  </si>
  <si>
    <t>unité</t>
  </si>
  <si>
    <t>Prix unitaire (coût de commande)</t>
  </si>
  <si>
    <t>Nombre de réutilisation du DMSUM :</t>
  </si>
  <si>
    <t>€/use</t>
  </si>
  <si>
    <t>g-CO2/use</t>
  </si>
  <si>
    <t>Kg/u</t>
  </si>
  <si>
    <t>DMSUU</t>
  </si>
  <si>
    <t>DMSUM</t>
  </si>
  <si>
    <t>Stockage</t>
  </si>
  <si>
    <t>Déchets</t>
  </si>
  <si>
    <t>Coût d'achat</t>
  </si>
  <si>
    <t>Achat</t>
  </si>
  <si>
    <t>OU Nombre de point S* :</t>
  </si>
  <si>
    <t xml:space="preserve">Master Ingéniere de la Santé </t>
  </si>
  <si>
    <t xml:space="preserve">Choix entre l’usage unique et l’usage multiple des dispositifs médicaux stériles. </t>
  </si>
  <si>
    <t>Choix entre l’usage unique et l’usage multiple des dispositifs médicaux stériles.</t>
  </si>
  <si>
    <t>Données propres au service</t>
  </si>
  <si>
    <t>Mode d'emploi</t>
  </si>
  <si>
    <t>Outil numérique de comparaison</t>
  </si>
  <si>
    <t>Le coût ainsi que l'impact carbone du DMS étudié sont surement connu par le fabricant. Sinon le site ADEME peut vous aidez à estimer l'impact carbone en fonction des composants du DMS.</t>
  </si>
  <si>
    <t xml:space="preserve"> Choix entre l’usage unique et l’usage multiple des dispositifs médicaux stériles. </t>
  </si>
  <si>
    <t>Master ingénierie de la Santé</t>
  </si>
  <si>
    <t>Coût horaire à la gestion des stocks (en €)</t>
  </si>
  <si>
    <t>Renseigner les données suivantes selon les valeurs de votre service :</t>
  </si>
  <si>
    <t>Nom et prénom :</t>
  </si>
  <si>
    <t>Fonction :</t>
  </si>
  <si>
    <t>Établissement :</t>
  </si>
  <si>
    <t>Adresse e-mail :</t>
  </si>
  <si>
    <t>Onglets</t>
  </si>
  <si>
    <t>Description</t>
  </si>
  <si>
    <t>Données du service</t>
  </si>
  <si>
    <t>Données des DMS</t>
  </si>
  <si>
    <t>Bilan carbone du service</t>
  </si>
  <si>
    <t>Comparaison</t>
  </si>
  <si>
    <t>Graphes</t>
  </si>
  <si>
    <t xml:space="preserve">Affiche sous forme de deux graphiques les résultats de la comparaison. </t>
  </si>
  <si>
    <t>Plus l'impact est élevé, moins le DMS est intéressant.</t>
  </si>
  <si>
    <t>Bibliographie : 
[1] J. Lemonnier et D. Talon, « Bilan carbone d’une unité de stérilisation », Stérilisation Centrale, vol. 28, 2020.
[2] Agence technique de l’information sur l’hospitalisation, SF2F, et SFPC, « Fiche pédagogique - UO sté : nouvelle unité d’œuvre pour mesurer l’activité de la stérilisation ». mars 15, 2017, Consulté le: nov. 20, 2020. [En ligne].</t>
  </si>
  <si>
    <t>Les cases grisées sont calculées selon vos valeurs :</t>
  </si>
  <si>
    <t>L'impact environnemental et économique des transport nécéssitent un travail spécifique pour chaque DMS.</t>
  </si>
  <si>
    <t xml:space="preserve"> Si chaque salarié du service fait le bilan de son transport quotidien l'analyse sera complète. </t>
  </si>
  <si>
    <t xml:space="preserve"> Le receuil de ces données demande un travail en interne avec le suivi spécifique du DMS à usage multiple. Le DMSUU n'est pas concerné.</t>
  </si>
  <si>
    <t>Les cases blanches sont modifiables :</t>
  </si>
  <si>
    <t xml:space="preserve"> Le receuil de ces données demande un travail en interne avec le suivi spécifique du DMS à usage multiple. Le DMSUU n'est pas concerné. Si vous avez réalisé votre bilan carbone, vous pouvez simplement inscrire le nombre de point S necessaire à une stérilisation. </t>
  </si>
  <si>
    <t>Outil numérique de comparaison des DMS</t>
  </si>
  <si>
    <t>Comparaison des deux DMS par utilisation</t>
  </si>
  <si>
    <t xml:space="preserve"> </t>
  </si>
  <si>
    <t>*Données inscrites dans "Données du service"</t>
  </si>
  <si>
    <t>Graphes comparatifs par utilisation</t>
  </si>
  <si>
    <t>S.BOUSHABA- H.ELHARTI – R.BEDNARSKI</t>
  </si>
  <si>
    <t>g-CO2 / use</t>
  </si>
  <si>
    <t>Heure / use</t>
  </si>
  <si>
    <t>Date :</t>
  </si>
  <si>
    <r>
      <t>Maintenance des équipements (</t>
    </r>
    <r>
      <rPr>
        <b/>
        <sz val="11"/>
        <color theme="1"/>
        <rFont val="Calibri"/>
        <family val="2"/>
        <scheme val="minor"/>
      </rPr>
      <t>€HT</t>
    </r>
    <r>
      <rPr>
        <sz val="11"/>
        <color theme="1"/>
        <rFont val="Calibri"/>
        <family val="2"/>
        <scheme val="minor"/>
      </rPr>
      <t>)</t>
    </r>
  </si>
  <si>
    <r>
      <t>Comsommation en eau courante (</t>
    </r>
    <r>
      <rPr>
        <b/>
        <sz val="11"/>
        <color theme="1"/>
        <rFont val="Calibri"/>
        <family val="2"/>
        <scheme val="minor"/>
      </rPr>
      <t>m3</t>
    </r>
    <r>
      <rPr>
        <sz val="11"/>
        <color theme="1"/>
        <rFont val="Calibri"/>
        <family val="2"/>
        <scheme val="minor"/>
      </rPr>
      <t>)</t>
    </r>
  </si>
  <si>
    <r>
      <t>Retraitement des eaux usées (</t>
    </r>
    <r>
      <rPr>
        <b/>
        <sz val="11"/>
        <color theme="1"/>
        <rFont val="Calibri"/>
        <family val="2"/>
        <scheme val="minor"/>
      </rPr>
      <t>m3</t>
    </r>
    <r>
      <rPr>
        <sz val="11"/>
        <color theme="1"/>
        <rFont val="Calibri"/>
        <family val="2"/>
        <scheme val="minor"/>
      </rPr>
      <t>)</t>
    </r>
  </si>
  <si>
    <r>
      <t>Comsommation électrique (</t>
    </r>
    <r>
      <rPr>
        <b/>
        <sz val="11"/>
        <color theme="1"/>
        <rFont val="Calibri"/>
        <family val="2"/>
        <scheme val="minor"/>
      </rPr>
      <t>MWh</t>
    </r>
    <r>
      <rPr>
        <sz val="11"/>
        <color theme="1"/>
        <rFont val="Calibri"/>
        <family val="2"/>
        <scheme val="minor"/>
      </rPr>
      <t>)</t>
    </r>
  </si>
  <si>
    <r>
      <t>Comsommation du réseau de chauffage urbain (valeurs CPCU) (</t>
    </r>
    <r>
      <rPr>
        <b/>
        <sz val="11"/>
        <color theme="1"/>
        <rFont val="Calibri"/>
        <family val="2"/>
        <scheme val="minor"/>
      </rPr>
      <t>MWh</t>
    </r>
    <r>
      <rPr>
        <sz val="11"/>
        <color theme="1"/>
        <rFont val="Calibri"/>
        <family val="2"/>
        <scheme val="minor"/>
      </rPr>
      <t>)</t>
    </r>
  </si>
  <si>
    <r>
      <t>Déchets (DAOMI)*(</t>
    </r>
    <r>
      <rPr>
        <b/>
        <sz val="11"/>
        <color theme="1"/>
        <rFont val="Calibri"/>
        <family val="2"/>
        <scheme val="minor"/>
      </rPr>
      <t>Kg</t>
    </r>
    <r>
      <rPr>
        <sz val="11"/>
        <color theme="1"/>
        <rFont val="Calibri"/>
        <family val="2"/>
        <scheme val="minor"/>
      </rPr>
      <t>)</t>
    </r>
  </si>
  <si>
    <r>
      <t>Déchets (DASRI)*(</t>
    </r>
    <r>
      <rPr>
        <b/>
        <sz val="11"/>
        <color theme="1"/>
        <rFont val="Calibri"/>
        <family val="2"/>
        <scheme val="minor"/>
      </rPr>
      <t>Kg</t>
    </r>
    <r>
      <rPr>
        <sz val="11"/>
        <color theme="1"/>
        <rFont val="Calibri"/>
        <family val="2"/>
        <scheme val="minor"/>
      </rPr>
      <t>)</t>
    </r>
  </si>
  <si>
    <t>[1] Impact carbone DAOMI au Kg (en g-CO2)</t>
  </si>
  <si>
    <t>[1] Impact carbone DASRI au Kg (en g-CO2)</t>
  </si>
  <si>
    <t>Annexe du guide d’assistance au choix à l’attention des pharmaciens hospitaliers pour intégrer une démarche écoresponsable dans l’achat des dispositifs médicaux stériles à usage unique (DMSUU) et à usage multiple (DMSUM).</t>
  </si>
  <si>
    <t>non applicable</t>
  </si>
  <si>
    <t>Les valeurs de cet onglet concerne votre propre service, il vous faut y renseigner plusieurs valeurs d'impact carbone et de coût. Les unités doivent être respectées car des opérations de calcul automatiques sont réalisées par ce document pour les onglets suivants.</t>
  </si>
  <si>
    <t xml:space="preserve">Cet onglet aide à la réalisation d'un bilan carbone de votre service de stérilisation. Celui-ci permettant d'utiliser l'impact carbone par unité d'œuvre (ou point S) dans l'onglet "Données des DMS" pour le DMSUM. Il vous faut inscrire les mesures reflétant l'activité de votre service et ce tableau calculera votre impact carbone annuel par point S [1] [2]. </t>
  </si>
  <si>
    <t xml:space="preserve">Master Ingénierie de la Santé </t>
  </si>
  <si>
    <t>Ce fichier Excel permet de répertorier toutes les informations et données selon le guide du choix entre un dispositif médical stériles réutilisable ou à usage unique. Il permet en dernière page de comparer les résultats de deux DMS "par utilisation". Les résultats permettrons d'orienter le choix entre ces deux DMS. La comparaison sera pertinente si le maximum de donnée est inscrit dans ce document.</t>
  </si>
  <si>
    <t>Les valeurs concernent les DMS comparés. Beaucoup de données seront nécessaires pour obtenir une comparaison complète. De même que précédemment, faites attentions aux unités pour assurer la fiabilité des calculs automatisés.</t>
  </si>
  <si>
    <r>
      <t xml:space="preserve">Il s'agit de l'onglet récapitulatif de comparaison des deux DMS. Il affiche selon les catégories d'impact économique ou écologique les valeurs calculés selon les données entrées. 
</t>
    </r>
    <r>
      <rPr>
        <b/>
        <sz val="11"/>
        <color theme="1"/>
        <rFont val="Calibri"/>
        <family val="2"/>
        <scheme val="minor"/>
      </rPr>
      <t>Important à remplir</t>
    </r>
    <r>
      <rPr>
        <sz val="11"/>
        <color theme="1"/>
        <rFont val="Calibri"/>
        <family val="2"/>
        <scheme val="minor"/>
      </rPr>
      <t xml:space="preserve"> : le nombre de réutilisation du DMSUM.</t>
    </r>
  </si>
  <si>
    <t>Etude complète : https://travaux.master.utc.fr/formations-master/ingenierie-de-la-sante/ids086/</t>
  </si>
  <si>
    <t>* uniquement si le bilan carbone est réalisé.
Remarque : le total s'ajoute également au bilan final.</t>
  </si>
  <si>
    <t>Dimensions :</t>
  </si>
  <si>
    <t xml:space="preserve">Un service de stérilisation français a déjà réalisé un travail remarquable [1]. Vous pouvez concerver ces données de facteur d'émission issus de la réalisation du bilan carbone des hopitaux de l'AP-HP et de l'Agence de l’Environnement et de la Maîtrise de l’Energie (ADEME). </t>
  </si>
  <si>
    <t xml:space="preserve">Comparaisons en bilan : </t>
  </si>
  <si>
    <t>Plus impactant</t>
  </si>
  <si>
    <t>Moins impactant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</si>
</sst>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21" x14ac:knownFonts="1">
    <font>
      <sz val="11"/>
      <color theme="1"/>
      <name val="Calibri"/>
      <family val="2"/>
      <scheme val="minor"/>
    </font>
    <font>
      <b/>
      <sz val="11"/>
      <color theme="1"/>
      <name val="Calibri"/>
      <family val="2"/>
      <scheme val="minor"/>
    </font>
    <font>
      <sz val="14"/>
      <color theme="1"/>
      <name val="Calibri"/>
      <family val="2"/>
      <scheme val="minor"/>
    </font>
    <font>
      <sz val="18"/>
      <color theme="1"/>
      <name val="Calibri"/>
      <family val="2"/>
      <scheme val="minor"/>
    </font>
    <font>
      <b/>
      <sz val="12"/>
      <color theme="1"/>
      <name val="Calibri"/>
      <family val="2"/>
      <scheme val="minor"/>
    </font>
    <font>
      <sz val="20"/>
      <color theme="1"/>
      <name val="Calibri"/>
      <family val="2"/>
      <scheme val="minor"/>
    </font>
    <font>
      <b/>
      <sz val="14"/>
      <color theme="1"/>
      <name val="Calibri"/>
      <family val="2"/>
      <scheme val="minor"/>
    </font>
    <font>
      <sz val="11"/>
      <color theme="1"/>
      <name val="Calibri"/>
      <family val="2"/>
      <scheme val="minor"/>
    </font>
    <font>
      <sz val="8"/>
      <name val="Calibri"/>
      <family val="2"/>
      <scheme val="minor"/>
    </font>
    <font>
      <sz val="10"/>
      <color theme="1"/>
      <name val="Calibri"/>
      <family val="2"/>
      <scheme val="minor"/>
    </font>
    <font>
      <b/>
      <sz val="14"/>
      <name val="Calibri"/>
      <family val="2"/>
      <scheme val="minor"/>
    </font>
    <font>
      <u/>
      <sz val="11"/>
      <color theme="10"/>
      <name val="Calibri"/>
      <family val="2"/>
      <scheme val="minor"/>
    </font>
    <font>
      <sz val="8"/>
      <color theme="1"/>
      <name val="Calibri"/>
      <family val="2"/>
      <scheme val="minor"/>
    </font>
    <font>
      <sz val="24"/>
      <color theme="1"/>
      <name val="Calibri"/>
      <family val="2"/>
      <scheme val="minor"/>
    </font>
    <font>
      <b/>
      <sz val="16"/>
      <color theme="1"/>
      <name val="Calibri"/>
      <family val="2"/>
      <scheme val="minor"/>
    </font>
    <font>
      <b/>
      <sz val="12"/>
      <name val="Calibri"/>
      <family val="2"/>
      <scheme val="minor"/>
    </font>
    <font>
      <b/>
      <u/>
      <sz val="11"/>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u/>
      <sz val="8"/>
      <color theme="1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EFE8C9"/>
        <bgColor indexed="64"/>
      </patternFill>
    </fill>
    <fill>
      <patternFill patternType="solid">
        <fgColor rgb="FFDBB6AF"/>
        <bgColor indexed="64"/>
      </patternFill>
    </fill>
    <fill>
      <patternFill patternType="solid">
        <fgColor rgb="FFE9E3ED"/>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4B4B"/>
        <bgColor indexed="64"/>
      </patternFill>
    </fill>
    <fill>
      <patternFill patternType="solid">
        <fgColor rgb="FF00DE6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7" fillId="0" borderId="0" applyFont="0" applyFill="0" applyBorder="0" applyAlignment="0" applyProtection="0"/>
    <xf numFmtId="0" fontId="11" fillId="0" borderId="0" applyNumberFormat="0" applyFill="0" applyBorder="0" applyAlignment="0" applyProtection="0"/>
  </cellStyleXfs>
  <cellXfs count="118">
    <xf numFmtId="0" fontId="0" fillId="0" borderId="0" xfId="0"/>
    <xf numFmtId="0" fontId="0" fillId="0" borderId="0" xfId="0" applyAlignment="1">
      <alignment horizontal="center" vertical="center"/>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0" fillId="0" borderId="0" xfId="0" applyAlignment="1" applyProtection="1">
      <alignment horizontal="center"/>
    </xf>
    <xf numFmtId="0" fontId="0" fillId="0" borderId="1" xfId="0" applyBorder="1" applyAlignment="1" applyProtection="1">
      <alignment vertical="center" wrapText="1"/>
    </xf>
    <xf numFmtId="0" fontId="0" fillId="12" borderId="1" xfId="0" applyFill="1" applyBorder="1" applyAlignment="1" applyProtection="1">
      <alignment vertical="center" wrapText="1"/>
    </xf>
    <xf numFmtId="0" fontId="0" fillId="0" borderId="0" xfId="0" applyAlignment="1" applyProtection="1">
      <alignment horizontal="center" vertical="center"/>
    </xf>
    <xf numFmtId="0" fontId="0" fillId="0" borderId="1" xfId="0" applyBorder="1" applyAlignment="1" applyProtection="1">
      <alignment horizontal="center" vertical="center"/>
      <protection locked="0"/>
    </xf>
    <xf numFmtId="0" fontId="14" fillId="0" borderId="0" xfId="0" applyFont="1" applyBorder="1" applyAlignment="1" applyProtection="1">
      <alignment horizontal="center" vertical="center"/>
    </xf>
    <xf numFmtId="0" fontId="0" fillId="0" borderId="0" xfId="0" applyFont="1" applyBorder="1" applyAlignment="1" applyProtection="1">
      <alignment vertical="center"/>
    </xf>
    <xf numFmtId="0" fontId="2" fillId="0" borderId="1" xfId="0" applyFont="1" applyBorder="1" applyAlignment="1" applyProtection="1">
      <alignment horizontal="center" vertical="center"/>
    </xf>
    <xf numFmtId="0" fontId="2" fillId="10" borderId="1" xfId="0" applyFont="1" applyFill="1" applyBorder="1" applyAlignment="1" applyProtection="1">
      <alignment horizontal="center" vertical="center"/>
    </xf>
    <xf numFmtId="0" fontId="2" fillId="0" borderId="0" xfId="0" applyFont="1" applyAlignment="1" applyProtection="1">
      <alignment horizontal="center" vertical="center"/>
    </xf>
    <xf numFmtId="0" fontId="0"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12" borderId="1" xfId="0" applyFill="1" applyBorder="1" applyAlignment="1" applyProtection="1">
      <alignment horizontal="center" vertical="center"/>
    </xf>
    <xf numFmtId="43" fontId="0" fillId="0" borderId="1" xfId="1" applyFont="1" applyFill="1" applyBorder="1" applyAlignment="1" applyProtection="1">
      <alignment horizontal="center" vertical="center"/>
      <protection locked="0"/>
    </xf>
    <xf numFmtId="3" fontId="0" fillId="0" borderId="4" xfId="0" applyNumberFormat="1" applyFill="1" applyBorder="1" applyAlignment="1" applyProtection="1">
      <alignment horizontal="center" vertical="center"/>
      <protection locked="0"/>
    </xf>
    <xf numFmtId="0" fontId="0" fillId="0" borderId="0" xfId="0" applyBorder="1" applyAlignment="1" applyProtection="1">
      <alignment horizontal="center" vertical="center"/>
    </xf>
    <xf numFmtId="43" fontId="1" fillId="12" borderId="1" xfId="0" applyNumberFormat="1" applyFont="1" applyFill="1" applyBorder="1" applyAlignment="1" applyProtection="1">
      <alignment horizontal="center" vertical="center"/>
    </xf>
    <xf numFmtId="43" fontId="0" fillId="13" borderId="1" xfId="1" applyFont="1" applyFill="1" applyBorder="1" applyAlignment="1" applyProtection="1">
      <alignment horizontal="center" vertical="center"/>
    </xf>
    <xf numFmtId="0" fontId="0" fillId="13" borderId="1" xfId="0" applyFill="1" applyBorder="1" applyAlignment="1" applyProtection="1">
      <alignment horizontal="center" vertical="center"/>
    </xf>
    <xf numFmtId="0" fontId="9" fillId="13" borderId="1" xfId="0" applyFont="1" applyFill="1" applyBorder="1" applyAlignment="1" applyProtection="1">
      <alignment horizontal="center" vertical="center"/>
    </xf>
    <xf numFmtId="43" fontId="0" fillId="12" borderId="1" xfId="1"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0" fillId="0" borderId="0" xfId="0" applyProtection="1"/>
    <xf numFmtId="0" fontId="1"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0" xfId="0" applyAlignment="1" applyProtection="1">
      <alignment horizontal="center" vertical="center" wrapText="1"/>
    </xf>
    <xf numFmtId="0" fontId="0"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0" fillId="0" borderId="7" xfId="0" applyBorder="1" applyAlignment="1" applyProtection="1">
      <alignment horizontal="center" vertical="center"/>
    </xf>
    <xf numFmtId="0" fontId="1" fillId="0" borderId="0" xfId="0" applyFont="1" applyAlignment="1" applyProtection="1">
      <alignment horizontal="center" vertical="center"/>
    </xf>
    <xf numFmtId="0" fontId="18" fillId="0" borderId="1" xfId="0" applyFont="1" applyBorder="1" applyAlignment="1" applyProtection="1">
      <alignment horizontal="center" vertical="center"/>
    </xf>
    <xf numFmtId="0" fontId="1" fillId="0" borderId="6" xfId="0" applyFont="1" applyFill="1" applyBorder="1" applyAlignment="1" applyProtection="1">
      <alignment horizontal="center" vertical="center"/>
      <protection locked="0"/>
    </xf>
    <xf numFmtId="0" fontId="0" fillId="12" borderId="1" xfId="0" applyFill="1"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xf>
    <xf numFmtId="3" fontId="0" fillId="0" borderId="1" xfId="0" applyNumberFormat="1" applyBorder="1" applyAlignment="1" applyProtection="1">
      <alignment horizontal="center" vertical="center"/>
      <protection locked="0"/>
    </xf>
    <xf numFmtId="0" fontId="0" fillId="0" borderId="4" xfId="0" applyBorder="1" applyAlignment="1" applyProtection="1">
      <alignment horizontal="right" vertical="center" wrapText="1"/>
    </xf>
    <xf numFmtId="0" fontId="0" fillId="0" borderId="5" xfId="0" applyBorder="1" applyAlignment="1" applyProtection="1">
      <alignment horizontal="right" vertical="center" wrapText="1"/>
    </xf>
    <xf numFmtId="0" fontId="0" fillId="0" borderId="2" xfId="0" applyBorder="1" applyAlignment="1" applyProtection="1">
      <alignment horizontal="right" vertical="center" wrapText="1"/>
    </xf>
    <xf numFmtId="0" fontId="6" fillId="3" borderId="1" xfId="0" applyFont="1" applyFill="1" applyBorder="1" applyAlignment="1" applyProtection="1">
      <alignment horizontal="center" vertical="center" wrapText="1"/>
    </xf>
    <xf numFmtId="0" fontId="0" fillId="0" borderId="1" xfId="0" applyFont="1" applyBorder="1" applyAlignment="1" applyProtection="1">
      <alignment horizontal="left" vertical="center"/>
      <protection locked="0"/>
    </xf>
    <xf numFmtId="0" fontId="14" fillId="11" borderId="1" xfId="0" applyFont="1" applyFill="1" applyBorder="1" applyAlignment="1" applyProtection="1">
      <alignment horizontal="center" vertical="center"/>
    </xf>
    <xf numFmtId="0" fontId="0" fillId="0" borderId="1" xfId="0" applyBorder="1" applyAlignment="1" applyProtection="1">
      <alignment horizontal="left" vertical="center"/>
    </xf>
    <xf numFmtId="0" fontId="0" fillId="0" borderId="1" xfId="0" applyBorder="1" applyAlignment="1" applyProtection="1">
      <alignment horizontal="left" vertical="center"/>
      <protection locked="0"/>
    </xf>
    <xf numFmtId="0" fontId="0" fillId="0" borderId="1" xfId="0" applyBorder="1" applyAlignment="1" applyProtection="1">
      <alignment horizontal="center"/>
    </xf>
    <xf numFmtId="0" fontId="9" fillId="0" borderId="1" xfId="0" applyFont="1" applyBorder="1" applyAlignment="1" applyProtection="1">
      <alignment horizontal="center" vertical="center"/>
    </xf>
    <xf numFmtId="0" fontId="20" fillId="2" borderId="1" xfId="2" applyFont="1" applyFill="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1" xfId="0" applyFont="1" applyBorder="1" applyAlignment="1" applyProtection="1">
      <alignment horizontal="left" vertical="center"/>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2" xfId="0" applyBorder="1" applyAlignment="1" applyProtection="1">
      <alignment horizontal="center" vertical="center" wrapText="1"/>
    </xf>
    <xf numFmtId="0" fontId="1"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16" fillId="0" borderId="1" xfId="0" applyFont="1" applyBorder="1" applyAlignment="1" applyProtection="1">
      <alignment horizontal="center" vertical="center"/>
    </xf>
    <xf numFmtId="0" fontId="6" fillId="3" borderId="1"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4" fillId="0" borderId="1" xfId="0" applyFont="1" applyBorder="1" applyAlignment="1" applyProtection="1">
      <alignment horizontal="left" vertical="center"/>
    </xf>
    <xf numFmtId="0" fontId="0" fillId="0" borderId="1" xfId="0" applyBorder="1" applyAlignment="1" applyProtection="1">
      <alignment horizontal="right" vertical="center" wrapText="1"/>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Fill="1" applyBorder="1" applyAlignment="1" applyProtection="1">
      <alignment horizontal="right" vertical="center" wrapText="1"/>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0" fillId="0" borderId="2" xfId="0" applyBorder="1" applyAlignment="1" applyProtection="1">
      <alignment horizontal="left" vertical="center"/>
    </xf>
    <xf numFmtId="164" fontId="0" fillId="12" borderId="1" xfId="0" applyNumberFormat="1" applyFill="1" applyBorder="1" applyAlignment="1" applyProtection="1">
      <alignment horizontal="center" vertical="center"/>
    </xf>
    <xf numFmtId="0" fontId="0" fillId="12" borderId="1" xfId="0" applyFill="1" applyBorder="1" applyAlignment="1" applyProtection="1">
      <alignment horizontal="center" vertical="center"/>
    </xf>
    <xf numFmtId="0" fontId="9" fillId="0" borderId="1" xfId="0" applyFont="1" applyBorder="1" applyAlignment="1" applyProtection="1">
      <alignment horizontal="center"/>
    </xf>
    <xf numFmtId="0" fontId="5" fillId="3" borderId="1" xfId="0" applyFont="1" applyFill="1" applyBorder="1" applyAlignment="1" applyProtection="1">
      <alignment horizontal="center" vertical="center"/>
    </xf>
    <xf numFmtId="0" fontId="0"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6" fillId="8" borderId="1" xfId="0"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6" fillId="6" borderId="1"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0" fillId="0" borderId="1" xfId="0" applyBorder="1" applyAlignment="1" applyProtection="1">
      <alignment horizontal="center" vertical="center"/>
      <protection locked="0"/>
    </xf>
    <xf numFmtId="0" fontId="6" fillId="4" borderId="1" xfId="0" applyFont="1" applyFill="1" applyBorder="1" applyAlignment="1" applyProtection="1">
      <alignment horizontal="center" vertical="center"/>
    </xf>
    <xf numFmtId="0" fontId="6" fillId="0" borderId="3"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0" fillId="13" borderId="1" xfId="0" applyFill="1" applyBorder="1" applyAlignment="1" applyProtection="1">
      <alignment horizontal="center" vertical="center" wrapText="1"/>
    </xf>
    <xf numFmtId="0" fontId="20" fillId="2" borderId="4" xfId="2" applyFont="1" applyFill="1" applyBorder="1" applyAlignment="1" applyProtection="1">
      <alignment horizontal="center" vertical="center"/>
    </xf>
    <xf numFmtId="0" fontId="20" fillId="2" borderId="5" xfId="2" applyFont="1" applyFill="1" applyBorder="1" applyAlignment="1" applyProtection="1">
      <alignment horizontal="center" vertical="center"/>
    </xf>
    <xf numFmtId="0" fontId="20" fillId="2" borderId="2" xfId="2" applyFont="1" applyFill="1" applyBorder="1" applyAlignment="1" applyProtection="1">
      <alignment horizontal="center" vertical="center"/>
    </xf>
    <xf numFmtId="0" fontId="17" fillId="0" borderId="4"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0" borderId="5" xfId="0" applyFont="1" applyBorder="1" applyAlignment="1" applyProtection="1">
      <alignment horizontal="left" vertical="center"/>
    </xf>
    <xf numFmtId="0" fontId="17" fillId="0" borderId="2" xfId="0" applyFont="1" applyBorder="1" applyAlignment="1" applyProtection="1">
      <alignment horizontal="left" vertical="center"/>
    </xf>
    <xf numFmtId="0" fontId="6" fillId="14" borderId="1" xfId="0" applyFont="1" applyFill="1" applyBorder="1" applyAlignment="1" applyProtection="1">
      <alignment horizontal="center" vertical="center"/>
    </xf>
    <xf numFmtId="0" fontId="19" fillId="0" borderId="1" xfId="0" applyFont="1" applyBorder="1" applyAlignment="1" applyProtection="1">
      <alignment horizontal="center" vertical="center"/>
    </xf>
    <xf numFmtId="0" fontId="4" fillId="0" borderId="4" xfId="0" applyFont="1" applyBorder="1" applyAlignment="1" applyProtection="1">
      <alignment horizontal="center" vertical="center"/>
    </xf>
    <xf numFmtId="0" fontId="0" fillId="13" borderId="1" xfId="0"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0" fillId="0" borderId="0" xfId="0" applyAlignment="1">
      <alignment horizontal="center" vertical="center"/>
    </xf>
    <xf numFmtId="0" fontId="1" fillId="0" borderId="1" xfId="0" applyFont="1" applyBorder="1" applyAlignment="1" applyProtection="1">
      <alignment horizontal="center"/>
    </xf>
    <xf numFmtId="0" fontId="3" fillId="3" borderId="1"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0" fillId="15" borderId="1" xfId="0" applyFill="1" applyBorder="1" applyAlignment="1" applyProtection="1">
      <alignment horizontal="center" vertical="center"/>
    </xf>
    <xf numFmtId="0" fontId="0" fillId="16" borderId="1" xfId="0" applyFill="1" applyBorder="1" applyAlignment="1" applyProtection="1">
      <alignment horizontal="center" vertical="center"/>
    </xf>
  </cellXfs>
  <cellStyles count="3">
    <cellStyle name="Lien hypertexte" xfId="2" builtinId="8"/>
    <cellStyle name="Milliers" xfId="1" builtinId="3"/>
    <cellStyle name="Normal" xfId="0" builtinId="0"/>
  </cellStyles>
  <dxfs count="0"/>
  <tableStyles count="0" defaultTableStyle="TableStyleMedium2" defaultPivotStyle="PivotStyleLight16"/>
  <colors>
    <mruColors>
      <color rgb="FF00DE64"/>
      <color rgb="FFFF4B4B"/>
      <color rgb="FFFF3737"/>
      <color rgb="FFFF0000"/>
      <color rgb="FFEFE8C9"/>
      <color rgb="FFE9E3ED"/>
      <color rgb="FFDBB6AF"/>
      <color rgb="FFEADBF5"/>
      <color rgb="FFE5DAA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solidFill>
                  <a:sysClr val="windowText" lastClr="000000"/>
                </a:solidFill>
              </a:rPr>
              <a:t>Impact carbone en g de CO2 par utilisation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'Comparaison (2)'!$B$1:$B$2</c:f>
              <c:strCache>
                <c:ptCount val="2"/>
                <c:pt idx="0">
                  <c:v>Impact carbone</c:v>
                </c:pt>
                <c:pt idx="1">
                  <c:v>DMSUU</c:v>
                </c:pt>
              </c:strCache>
            </c:strRef>
          </c:tx>
          <c:spPr>
            <a:solidFill>
              <a:schemeClr val="accent1"/>
            </a:solidFill>
            <a:ln>
              <a:noFill/>
            </a:ln>
            <a:effectLst/>
          </c:spPr>
          <c:invertIfNegative val="0"/>
          <c:cat>
            <c:strRef>
              <c:f>'Comparaison (2)'!$A$3:$A$9</c:f>
              <c:strCache>
                <c:ptCount val="7"/>
                <c:pt idx="0">
                  <c:v>Fabrication</c:v>
                </c:pt>
                <c:pt idx="1">
                  <c:v>Transport</c:v>
                </c:pt>
                <c:pt idx="2">
                  <c:v>Stockage</c:v>
                </c:pt>
                <c:pt idx="3">
                  <c:v>Retraitement</c:v>
                </c:pt>
                <c:pt idx="4">
                  <c:v>Stérilisation</c:v>
                </c:pt>
                <c:pt idx="5">
                  <c:v>Déchets</c:v>
                </c:pt>
                <c:pt idx="6">
                  <c:v>Total</c:v>
                </c:pt>
              </c:strCache>
            </c:strRef>
          </c:cat>
          <c:val>
            <c:numRef>
              <c:f>'Comparaison (2)'!$B$3:$B$9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225-428B-A4BF-1AC190BB3FBF}"/>
            </c:ext>
          </c:extLst>
        </c:ser>
        <c:ser>
          <c:idx val="1"/>
          <c:order val="1"/>
          <c:tx>
            <c:strRef>
              <c:f>'Comparaison (2)'!$C$1:$C$2</c:f>
              <c:strCache>
                <c:ptCount val="2"/>
                <c:pt idx="0">
                  <c:v>Impact carbone</c:v>
                </c:pt>
                <c:pt idx="1">
                  <c:v>DMSUM</c:v>
                </c:pt>
              </c:strCache>
            </c:strRef>
          </c:tx>
          <c:spPr>
            <a:solidFill>
              <a:schemeClr val="accent2"/>
            </a:solidFill>
            <a:ln>
              <a:noFill/>
            </a:ln>
            <a:effectLst/>
          </c:spPr>
          <c:invertIfNegative val="0"/>
          <c:cat>
            <c:strRef>
              <c:f>'Comparaison (2)'!$A$3:$A$9</c:f>
              <c:strCache>
                <c:ptCount val="7"/>
                <c:pt idx="0">
                  <c:v>Fabrication</c:v>
                </c:pt>
                <c:pt idx="1">
                  <c:v>Transport</c:v>
                </c:pt>
                <c:pt idx="2">
                  <c:v>Stockage</c:v>
                </c:pt>
                <c:pt idx="3">
                  <c:v>Retraitement</c:v>
                </c:pt>
                <c:pt idx="4">
                  <c:v>Stérilisation</c:v>
                </c:pt>
                <c:pt idx="5">
                  <c:v>Déchets</c:v>
                </c:pt>
                <c:pt idx="6">
                  <c:v>Total</c:v>
                </c:pt>
              </c:strCache>
            </c:strRef>
          </c:cat>
          <c:val>
            <c:numRef>
              <c:f>'Comparaison (2)'!$C$3:$C$9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225-428B-A4BF-1AC190BB3FBF}"/>
            </c:ext>
          </c:extLst>
        </c:ser>
        <c:dLbls>
          <c:showLegendKey val="0"/>
          <c:showVal val="0"/>
          <c:showCatName val="0"/>
          <c:showSerName val="0"/>
          <c:showPercent val="0"/>
          <c:showBubbleSize val="0"/>
        </c:dLbls>
        <c:gapWidth val="0"/>
        <c:axId val="757365616"/>
        <c:axId val="757367912"/>
      </c:barChart>
      <c:catAx>
        <c:axId val="75736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7367912"/>
        <c:crosses val="autoZero"/>
        <c:auto val="1"/>
        <c:lblAlgn val="ctr"/>
        <c:lblOffset val="100"/>
        <c:noMultiLvlLbl val="0"/>
      </c:catAx>
      <c:valAx>
        <c:axId val="757367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7365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solidFill>
                  <a:sysClr val="windowText" lastClr="000000"/>
                </a:solidFill>
              </a:rPr>
              <a:t>Impact</a:t>
            </a:r>
            <a:r>
              <a:rPr lang="fr-FR" baseline="0">
                <a:solidFill>
                  <a:sysClr val="windowText" lastClr="000000"/>
                </a:solidFill>
              </a:rPr>
              <a:t> économique en € par utilisation</a:t>
            </a:r>
            <a:endParaRPr lang="fr-FR">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'Comparaison (2)'!$B$10:$B$11</c:f>
              <c:strCache>
                <c:ptCount val="2"/>
                <c:pt idx="0">
                  <c:v>Coût</c:v>
                </c:pt>
                <c:pt idx="1">
                  <c:v>DMSUU</c:v>
                </c:pt>
              </c:strCache>
            </c:strRef>
          </c:tx>
          <c:spPr>
            <a:solidFill>
              <a:schemeClr val="accent1"/>
            </a:solidFill>
            <a:ln>
              <a:noFill/>
            </a:ln>
            <a:effectLst/>
          </c:spPr>
          <c:invertIfNegative val="0"/>
          <c:cat>
            <c:strRef>
              <c:f>'Comparaison (2)'!$A$12:$A$18</c:f>
              <c:strCache>
                <c:ptCount val="7"/>
                <c:pt idx="0">
                  <c:v>Achat</c:v>
                </c:pt>
                <c:pt idx="1">
                  <c:v>Transport</c:v>
                </c:pt>
                <c:pt idx="2">
                  <c:v>Stockage</c:v>
                </c:pt>
                <c:pt idx="3">
                  <c:v>Retraitement</c:v>
                </c:pt>
                <c:pt idx="4">
                  <c:v>Stérilisation</c:v>
                </c:pt>
                <c:pt idx="5">
                  <c:v>Déchets</c:v>
                </c:pt>
                <c:pt idx="6">
                  <c:v>Total</c:v>
                </c:pt>
              </c:strCache>
            </c:strRef>
          </c:cat>
          <c:val>
            <c:numRef>
              <c:f>'Comparaison (2)'!$B$12:$B$18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98C-4016-B432-2212261BEB5A}"/>
            </c:ext>
          </c:extLst>
        </c:ser>
        <c:ser>
          <c:idx val="1"/>
          <c:order val="1"/>
          <c:tx>
            <c:strRef>
              <c:f>'Comparaison (2)'!$C$10:$C$11</c:f>
              <c:strCache>
                <c:ptCount val="2"/>
                <c:pt idx="0">
                  <c:v>Coût</c:v>
                </c:pt>
                <c:pt idx="1">
                  <c:v>DMSUM</c:v>
                </c:pt>
              </c:strCache>
            </c:strRef>
          </c:tx>
          <c:spPr>
            <a:solidFill>
              <a:schemeClr val="accent2"/>
            </a:solidFill>
            <a:ln>
              <a:noFill/>
            </a:ln>
            <a:effectLst/>
          </c:spPr>
          <c:invertIfNegative val="0"/>
          <c:cat>
            <c:strRef>
              <c:f>'Comparaison (2)'!$A$12:$A$18</c:f>
              <c:strCache>
                <c:ptCount val="7"/>
                <c:pt idx="0">
                  <c:v>Achat</c:v>
                </c:pt>
                <c:pt idx="1">
                  <c:v>Transport</c:v>
                </c:pt>
                <c:pt idx="2">
                  <c:v>Stockage</c:v>
                </c:pt>
                <c:pt idx="3">
                  <c:v>Retraitement</c:v>
                </c:pt>
                <c:pt idx="4">
                  <c:v>Stérilisation</c:v>
                </c:pt>
                <c:pt idx="5">
                  <c:v>Déchets</c:v>
                </c:pt>
                <c:pt idx="6">
                  <c:v>Total</c:v>
                </c:pt>
              </c:strCache>
            </c:strRef>
          </c:cat>
          <c:val>
            <c:numRef>
              <c:f>'Comparaison (2)'!$C$12:$C$18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498C-4016-B432-2212261BEB5A}"/>
            </c:ext>
          </c:extLst>
        </c:ser>
        <c:dLbls>
          <c:showLegendKey val="0"/>
          <c:showVal val="0"/>
          <c:showCatName val="0"/>
          <c:showSerName val="0"/>
          <c:showPercent val="0"/>
          <c:showBubbleSize val="0"/>
        </c:dLbls>
        <c:gapWidth val="0"/>
        <c:axId val="569865488"/>
        <c:axId val="569863192"/>
      </c:barChart>
      <c:catAx>
        <c:axId val="56986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9863192"/>
        <c:crosses val="autoZero"/>
        <c:auto val="1"/>
        <c:lblAlgn val="ctr"/>
        <c:lblOffset val="100"/>
        <c:noMultiLvlLbl val="0"/>
      </c:catAx>
      <c:valAx>
        <c:axId val="569863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9865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261663</xdr:colOff>
      <xdr:row>1</xdr:row>
      <xdr:rowOff>39778</xdr:rowOff>
    </xdr:from>
    <xdr:to>
      <xdr:col>1</xdr:col>
      <xdr:colOff>570154</xdr:colOff>
      <xdr:row>2</xdr:row>
      <xdr:rowOff>77513</xdr:rowOff>
    </xdr:to>
    <xdr:pic>
      <xdr:nvPicPr>
        <xdr:cNvPr id="2" name="Image 1">
          <a:extLst>
            <a:ext uri="{FF2B5EF4-FFF2-40B4-BE49-F238E27FC236}">
              <a16:creationId xmlns:a16="http://schemas.microsoft.com/office/drawing/2014/main" id="{7775A040-82DC-4234-B342-0381B46E23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663" y="306478"/>
          <a:ext cx="1213366" cy="313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261663</xdr:colOff>
      <xdr:row>1</xdr:row>
      <xdr:rowOff>39778</xdr:rowOff>
    </xdr:from>
    <xdr:to>
      <xdr:col>1</xdr:col>
      <xdr:colOff>570154</xdr:colOff>
      <xdr:row>2</xdr:row>
      <xdr:rowOff>77513</xdr:rowOff>
    </xdr:to>
    <xdr:pic>
      <xdr:nvPicPr>
        <xdr:cNvPr id="2" name="Image 1">
          <a:extLst>
            <a:ext uri="{FF2B5EF4-FFF2-40B4-BE49-F238E27FC236}">
              <a16:creationId xmlns:a16="http://schemas.microsoft.com/office/drawing/2014/main" id="{B47B42D3-317B-4CBD-B076-F9D7FD78F7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663" y="39778"/>
          <a:ext cx="1215008" cy="3149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1</xdr:row>
      <xdr:rowOff>39778</xdr:rowOff>
    </xdr:from>
    <xdr:to>
      <xdr:col>0</xdr:col>
      <xdr:colOff>1432441</xdr:colOff>
      <xdr:row>2</xdr:row>
      <xdr:rowOff>87038</xdr:rowOff>
    </xdr:to>
    <xdr:pic>
      <xdr:nvPicPr>
        <xdr:cNvPr id="2" name="Image 1">
          <a:extLst>
            <a:ext uri="{FF2B5EF4-FFF2-40B4-BE49-F238E27FC236}">
              <a16:creationId xmlns:a16="http://schemas.microsoft.com/office/drawing/2014/main" id="{776F969E-E490-4384-BF46-5001D50C9B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306478"/>
          <a:ext cx="1213366" cy="3139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1</xdr:row>
      <xdr:rowOff>38100</xdr:rowOff>
    </xdr:from>
    <xdr:to>
      <xdr:col>0</xdr:col>
      <xdr:colOff>1481708</xdr:colOff>
      <xdr:row>2</xdr:row>
      <xdr:rowOff>86345</xdr:rowOff>
    </xdr:to>
    <xdr:pic>
      <xdr:nvPicPr>
        <xdr:cNvPr id="3" name="Image 2">
          <a:extLst>
            <a:ext uri="{FF2B5EF4-FFF2-40B4-BE49-F238E27FC236}">
              <a16:creationId xmlns:a16="http://schemas.microsoft.com/office/drawing/2014/main" id="{F2952ED3-5B58-416E-B758-948ED2EF29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38100"/>
          <a:ext cx="1215008" cy="3149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1</xdr:row>
      <xdr:rowOff>38100</xdr:rowOff>
    </xdr:from>
    <xdr:to>
      <xdr:col>0</xdr:col>
      <xdr:colOff>1481708</xdr:colOff>
      <xdr:row>2</xdr:row>
      <xdr:rowOff>38720</xdr:rowOff>
    </xdr:to>
    <xdr:pic>
      <xdr:nvPicPr>
        <xdr:cNvPr id="2" name="Image 1">
          <a:extLst>
            <a:ext uri="{FF2B5EF4-FFF2-40B4-BE49-F238E27FC236}">
              <a16:creationId xmlns:a16="http://schemas.microsoft.com/office/drawing/2014/main" id="{0E99C310-7983-49AF-840C-FD986A2C63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304800"/>
          <a:ext cx="1215008" cy="3149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261663</xdr:colOff>
      <xdr:row>1</xdr:row>
      <xdr:rowOff>39778</xdr:rowOff>
    </xdr:from>
    <xdr:to>
      <xdr:col>1</xdr:col>
      <xdr:colOff>570154</xdr:colOff>
      <xdr:row>2</xdr:row>
      <xdr:rowOff>77513</xdr:rowOff>
    </xdr:to>
    <xdr:pic>
      <xdr:nvPicPr>
        <xdr:cNvPr id="4" name="Image 3">
          <a:extLst>
            <a:ext uri="{FF2B5EF4-FFF2-40B4-BE49-F238E27FC236}">
              <a16:creationId xmlns:a16="http://schemas.microsoft.com/office/drawing/2014/main" id="{DF2676EF-CC37-4F47-B343-9855656F8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663" y="39778"/>
          <a:ext cx="1213366" cy="313960"/>
        </a:xfrm>
        <a:prstGeom prst="rect">
          <a:avLst/>
        </a:prstGeom>
      </xdr:spPr>
    </xdr:pic>
    <xdr:clientData/>
  </xdr:twoCellAnchor>
  <xdr:twoCellAnchor>
    <xdr:from>
      <xdr:col>0</xdr:col>
      <xdr:colOff>13404</xdr:colOff>
      <xdr:row>9</xdr:row>
      <xdr:rowOff>14653</xdr:rowOff>
    </xdr:from>
    <xdr:to>
      <xdr:col>6</xdr:col>
      <xdr:colOff>848154</xdr:colOff>
      <xdr:row>28</xdr:row>
      <xdr:rowOff>69435</xdr:rowOff>
    </xdr:to>
    <xdr:graphicFrame macro="">
      <xdr:nvGraphicFramePr>
        <xdr:cNvPr id="6" name="Graphique 5">
          <a:extLst>
            <a:ext uri="{FF2B5EF4-FFF2-40B4-BE49-F238E27FC236}">
              <a16:creationId xmlns:a16="http://schemas.microsoft.com/office/drawing/2014/main" id="{CE4E86EF-4ADC-4CB1-B25C-B90EE141EC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13404</xdr:colOff>
      <xdr:row>28</xdr:row>
      <xdr:rowOff>82363</xdr:rowOff>
    </xdr:from>
    <xdr:to>
      <xdr:col>6</xdr:col>
      <xdr:colOff>848154</xdr:colOff>
      <xdr:row>47</xdr:row>
      <xdr:rowOff>183173</xdr:rowOff>
    </xdr:to>
    <xdr:graphicFrame macro="">
      <xdr:nvGraphicFramePr>
        <xdr:cNvPr id="7" name="Graphique 6">
          <a:extLst>
            <a:ext uri="{FF2B5EF4-FFF2-40B4-BE49-F238E27FC236}">
              <a16:creationId xmlns:a16="http://schemas.microsoft.com/office/drawing/2014/main" id="{2EB76A0A-9258-47FD-8E74-8D1C9D0EC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avaux.master.utc.fr/formations-master/ingenierie-de-la-sante/ids086/"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ravaux.master.utc.fr/formations-master/ingenierie-de-la-sante/ids086/" TargetMode="External"/><Relationship Id="rId1" Type="http://schemas.openxmlformats.org/officeDocument/2006/relationships/hyperlink" Target="https://travaux.master.utc.fr/formations-master/ingenierie-de-la-sante/ids077/"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ravaux.master.utc.fr/formations-master/ingenierie-de-la-sante/ids086/"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travaux.master.utc.fr/formations-master/ingenierie-de-la-sante/ids086/"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travaux.master.utc.fr/formations-master/ingenierie-de-la-sante/ids08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travaux.master.utc.fr/formations-master/ingenierie-de-la-sante/ids086/" TargetMode="External"/><Relationship Id="rId1" Type="http://schemas.openxmlformats.org/officeDocument/2006/relationships/hyperlink" Target="https://travaux.master.utc.fr/formations-master/ingenierie-de-la-sante/ids077/"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28716-90A2-4E4A-901E-E07B01E7686C}">
  <dimension ref="A1:G19"/>
  <sheetViews>
    <sheetView tabSelected="1" view="pageLayout" topLeftCell="A10" zoomScale="130" zoomScaleNormal="115" zoomScalePageLayoutView="130" workbookViewId="0">
      <selection activeCell="F1" sqref="F1:G1"/>
    </sheetView>
  </sheetViews>
  <sheetFormatPr baseColWidth="10" defaultColWidth="12.5703125" defaultRowHeight="24.75" customHeight="1" x14ac:dyDescent="0.25"/>
  <cols>
    <col min="1" max="6" width="12.5703125" style="5"/>
    <col min="7" max="7" width="11.85546875" style="5" customWidth="1"/>
    <col min="8" max="16384" width="12.5703125" style="5"/>
  </cols>
  <sheetData>
    <row r="1" spans="1:7" ht="21" customHeight="1" x14ac:dyDescent="0.25">
      <c r="A1" s="51" t="s">
        <v>120</v>
      </c>
      <c r="B1" s="51"/>
      <c r="C1" s="51"/>
      <c r="D1" s="51"/>
      <c r="E1" s="51"/>
      <c r="F1" s="52" t="s">
        <v>123</v>
      </c>
      <c r="G1" s="52"/>
    </row>
    <row r="2" spans="1:7" ht="21.75" customHeight="1" x14ac:dyDescent="0.25">
      <c r="A2" s="53" t="s">
        <v>137</v>
      </c>
      <c r="B2" s="53"/>
      <c r="C2" s="54" t="s">
        <v>85</v>
      </c>
      <c r="D2" s="54"/>
      <c r="E2" s="54"/>
      <c r="F2" s="54"/>
      <c r="G2" s="54"/>
    </row>
    <row r="3" spans="1:7" ht="21.75" customHeight="1" x14ac:dyDescent="0.25">
      <c r="A3" s="53"/>
      <c r="B3" s="53"/>
      <c r="C3" s="55" t="s">
        <v>141</v>
      </c>
      <c r="D3" s="55"/>
      <c r="E3" s="55"/>
      <c r="F3" s="55"/>
      <c r="G3" s="55"/>
    </row>
    <row r="4" spans="1:7" ht="24.75" customHeight="1" x14ac:dyDescent="0.25">
      <c r="A4" s="50" t="s">
        <v>115</v>
      </c>
      <c r="B4" s="50"/>
      <c r="C4" s="50"/>
      <c r="D4" s="50"/>
      <c r="E4" s="50"/>
      <c r="F4" s="50"/>
      <c r="G4" s="50"/>
    </row>
    <row r="5" spans="1:7" ht="24.75" customHeight="1" x14ac:dyDescent="0.25">
      <c r="A5" s="49" t="s">
        <v>95</v>
      </c>
      <c r="B5" s="49"/>
      <c r="C5" s="49"/>
      <c r="D5" s="49" t="s">
        <v>97</v>
      </c>
      <c r="E5" s="49"/>
      <c r="F5" s="49"/>
      <c r="G5" s="49"/>
    </row>
    <row r="6" spans="1:7" ht="24.75" customHeight="1" x14ac:dyDescent="0.25">
      <c r="A6" s="49" t="s">
        <v>96</v>
      </c>
      <c r="B6" s="49"/>
      <c r="C6" s="49"/>
      <c r="D6" s="49" t="s">
        <v>98</v>
      </c>
      <c r="E6" s="49"/>
      <c r="F6" s="49"/>
      <c r="G6" s="49"/>
    </row>
    <row r="7" spans="1:7" ht="75" customHeight="1" x14ac:dyDescent="0.25">
      <c r="A7" s="48" t="s">
        <v>133</v>
      </c>
      <c r="B7" s="48"/>
      <c r="C7" s="48"/>
      <c r="D7" s="48"/>
      <c r="E7" s="48"/>
      <c r="F7" s="48"/>
      <c r="G7" s="48"/>
    </row>
    <row r="8" spans="1:7" ht="63.75" customHeight="1" x14ac:dyDescent="0.25">
      <c r="A8" s="58" t="s">
        <v>138</v>
      </c>
      <c r="B8" s="59"/>
      <c r="C8" s="59"/>
      <c r="D8" s="59"/>
      <c r="E8" s="59"/>
      <c r="F8" s="59"/>
      <c r="G8" s="60"/>
    </row>
    <row r="9" spans="1:7" ht="24.75" customHeight="1" x14ac:dyDescent="0.25">
      <c r="A9" s="65" t="s">
        <v>88</v>
      </c>
      <c r="B9" s="65"/>
      <c r="C9" s="65"/>
      <c r="D9" s="65"/>
      <c r="E9" s="65"/>
      <c r="F9" s="65"/>
      <c r="G9" s="65"/>
    </row>
    <row r="10" spans="1:7" ht="24.75" customHeight="1" x14ac:dyDescent="0.25">
      <c r="A10" s="45" t="s">
        <v>113</v>
      </c>
      <c r="B10" s="46"/>
      <c r="C10" s="46"/>
      <c r="D10" s="46"/>
      <c r="E10" s="46"/>
      <c r="F10" s="47"/>
      <c r="G10" s="6"/>
    </row>
    <row r="11" spans="1:7" ht="24.75" customHeight="1" x14ac:dyDescent="0.25">
      <c r="A11" s="45" t="s">
        <v>109</v>
      </c>
      <c r="B11" s="46"/>
      <c r="C11" s="46"/>
      <c r="D11" s="46"/>
      <c r="E11" s="46"/>
      <c r="F11" s="47"/>
      <c r="G11" s="7"/>
    </row>
    <row r="12" spans="1:7" ht="24.75" customHeight="1" x14ac:dyDescent="0.25">
      <c r="A12" s="63" t="s">
        <v>145</v>
      </c>
      <c r="B12" s="63"/>
      <c r="C12" s="116" t="s">
        <v>146</v>
      </c>
      <c r="D12" s="116"/>
      <c r="E12" s="117" t="s">
        <v>147</v>
      </c>
      <c r="F12" s="117"/>
      <c r="G12" s="43" t="s">
        <v>71</v>
      </c>
    </row>
    <row r="13" spans="1:7" ht="24.75" customHeight="1" x14ac:dyDescent="0.25">
      <c r="A13" s="64" t="s">
        <v>99</v>
      </c>
      <c r="B13" s="64"/>
      <c r="C13" s="61" t="s">
        <v>100</v>
      </c>
      <c r="D13" s="61"/>
      <c r="E13" s="61"/>
      <c r="F13" s="61"/>
      <c r="G13" s="61"/>
    </row>
    <row r="14" spans="1:7" s="8" customFormat="1" ht="63.75" customHeight="1" x14ac:dyDescent="0.25">
      <c r="A14" s="61" t="s">
        <v>101</v>
      </c>
      <c r="B14" s="61"/>
      <c r="C14" s="62" t="s">
        <v>135</v>
      </c>
      <c r="D14" s="62"/>
      <c r="E14" s="62"/>
      <c r="F14" s="62"/>
      <c r="G14" s="62"/>
    </row>
    <row r="15" spans="1:7" ht="78" customHeight="1" x14ac:dyDescent="0.25">
      <c r="A15" s="61" t="s">
        <v>103</v>
      </c>
      <c r="B15" s="61"/>
      <c r="C15" s="62" t="s">
        <v>136</v>
      </c>
      <c r="D15" s="62"/>
      <c r="E15" s="62"/>
      <c r="F15" s="62"/>
      <c r="G15" s="62"/>
    </row>
    <row r="16" spans="1:7" ht="62.25" customHeight="1" x14ac:dyDescent="0.25">
      <c r="A16" s="61" t="s">
        <v>102</v>
      </c>
      <c r="B16" s="61"/>
      <c r="C16" s="62" t="s">
        <v>139</v>
      </c>
      <c r="D16" s="62"/>
      <c r="E16" s="62"/>
      <c r="F16" s="62"/>
      <c r="G16" s="62"/>
    </row>
    <row r="17" spans="1:7" ht="66" customHeight="1" x14ac:dyDescent="0.25">
      <c r="A17" s="61" t="s">
        <v>104</v>
      </c>
      <c r="B17" s="61"/>
      <c r="C17" s="62" t="s">
        <v>140</v>
      </c>
      <c r="D17" s="62"/>
      <c r="E17" s="62"/>
      <c r="F17" s="62"/>
      <c r="G17" s="62"/>
    </row>
    <row r="18" spans="1:7" ht="24.75" customHeight="1" x14ac:dyDescent="0.25">
      <c r="A18" s="61" t="s">
        <v>105</v>
      </c>
      <c r="B18" s="61"/>
      <c r="C18" s="63" t="s">
        <v>106</v>
      </c>
      <c r="D18" s="63"/>
      <c r="E18" s="63"/>
      <c r="F18" s="63"/>
      <c r="G18" s="63"/>
    </row>
    <row r="19" spans="1:7" ht="57.75" customHeight="1" x14ac:dyDescent="0.25">
      <c r="A19" s="56" t="s">
        <v>108</v>
      </c>
      <c r="B19" s="57"/>
      <c r="C19" s="57"/>
      <c r="D19" s="57"/>
      <c r="E19" s="57"/>
      <c r="F19" s="57"/>
      <c r="G19" s="57"/>
    </row>
  </sheetData>
  <sheetProtection sheet="1" selectLockedCells="1"/>
  <mergeCells count="31">
    <mergeCell ref="A12:B12"/>
    <mergeCell ref="C12:D12"/>
    <mergeCell ref="E12:F12"/>
    <mergeCell ref="A19:G19"/>
    <mergeCell ref="A8:G8"/>
    <mergeCell ref="A10:F10"/>
    <mergeCell ref="A17:B17"/>
    <mergeCell ref="A18:B18"/>
    <mergeCell ref="C14:G14"/>
    <mergeCell ref="C16:G16"/>
    <mergeCell ref="C15:G15"/>
    <mergeCell ref="C17:G17"/>
    <mergeCell ref="C18:G18"/>
    <mergeCell ref="A13:B13"/>
    <mergeCell ref="C13:G13"/>
    <mergeCell ref="A14:B14"/>
    <mergeCell ref="A16:B16"/>
    <mergeCell ref="A15:B15"/>
    <mergeCell ref="A9:G9"/>
    <mergeCell ref="A4:G4"/>
    <mergeCell ref="A1:E1"/>
    <mergeCell ref="F1:G1"/>
    <mergeCell ref="A2:B3"/>
    <mergeCell ref="C2:G2"/>
    <mergeCell ref="C3:G3"/>
    <mergeCell ref="A11:F11"/>
    <mergeCell ref="A7:G7"/>
    <mergeCell ref="A5:C5"/>
    <mergeCell ref="D5:G5"/>
    <mergeCell ref="A6:C6"/>
    <mergeCell ref="D6:G6"/>
  </mergeCells>
  <hyperlinks>
    <hyperlink ref="C3:G3" r:id="rId1" display="Etude complète : https://travaux.master.utc.fr/formations-master/ingenierie-de-la-sante/ids086/" xr:uid="{E7A959C7-B44A-454A-9BE4-6739A0462F03}"/>
  </hyperlinks>
  <pageMargins left="0.7" right="0.7" top="0.52083333333333337"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E937B-ADC7-4C84-B16A-4ACE15617FCB}">
  <dimension ref="A1:G18"/>
  <sheetViews>
    <sheetView view="pageLayout" zoomScale="115" zoomScaleNormal="115" zoomScalePageLayoutView="115" workbookViewId="0">
      <selection activeCell="G18" sqref="G18"/>
    </sheetView>
  </sheetViews>
  <sheetFormatPr baseColWidth="10" defaultColWidth="12.5703125" defaultRowHeight="24.75" customHeight="1" x14ac:dyDescent="0.25"/>
  <cols>
    <col min="1" max="6" width="12.5703125" style="5"/>
    <col min="7" max="7" width="11.85546875" style="5" customWidth="1"/>
    <col min="8" max="16384" width="12.5703125" style="5"/>
  </cols>
  <sheetData>
    <row r="1" spans="1:7" ht="21" customHeight="1" x14ac:dyDescent="0.25">
      <c r="A1" s="51" t="s">
        <v>120</v>
      </c>
      <c r="B1" s="51"/>
      <c r="C1" s="51"/>
      <c r="D1" s="51"/>
      <c r="E1" s="51"/>
      <c r="F1" s="52" t="s">
        <v>123</v>
      </c>
      <c r="G1" s="52"/>
    </row>
    <row r="2" spans="1:7" ht="21.75" customHeight="1" x14ac:dyDescent="0.25">
      <c r="A2" s="53" t="s">
        <v>137</v>
      </c>
      <c r="B2" s="53"/>
      <c r="C2" s="54" t="s">
        <v>85</v>
      </c>
      <c r="D2" s="54"/>
      <c r="E2" s="54"/>
      <c r="F2" s="54"/>
      <c r="G2" s="54"/>
    </row>
    <row r="3" spans="1:7" ht="21.75" customHeight="1" x14ac:dyDescent="0.25">
      <c r="A3" s="53"/>
      <c r="B3" s="53"/>
      <c r="C3" s="55" t="s">
        <v>141</v>
      </c>
      <c r="D3" s="55"/>
      <c r="E3" s="55"/>
      <c r="F3" s="55"/>
      <c r="G3" s="55"/>
    </row>
    <row r="4" spans="1:7" ht="21.75" customHeight="1" x14ac:dyDescent="0.25">
      <c r="A4" s="50" t="s">
        <v>115</v>
      </c>
      <c r="B4" s="50"/>
      <c r="C4" s="50"/>
      <c r="D4" s="50"/>
      <c r="E4" s="50"/>
      <c r="F4" s="50"/>
      <c r="G4" s="50"/>
    </row>
    <row r="5" spans="1:7" ht="21.75" customHeight="1" x14ac:dyDescent="0.25">
      <c r="A5" s="49" t="s">
        <v>95</v>
      </c>
      <c r="B5" s="49"/>
      <c r="C5" s="49"/>
      <c r="D5" s="49" t="s">
        <v>97</v>
      </c>
      <c r="E5" s="49"/>
      <c r="F5" s="49"/>
      <c r="G5" s="49"/>
    </row>
    <row r="6" spans="1:7" ht="21.75" customHeight="1" x14ac:dyDescent="0.25">
      <c r="A6" s="49" t="s">
        <v>96</v>
      </c>
      <c r="B6" s="49"/>
      <c r="C6" s="49"/>
      <c r="D6" s="49" t="s">
        <v>98</v>
      </c>
      <c r="E6" s="49"/>
      <c r="F6" s="49"/>
      <c r="G6" s="49"/>
    </row>
    <row r="7" spans="1:7" ht="50.25" customHeight="1" x14ac:dyDescent="0.25">
      <c r="A7" s="66" t="s">
        <v>87</v>
      </c>
      <c r="B7" s="66"/>
      <c r="C7" s="66"/>
      <c r="D7" s="66"/>
      <c r="E7" s="66"/>
      <c r="F7" s="66"/>
      <c r="G7" s="66"/>
    </row>
    <row r="8" spans="1:7" ht="24.75" customHeight="1" x14ac:dyDescent="0.25">
      <c r="A8" s="67" t="s">
        <v>94</v>
      </c>
      <c r="B8" s="67"/>
      <c r="C8" s="67"/>
      <c r="D8" s="67"/>
      <c r="E8" s="67"/>
      <c r="F8" s="67"/>
      <c r="G8" s="67"/>
    </row>
    <row r="9" spans="1:7" ht="24.75" customHeight="1" x14ac:dyDescent="0.25">
      <c r="A9" s="69" t="s">
        <v>47</v>
      </c>
      <c r="B9" s="69"/>
      <c r="C9" s="71" t="s">
        <v>24</v>
      </c>
      <c r="D9" s="71"/>
      <c r="E9" s="71"/>
      <c r="F9" s="71"/>
      <c r="G9" s="3"/>
    </row>
    <row r="10" spans="1:7" ht="24.75" customHeight="1" x14ac:dyDescent="0.25">
      <c r="A10" s="69"/>
      <c r="B10" s="69"/>
      <c r="C10" s="71" t="s">
        <v>25</v>
      </c>
      <c r="D10" s="71"/>
      <c r="E10" s="71"/>
      <c r="F10" s="71"/>
      <c r="G10" s="3"/>
    </row>
    <row r="11" spans="1:7" ht="24.75" customHeight="1" x14ac:dyDescent="0.25">
      <c r="A11" s="70" t="s">
        <v>46</v>
      </c>
      <c r="B11" s="70"/>
      <c r="C11" s="68" t="s">
        <v>93</v>
      </c>
      <c r="D11" s="68"/>
      <c r="E11" s="68"/>
      <c r="F11" s="68"/>
      <c r="G11" s="3"/>
    </row>
    <row r="12" spans="1:7" ht="24.75" customHeight="1" x14ac:dyDescent="0.25">
      <c r="A12" s="70"/>
      <c r="B12" s="70"/>
      <c r="C12" s="68" t="s">
        <v>60</v>
      </c>
      <c r="D12" s="68"/>
      <c r="E12" s="68"/>
      <c r="F12" s="68"/>
      <c r="G12" s="3"/>
    </row>
    <row r="13" spans="1:7" ht="24.75" customHeight="1" x14ac:dyDescent="0.25">
      <c r="A13" s="70"/>
      <c r="B13" s="70"/>
      <c r="C13" s="68" t="s">
        <v>61</v>
      </c>
      <c r="D13" s="68"/>
      <c r="E13" s="68"/>
      <c r="F13" s="68"/>
      <c r="G13" s="4"/>
    </row>
    <row r="14" spans="1:7" ht="24.75" customHeight="1" x14ac:dyDescent="0.25">
      <c r="A14" s="70"/>
      <c r="B14" s="70"/>
      <c r="C14" s="68" t="s">
        <v>55</v>
      </c>
      <c r="D14" s="68"/>
      <c r="E14" s="68"/>
      <c r="F14" s="68"/>
      <c r="G14" s="3"/>
    </row>
    <row r="15" spans="1:7" ht="24.75" customHeight="1" x14ac:dyDescent="0.25">
      <c r="A15" s="69" t="s">
        <v>54</v>
      </c>
      <c r="B15" s="69"/>
      <c r="C15" s="68" t="s">
        <v>50</v>
      </c>
      <c r="D15" s="68"/>
      <c r="E15" s="68"/>
      <c r="F15" s="68"/>
      <c r="G15" s="3"/>
    </row>
    <row r="16" spans="1:7" ht="24.75" customHeight="1" x14ac:dyDescent="0.25">
      <c r="A16" s="69"/>
      <c r="B16" s="69"/>
      <c r="C16" s="68" t="s">
        <v>131</v>
      </c>
      <c r="D16" s="68"/>
      <c r="E16" s="68"/>
      <c r="F16" s="68"/>
      <c r="G16" s="3">
        <v>40.200000000000003</v>
      </c>
    </row>
    <row r="17" spans="1:7" ht="24.75" customHeight="1" x14ac:dyDescent="0.25">
      <c r="A17" s="69"/>
      <c r="B17" s="69"/>
      <c r="C17" s="68" t="s">
        <v>51</v>
      </c>
      <c r="D17" s="68"/>
      <c r="E17" s="68"/>
      <c r="F17" s="68"/>
      <c r="G17" s="3"/>
    </row>
    <row r="18" spans="1:7" ht="24.75" customHeight="1" x14ac:dyDescent="0.25">
      <c r="A18" s="69"/>
      <c r="B18" s="69"/>
      <c r="C18" s="68" t="s">
        <v>132</v>
      </c>
      <c r="D18" s="68"/>
      <c r="E18" s="68"/>
      <c r="F18" s="68"/>
      <c r="G18" s="4">
        <v>934</v>
      </c>
    </row>
  </sheetData>
  <sheetProtection sheet="1" selectLockedCells="1"/>
  <mergeCells count="25">
    <mergeCell ref="A4:G4"/>
    <mergeCell ref="A5:C5"/>
    <mergeCell ref="A6:C6"/>
    <mergeCell ref="D5:G5"/>
    <mergeCell ref="D6:G6"/>
    <mergeCell ref="A2:B3"/>
    <mergeCell ref="C3:G3"/>
    <mergeCell ref="C2:G2"/>
    <mergeCell ref="A1:E1"/>
    <mergeCell ref="F1:G1"/>
    <mergeCell ref="A7:G7"/>
    <mergeCell ref="A8:G8"/>
    <mergeCell ref="C16:F16"/>
    <mergeCell ref="A9:B10"/>
    <mergeCell ref="A15:B18"/>
    <mergeCell ref="A11:B14"/>
    <mergeCell ref="C18:F18"/>
    <mergeCell ref="C9:F9"/>
    <mergeCell ref="C10:F10"/>
    <mergeCell ref="C15:F15"/>
    <mergeCell ref="C17:F17"/>
    <mergeCell ref="C11:F11"/>
    <mergeCell ref="C14:F14"/>
    <mergeCell ref="C12:F12"/>
    <mergeCell ref="C13:F13"/>
  </mergeCells>
  <hyperlinks>
    <hyperlink ref="C3" r:id="rId1" display="https://travaux.master.utc.fr/formations-master/ingenierie-de-la-sante/ids077/" xr:uid="{201D1F78-CC70-41FD-8D25-F6B0ECABD38D}"/>
    <hyperlink ref="C3:G3" r:id="rId2" display="Etude complète : https://travaux.master.utc.fr/formations-master/ingenierie-de-la-sante/ids086/" xr:uid="{0A829B2B-2655-4C20-8DCE-58FD302D2CC8}"/>
  </hyperlinks>
  <pageMargins left="0.7" right="0.7" top="0.52083333333333337"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B27AB-6F58-4BED-9925-87DD1C1E433A}">
  <dimension ref="A1:F27"/>
  <sheetViews>
    <sheetView view="pageLayout" topLeftCell="A5" zoomScale="115" zoomScaleNormal="115" zoomScalePageLayoutView="115" workbookViewId="0">
      <selection activeCell="C5" sqref="C5:F5"/>
    </sheetView>
  </sheetViews>
  <sheetFormatPr baseColWidth="10" defaultColWidth="12.5703125" defaultRowHeight="21" customHeight="1" x14ac:dyDescent="0.25"/>
  <cols>
    <col min="1" max="1" width="22.42578125" style="8" customWidth="1"/>
    <col min="2" max="2" width="15.42578125" style="8" customWidth="1"/>
    <col min="3" max="3" width="14" style="8" customWidth="1"/>
    <col min="4" max="4" width="8.42578125" style="8" customWidth="1"/>
    <col min="5" max="5" width="11.28515625" style="8" customWidth="1"/>
    <col min="6" max="6" width="15.7109375" style="8" customWidth="1"/>
    <col min="7" max="16384" width="12.5703125" style="8"/>
  </cols>
  <sheetData>
    <row r="1" spans="1:6" ht="21" customHeight="1" x14ac:dyDescent="0.25">
      <c r="A1" s="51" t="s">
        <v>120</v>
      </c>
      <c r="B1" s="51"/>
      <c r="C1" s="51"/>
      <c r="D1" s="51"/>
      <c r="E1" s="52" t="s">
        <v>123</v>
      </c>
      <c r="F1" s="52"/>
    </row>
    <row r="2" spans="1:6" s="22" customFormat="1" ht="21" customHeight="1" x14ac:dyDescent="0.25">
      <c r="A2" s="77" t="s">
        <v>92</v>
      </c>
      <c r="B2" s="54" t="s">
        <v>91</v>
      </c>
      <c r="C2" s="54"/>
      <c r="D2" s="54"/>
      <c r="E2" s="54"/>
      <c r="F2" s="54"/>
    </row>
    <row r="3" spans="1:6" s="22" customFormat="1" ht="21" customHeight="1" x14ac:dyDescent="0.25">
      <c r="A3" s="77"/>
      <c r="B3" s="55" t="s">
        <v>141</v>
      </c>
      <c r="C3" s="55"/>
      <c r="D3" s="55"/>
      <c r="E3" s="55"/>
      <c r="F3" s="55"/>
    </row>
    <row r="4" spans="1:6" ht="22.5" customHeight="1" x14ac:dyDescent="0.25">
      <c r="A4" s="50" t="s">
        <v>115</v>
      </c>
      <c r="B4" s="50"/>
      <c r="C4" s="50"/>
      <c r="D4" s="50"/>
      <c r="E4" s="50"/>
      <c r="F4" s="50"/>
    </row>
    <row r="5" spans="1:6" ht="22.5" customHeight="1" x14ac:dyDescent="0.25">
      <c r="A5" s="49" t="s">
        <v>95</v>
      </c>
      <c r="B5" s="49"/>
      <c r="C5" s="49" t="s">
        <v>97</v>
      </c>
      <c r="D5" s="49"/>
      <c r="E5" s="49"/>
      <c r="F5" s="49"/>
    </row>
    <row r="6" spans="1:6" ht="22.5" customHeight="1" x14ac:dyDescent="0.25">
      <c r="A6" s="49" t="s">
        <v>96</v>
      </c>
      <c r="B6" s="49"/>
      <c r="C6" s="49" t="s">
        <v>98</v>
      </c>
      <c r="D6" s="49"/>
      <c r="E6" s="49"/>
      <c r="F6" s="49"/>
    </row>
    <row r="7" spans="1:6" ht="21" customHeight="1" x14ac:dyDescent="0.25">
      <c r="A7" s="78" t="s">
        <v>29</v>
      </c>
      <c r="B7" s="78"/>
      <c r="C7" s="78"/>
      <c r="D7" s="78"/>
      <c r="E7" s="78"/>
      <c r="F7" s="78"/>
    </row>
    <row r="8" spans="1:6" ht="21" customHeight="1" x14ac:dyDescent="0.25">
      <c r="A8" s="78"/>
      <c r="B8" s="78"/>
      <c r="C8" s="78"/>
      <c r="D8" s="78"/>
      <c r="E8" s="78"/>
      <c r="F8" s="78"/>
    </row>
    <row r="9" spans="1:6" ht="22.5" customHeight="1" x14ac:dyDescent="0.25">
      <c r="A9" s="79" t="s">
        <v>144</v>
      </c>
      <c r="B9" s="79"/>
      <c r="C9" s="80"/>
      <c r="D9" s="80"/>
      <c r="E9" s="80"/>
      <c r="F9" s="80"/>
    </row>
    <row r="10" spans="1:6" ht="22.5" customHeight="1" x14ac:dyDescent="0.25">
      <c r="A10" s="79"/>
      <c r="B10" s="79"/>
      <c r="C10" s="80"/>
      <c r="D10" s="80"/>
      <c r="E10" s="80"/>
      <c r="F10" s="80"/>
    </row>
    <row r="11" spans="1:6" s="14" customFormat="1" ht="18" customHeight="1" x14ac:dyDescent="0.25">
      <c r="A11" s="80"/>
      <c r="B11" s="80"/>
      <c r="C11" s="80"/>
      <c r="D11" s="80"/>
      <c r="E11" s="80"/>
      <c r="F11" s="80"/>
    </row>
    <row r="12" spans="1:6" ht="31.5" customHeight="1" x14ac:dyDescent="0.25">
      <c r="A12" s="61" t="s">
        <v>30</v>
      </c>
      <c r="B12" s="61"/>
      <c r="C12" s="28" t="s">
        <v>31</v>
      </c>
      <c r="D12" s="61" t="s">
        <v>33</v>
      </c>
      <c r="E12" s="61"/>
      <c r="F12" s="16" t="s">
        <v>32</v>
      </c>
    </row>
    <row r="13" spans="1:6" ht="21" customHeight="1" x14ac:dyDescent="0.25">
      <c r="A13" s="63" t="s">
        <v>124</v>
      </c>
      <c r="B13" s="63"/>
      <c r="C13" s="20"/>
      <c r="D13" s="42">
        <v>170</v>
      </c>
      <c r="E13" s="39" t="s">
        <v>34</v>
      </c>
      <c r="F13" s="27">
        <f>C13*D13</f>
        <v>0</v>
      </c>
    </row>
    <row r="14" spans="1:6" ht="21" customHeight="1" x14ac:dyDescent="0.25">
      <c r="A14" s="63" t="s">
        <v>125</v>
      </c>
      <c r="B14" s="63"/>
      <c r="C14" s="20"/>
      <c r="D14" s="42">
        <v>132</v>
      </c>
      <c r="E14" s="39" t="s">
        <v>35</v>
      </c>
      <c r="F14" s="27">
        <f t="shared" ref="F14:F18" si="0">C14*D14</f>
        <v>0</v>
      </c>
    </row>
    <row r="15" spans="1:6" ht="21" customHeight="1" x14ac:dyDescent="0.25">
      <c r="A15" s="63" t="s">
        <v>126</v>
      </c>
      <c r="B15" s="63"/>
      <c r="C15" s="20"/>
      <c r="D15" s="42">
        <v>260</v>
      </c>
      <c r="E15" s="39" t="s">
        <v>35</v>
      </c>
      <c r="F15" s="27">
        <f t="shared" si="0"/>
        <v>0</v>
      </c>
    </row>
    <row r="16" spans="1:6" ht="21" customHeight="1" x14ac:dyDescent="0.25">
      <c r="A16" s="63" t="s">
        <v>127</v>
      </c>
      <c r="B16" s="63"/>
      <c r="C16" s="20"/>
      <c r="D16" s="44">
        <v>64700</v>
      </c>
      <c r="E16" s="39" t="s">
        <v>36</v>
      </c>
      <c r="F16" s="27">
        <f t="shared" si="0"/>
        <v>0</v>
      </c>
    </row>
    <row r="17" spans="1:6" ht="42" customHeight="1" x14ac:dyDescent="0.25">
      <c r="A17" s="62" t="s">
        <v>128</v>
      </c>
      <c r="B17" s="62"/>
      <c r="C17" s="20"/>
      <c r="D17" s="44">
        <v>195000</v>
      </c>
      <c r="E17" s="39" t="s">
        <v>36</v>
      </c>
      <c r="F17" s="27">
        <f t="shared" si="0"/>
        <v>0</v>
      </c>
    </row>
    <row r="18" spans="1:6" ht="21" customHeight="1" x14ac:dyDescent="0.25">
      <c r="A18" s="63" t="s">
        <v>129</v>
      </c>
      <c r="B18" s="63"/>
      <c r="C18" s="20"/>
      <c r="D18" s="41">
        <f>'Données du service'!G16</f>
        <v>40.200000000000003</v>
      </c>
      <c r="E18" s="39" t="s">
        <v>37</v>
      </c>
      <c r="F18" s="27">
        <f t="shared" si="0"/>
        <v>0</v>
      </c>
    </row>
    <row r="19" spans="1:6" ht="21" customHeight="1" x14ac:dyDescent="0.25">
      <c r="A19" s="63" t="s">
        <v>130</v>
      </c>
      <c r="B19" s="63"/>
      <c r="C19" s="20"/>
      <c r="D19" s="41">
        <f>'Données du service'!G18</f>
        <v>934</v>
      </c>
      <c r="E19" s="39" t="s">
        <v>37</v>
      </c>
      <c r="F19" s="27">
        <f>C19*D19</f>
        <v>0</v>
      </c>
    </row>
    <row r="20" spans="1:6" ht="21" customHeight="1" x14ac:dyDescent="0.25">
      <c r="A20" s="63" t="s">
        <v>43</v>
      </c>
      <c r="B20" s="63"/>
      <c r="C20" s="24"/>
      <c r="D20" s="25"/>
      <c r="E20" s="26"/>
      <c r="F20" s="20"/>
    </row>
    <row r="21" spans="1:6" ht="42" customHeight="1" x14ac:dyDescent="0.25">
      <c r="A21" s="58" t="s">
        <v>111</v>
      </c>
      <c r="B21" s="59"/>
      <c r="C21" s="59"/>
      <c r="D21" s="59"/>
      <c r="E21" s="60"/>
      <c r="F21" s="23"/>
    </row>
    <row r="22" spans="1:6" ht="21" customHeight="1" x14ac:dyDescent="0.25">
      <c r="A22" s="72" t="s">
        <v>38</v>
      </c>
      <c r="B22" s="73"/>
      <c r="C22" s="73"/>
      <c r="D22" s="73"/>
      <c r="E22" s="74"/>
      <c r="F22" s="23">
        <f>SUM(F13:F20)</f>
        <v>0</v>
      </c>
    </row>
    <row r="23" spans="1:6" ht="21" customHeight="1" x14ac:dyDescent="0.25">
      <c r="A23" s="62" t="s">
        <v>39</v>
      </c>
      <c r="B23" s="62"/>
      <c r="C23" s="62"/>
      <c r="D23" s="62"/>
      <c r="E23" s="62"/>
      <c r="F23" s="62"/>
    </row>
    <row r="24" spans="1:6" ht="21" customHeight="1" x14ac:dyDescent="0.25">
      <c r="A24" s="81"/>
      <c r="B24" s="81"/>
      <c r="C24" s="81"/>
      <c r="D24" s="81"/>
      <c r="E24" s="81"/>
      <c r="F24" s="81"/>
    </row>
    <row r="25" spans="1:6" ht="21" customHeight="1" x14ac:dyDescent="0.25">
      <c r="A25" s="63" t="s">
        <v>41</v>
      </c>
      <c r="B25" s="63"/>
      <c r="C25" s="21"/>
      <c r="D25" s="63" t="s">
        <v>40</v>
      </c>
      <c r="E25" s="63"/>
      <c r="F25" s="63"/>
    </row>
    <row r="26" spans="1:6" ht="21" customHeight="1" x14ac:dyDescent="0.25">
      <c r="A26" s="63" t="s">
        <v>117</v>
      </c>
      <c r="B26" s="63"/>
      <c r="C26" s="63"/>
      <c r="D26" s="75" t="e">
        <f>F22/C25</f>
        <v>#DIV/0!</v>
      </c>
      <c r="E26" s="76"/>
      <c r="F26" s="2" t="s">
        <v>42</v>
      </c>
    </row>
    <row r="27" spans="1:6" ht="21" customHeight="1" x14ac:dyDescent="0.25">
      <c r="A27" s="51" t="s">
        <v>118</v>
      </c>
      <c r="B27" s="51"/>
      <c r="C27" s="51"/>
      <c r="D27" s="51"/>
      <c r="E27" s="51"/>
      <c r="F27" s="51"/>
    </row>
  </sheetData>
  <sheetProtection sheet="1" selectLockedCells="1"/>
  <mergeCells count="30">
    <mergeCell ref="A7:F8"/>
    <mergeCell ref="A9:F11"/>
    <mergeCell ref="D12:E12"/>
    <mergeCell ref="A23:F24"/>
    <mergeCell ref="D25:F25"/>
    <mergeCell ref="A12:B12"/>
    <mergeCell ref="A13:B13"/>
    <mergeCell ref="A25:B25"/>
    <mergeCell ref="A18:B18"/>
    <mergeCell ref="A19:B19"/>
    <mergeCell ref="A4:F4"/>
    <mergeCell ref="A5:B5"/>
    <mergeCell ref="A6:B6"/>
    <mergeCell ref="C5:F5"/>
    <mergeCell ref="C6:F6"/>
    <mergeCell ref="B3:F3"/>
    <mergeCell ref="B2:F2"/>
    <mergeCell ref="A2:A3"/>
    <mergeCell ref="A1:D1"/>
    <mergeCell ref="E1:F1"/>
    <mergeCell ref="A27:F27"/>
    <mergeCell ref="A14:B14"/>
    <mergeCell ref="A15:B15"/>
    <mergeCell ref="A16:B16"/>
    <mergeCell ref="A17:B17"/>
    <mergeCell ref="A22:E22"/>
    <mergeCell ref="A21:E21"/>
    <mergeCell ref="A26:C26"/>
    <mergeCell ref="A20:B20"/>
    <mergeCell ref="D26:E26"/>
  </mergeCells>
  <phoneticPr fontId="8" type="noConversion"/>
  <hyperlinks>
    <hyperlink ref="B3:F3" r:id="rId1" display="Etude complète : https://travaux.master.utc.fr/formations-master/ingenierie-de-la-sante/ids086/" xr:uid="{6D41C85D-A5E1-411B-81BC-25A08414F59E}"/>
  </hyperlinks>
  <pageMargins left="0.7" right="0.7" top="0.52083333333333337"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719AC-B501-4BD8-B774-7DA91AA46D65}">
  <dimension ref="A1:XFC59"/>
  <sheetViews>
    <sheetView view="pageLayout" zoomScale="145" zoomScaleNormal="70" zoomScalePageLayoutView="145" workbookViewId="0">
      <selection activeCell="D58" sqref="B58:D59"/>
    </sheetView>
  </sheetViews>
  <sheetFormatPr baseColWidth="10" defaultColWidth="12.5703125" defaultRowHeight="21" customHeight="1" x14ac:dyDescent="0.25"/>
  <cols>
    <col min="1" max="1" width="25.140625" style="8" customWidth="1"/>
    <col min="2" max="2" width="12.140625" style="8" customWidth="1"/>
    <col min="3" max="3" width="12.5703125" style="8" customWidth="1"/>
    <col min="4" max="4" width="24.7109375" style="8" customWidth="1"/>
    <col min="5" max="5" width="12.7109375" style="38" customWidth="1"/>
    <col min="6" max="16384" width="12.5703125" style="8"/>
  </cols>
  <sheetData>
    <row r="1" spans="1:16383" ht="21" customHeight="1" x14ac:dyDescent="0.25">
      <c r="A1" s="51" t="s">
        <v>120</v>
      </c>
      <c r="B1" s="51"/>
      <c r="C1" s="51"/>
      <c r="D1" s="52" t="s">
        <v>123</v>
      </c>
      <c r="E1" s="52"/>
    </row>
    <row r="2" spans="1:16383" ht="21" customHeight="1" x14ac:dyDescent="0.25">
      <c r="A2" s="53" t="s">
        <v>84</v>
      </c>
      <c r="B2" s="54" t="s">
        <v>86</v>
      </c>
      <c r="C2" s="54"/>
      <c r="D2" s="54"/>
      <c r="E2" s="54"/>
    </row>
    <row r="3" spans="1:16383" ht="21" customHeight="1" x14ac:dyDescent="0.25">
      <c r="A3" s="53"/>
      <c r="B3" s="97" t="s">
        <v>141</v>
      </c>
      <c r="C3" s="98"/>
      <c r="D3" s="98"/>
      <c r="E3" s="99"/>
    </row>
    <row r="4" spans="1:16383" ht="21" customHeight="1" x14ac:dyDescent="0.25">
      <c r="A4" s="50" t="s">
        <v>115</v>
      </c>
      <c r="B4" s="50"/>
      <c r="C4" s="50"/>
      <c r="D4" s="50"/>
      <c r="E4" s="50"/>
      <c r="F4" s="10"/>
      <c r="G4" s="10"/>
    </row>
    <row r="5" spans="1:16383" ht="21" customHeight="1" x14ac:dyDescent="0.25">
      <c r="A5" s="49" t="s">
        <v>95</v>
      </c>
      <c r="B5" s="49"/>
      <c r="C5" s="49" t="s">
        <v>97</v>
      </c>
      <c r="D5" s="49"/>
      <c r="E5" s="49"/>
      <c r="F5" s="11"/>
      <c r="G5" s="10"/>
    </row>
    <row r="6" spans="1:16383" ht="21" customHeight="1" x14ac:dyDescent="0.25">
      <c r="A6" s="49" t="s">
        <v>96</v>
      </c>
      <c r="B6" s="49"/>
      <c r="C6" s="49" t="s">
        <v>98</v>
      </c>
      <c r="D6" s="49"/>
      <c r="E6" s="49"/>
      <c r="F6" s="11"/>
      <c r="G6" s="10"/>
    </row>
    <row r="7" spans="1:16383" ht="21" customHeight="1" x14ac:dyDescent="0.25">
      <c r="A7" s="78" t="s">
        <v>11</v>
      </c>
      <c r="B7" s="78"/>
      <c r="C7" s="78"/>
      <c r="D7" s="78"/>
      <c r="E7" s="78"/>
    </row>
    <row r="8" spans="1:16383" ht="21" customHeight="1" x14ac:dyDescent="0.25">
      <c r="A8" s="78"/>
      <c r="B8" s="78"/>
      <c r="C8" s="78"/>
      <c r="D8" s="78"/>
      <c r="E8" s="78"/>
    </row>
    <row r="9" spans="1:16383" ht="22.5" customHeight="1" x14ac:dyDescent="0.25">
      <c r="A9" s="12" t="s">
        <v>143</v>
      </c>
      <c r="B9" s="91" t="s">
        <v>12</v>
      </c>
      <c r="C9" s="91"/>
      <c r="D9" s="13" t="s">
        <v>13</v>
      </c>
      <c r="E9" s="94" t="s">
        <v>71</v>
      </c>
    </row>
    <row r="10" spans="1:16383" s="14" customFormat="1" ht="18" customHeight="1" x14ac:dyDescent="0.25">
      <c r="A10" s="2" t="s">
        <v>14</v>
      </c>
      <c r="B10" s="92"/>
      <c r="C10" s="92"/>
      <c r="D10" s="42"/>
      <c r="E10" s="95"/>
    </row>
    <row r="11" spans="1:16383" ht="21" customHeight="1" x14ac:dyDescent="0.25">
      <c r="A11" s="93" t="s">
        <v>65</v>
      </c>
      <c r="B11" s="93"/>
      <c r="C11" s="93"/>
      <c r="D11" s="93"/>
      <c r="E11" s="93"/>
    </row>
    <row r="12" spans="1:16383" ht="45" customHeight="1" x14ac:dyDescent="0.25">
      <c r="A12" s="62" t="s">
        <v>90</v>
      </c>
      <c r="B12" s="62"/>
      <c r="C12" s="62"/>
      <c r="D12" s="62"/>
      <c r="E12" s="62"/>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spans="1:16383" ht="20.25" customHeight="1" x14ac:dyDescent="0.25">
      <c r="A13" s="82" t="s">
        <v>8</v>
      </c>
      <c r="B13" s="83"/>
      <c r="C13" s="83"/>
      <c r="D13" s="83"/>
      <c r="E13" s="84"/>
    </row>
    <row r="14" spans="1:16383" ht="21" customHeight="1" x14ac:dyDescent="0.25">
      <c r="A14" s="15" t="s">
        <v>0</v>
      </c>
      <c r="B14" s="92"/>
      <c r="C14" s="92"/>
      <c r="D14" s="9"/>
      <c r="E14" s="32" t="s">
        <v>16</v>
      </c>
    </row>
    <row r="15" spans="1:16383" ht="21" customHeight="1" x14ac:dyDescent="0.25">
      <c r="A15" s="2" t="s">
        <v>9</v>
      </c>
      <c r="B15" s="92"/>
      <c r="C15" s="92"/>
      <c r="D15" s="9"/>
      <c r="E15" s="32" t="s">
        <v>16</v>
      </c>
    </row>
    <row r="16" spans="1:16383" ht="21" customHeight="1" x14ac:dyDescent="0.25">
      <c r="A16" s="2" t="s">
        <v>1</v>
      </c>
      <c r="B16" s="92"/>
      <c r="C16" s="92"/>
      <c r="D16" s="9"/>
      <c r="E16" s="32" t="s">
        <v>16</v>
      </c>
    </row>
    <row r="17" spans="1:5" ht="21" customHeight="1" x14ac:dyDescent="0.25">
      <c r="A17" s="16" t="s">
        <v>2</v>
      </c>
      <c r="B17" s="92"/>
      <c r="C17" s="92"/>
      <c r="D17" s="9"/>
      <c r="E17" s="32" t="s">
        <v>16</v>
      </c>
    </row>
    <row r="18" spans="1:5" ht="21" customHeight="1" x14ac:dyDescent="0.25">
      <c r="A18" s="85" t="s">
        <v>81</v>
      </c>
      <c r="B18" s="85"/>
      <c r="C18" s="85"/>
      <c r="D18" s="85"/>
      <c r="E18" s="85"/>
    </row>
    <row r="19" spans="1:5" ht="42" customHeight="1" x14ac:dyDescent="0.25">
      <c r="A19" s="17" t="s">
        <v>72</v>
      </c>
      <c r="B19" s="92"/>
      <c r="C19" s="92"/>
      <c r="D19" s="9"/>
      <c r="E19" s="32" t="s">
        <v>17</v>
      </c>
    </row>
    <row r="20" spans="1:5" ht="21" customHeight="1" x14ac:dyDescent="0.25">
      <c r="A20" s="87" t="s">
        <v>66</v>
      </c>
      <c r="B20" s="87"/>
      <c r="C20" s="87"/>
      <c r="D20" s="87"/>
      <c r="E20" s="87"/>
    </row>
    <row r="21" spans="1:5" s="34" customFormat="1" ht="35.25" customHeight="1" x14ac:dyDescent="0.25">
      <c r="A21" s="58" t="s">
        <v>110</v>
      </c>
      <c r="B21" s="59"/>
      <c r="C21" s="59"/>
      <c r="D21" s="59"/>
      <c r="E21" s="60"/>
    </row>
    <row r="22" spans="1:5" ht="21" customHeight="1" x14ac:dyDescent="0.25">
      <c r="A22" s="2" t="s">
        <v>19</v>
      </c>
      <c r="B22" s="92"/>
      <c r="C22" s="92"/>
      <c r="D22" s="9"/>
      <c r="E22" s="32" t="s">
        <v>16</v>
      </c>
    </row>
    <row r="23" spans="1:5" ht="21" customHeight="1" x14ac:dyDescent="0.25">
      <c r="A23" s="2" t="s">
        <v>10</v>
      </c>
      <c r="B23" s="92"/>
      <c r="C23" s="92"/>
      <c r="D23" s="9"/>
      <c r="E23" s="32" t="s">
        <v>17</v>
      </c>
    </row>
    <row r="24" spans="1:5" ht="21" customHeight="1" x14ac:dyDescent="0.25">
      <c r="A24" s="88" t="s">
        <v>67</v>
      </c>
      <c r="B24" s="88"/>
      <c r="C24" s="88"/>
      <c r="D24" s="88"/>
      <c r="E24" s="88"/>
    </row>
    <row r="25" spans="1:5" ht="21" customHeight="1" x14ac:dyDescent="0.25">
      <c r="A25" s="18" t="s">
        <v>15</v>
      </c>
      <c r="B25" s="92"/>
      <c r="C25" s="92"/>
      <c r="D25" s="9"/>
      <c r="E25" s="32" t="s">
        <v>18</v>
      </c>
    </row>
    <row r="26" spans="1:5" ht="42" customHeight="1" x14ac:dyDescent="0.25">
      <c r="A26" s="17" t="s">
        <v>63</v>
      </c>
      <c r="B26" s="92"/>
      <c r="C26" s="92"/>
      <c r="D26" s="9"/>
      <c r="E26" s="32" t="s">
        <v>57</v>
      </c>
    </row>
    <row r="27" spans="1:5" ht="42.75" customHeight="1" x14ac:dyDescent="0.25">
      <c r="A27" s="17" t="s">
        <v>48</v>
      </c>
      <c r="B27" s="92"/>
      <c r="C27" s="92"/>
      <c r="D27" s="4"/>
      <c r="E27" s="32" t="s">
        <v>49</v>
      </c>
    </row>
    <row r="28" spans="1:5" ht="21" customHeight="1" x14ac:dyDescent="0.25">
      <c r="A28" s="89" t="s">
        <v>68</v>
      </c>
      <c r="B28" s="89"/>
      <c r="C28" s="89"/>
      <c r="D28" s="89"/>
      <c r="E28" s="89"/>
    </row>
    <row r="29" spans="1:5" ht="41.25" customHeight="1" x14ac:dyDescent="0.25">
      <c r="A29" s="100" t="s">
        <v>112</v>
      </c>
      <c r="B29" s="101"/>
      <c r="C29" s="101"/>
      <c r="D29" s="101"/>
      <c r="E29" s="102"/>
    </row>
    <row r="30" spans="1:5" ht="21" customHeight="1" x14ac:dyDescent="0.25">
      <c r="A30" s="86" t="s">
        <v>19</v>
      </c>
      <c r="B30" s="86"/>
      <c r="C30" s="86"/>
      <c r="D30" s="86"/>
      <c r="E30" s="86"/>
    </row>
    <row r="31" spans="1:5" ht="36" customHeight="1" x14ac:dyDescent="0.25">
      <c r="A31" s="17" t="s">
        <v>20</v>
      </c>
      <c r="B31" s="96" t="s">
        <v>134</v>
      </c>
      <c r="C31" s="96"/>
      <c r="D31" s="9"/>
      <c r="E31" s="32" t="s">
        <v>75</v>
      </c>
    </row>
    <row r="32" spans="1:5" ht="42" customHeight="1" x14ac:dyDescent="0.25">
      <c r="A32" s="17" t="s">
        <v>44</v>
      </c>
      <c r="B32" s="96" t="s">
        <v>134</v>
      </c>
      <c r="C32" s="96"/>
      <c r="D32" s="9"/>
      <c r="E32" s="32" t="s">
        <v>121</v>
      </c>
    </row>
    <row r="33" spans="1:5" ht="21" customHeight="1" x14ac:dyDescent="0.25">
      <c r="A33" s="86" t="s">
        <v>10</v>
      </c>
      <c r="B33" s="86"/>
      <c r="C33" s="86"/>
      <c r="D33" s="86"/>
      <c r="E33" s="86"/>
    </row>
    <row r="34" spans="1:5" ht="21" customHeight="1" x14ac:dyDescent="0.25">
      <c r="A34" s="2" t="s">
        <v>21</v>
      </c>
      <c r="B34" s="96" t="s">
        <v>134</v>
      </c>
      <c r="C34" s="96"/>
      <c r="D34" s="9"/>
      <c r="E34" s="32" t="s">
        <v>74</v>
      </c>
    </row>
    <row r="35" spans="1:5" ht="42.75" customHeight="1" x14ac:dyDescent="0.25">
      <c r="A35" s="17" t="s">
        <v>45</v>
      </c>
      <c r="B35" s="96" t="s">
        <v>134</v>
      </c>
      <c r="C35" s="96"/>
      <c r="D35" s="9"/>
      <c r="E35" s="32" t="s">
        <v>74</v>
      </c>
    </row>
    <row r="36" spans="1:5" ht="42" customHeight="1" x14ac:dyDescent="0.25">
      <c r="A36" s="17" t="s">
        <v>58</v>
      </c>
      <c r="B36" s="96" t="s">
        <v>134</v>
      </c>
      <c r="C36" s="96"/>
      <c r="D36" s="9"/>
      <c r="E36" s="32" t="s">
        <v>122</v>
      </c>
    </row>
    <row r="37" spans="1:5" ht="42.75" customHeight="1" x14ac:dyDescent="0.25">
      <c r="A37" s="17" t="s">
        <v>59</v>
      </c>
      <c r="B37" s="96" t="s">
        <v>134</v>
      </c>
      <c r="C37" s="96"/>
      <c r="D37" s="9"/>
      <c r="E37" s="32" t="s">
        <v>122</v>
      </c>
    </row>
    <row r="38" spans="1:5" ht="21" customHeight="1" x14ac:dyDescent="0.25">
      <c r="A38" s="90" t="s">
        <v>69</v>
      </c>
      <c r="B38" s="90"/>
      <c r="C38" s="90"/>
      <c r="D38" s="90"/>
      <c r="E38" s="90"/>
    </row>
    <row r="39" spans="1:5" ht="62.25" customHeight="1" x14ac:dyDescent="0.25">
      <c r="A39" s="62" t="s">
        <v>114</v>
      </c>
      <c r="B39" s="62"/>
      <c r="C39" s="62"/>
      <c r="D39" s="62"/>
      <c r="E39" s="62"/>
    </row>
    <row r="40" spans="1:5" ht="21" customHeight="1" x14ac:dyDescent="0.25">
      <c r="A40" s="86" t="s">
        <v>19</v>
      </c>
      <c r="B40" s="86"/>
      <c r="C40" s="86"/>
      <c r="D40" s="86"/>
      <c r="E40" s="86"/>
    </row>
    <row r="41" spans="1:5" ht="21" customHeight="1" x14ac:dyDescent="0.25">
      <c r="A41" s="2" t="s">
        <v>9</v>
      </c>
      <c r="B41" s="96" t="s">
        <v>134</v>
      </c>
      <c r="C41" s="96"/>
      <c r="D41" s="9"/>
      <c r="E41" s="32" t="s">
        <v>75</v>
      </c>
    </row>
    <row r="42" spans="1:5" ht="21" customHeight="1" x14ac:dyDescent="0.25">
      <c r="A42" s="2" t="s">
        <v>23</v>
      </c>
      <c r="B42" s="96" t="s">
        <v>134</v>
      </c>
      <c r="C42" s="96"/>
      <c r="D42" s="9"/>
      <c r="E42" s="32" t="s">
        <v>75</v>
      </c>
    </row>
    <row r="43" spans="1:5" ht="21" customHeight="1" x14ac:dyDescent="0.25">
      <c r="A43" s="17" t="s">
        <v>26</v>
      </c>
      <c r="B43" s="96" t="s">
        <v>134</v>
      </c>
      <c r="C43" s="96"/>
      <c r="D43" s="9"/>
      <c r="E43" s="32" t="s">
        <v>75</v>
      </c>
    </row>
    <row r="44" spans="1:5" ht="21" customHeight="1" x14ac:dyDescent="0.25">
      <c r="A44" s="17" t="s">
        <v>28</v>
      </c>
      <c r="B44" s="96" t="s">
        <v>134</v>
      </c>
      <c r="C44" s="96"/>
      <c r="D44" s="9"/>
      <c r="E44" s="32" t="s">
        <v>75</v>
      </c>
    </row>
    <row r="45" spans="1:5" ht="21" customHeight="1" x14ac:dyDescent="0.25">
      <c r="A45" s="2" t="s">
        <v>64</v>
      </c>
      <c r="B45" s="96" t="s">
        <v>134</v>
      </c>
      <c r="C45" s="96"/>
      <c r="D45" s="9"/>
      <c r="E45" s="32" t="s">
        <v>75</v>
      </c>
    </row>
    <row r="46" spans="1:5" ht="21" customHeight="1" x14ac:dyDescent="0.25">
      <c r="A46" s="16" t="s">
        <v>2</v>
      </c>
      <c r="B46" s="96" t="s">
        <v>134</v>
      </c>
      <c r="C46" s="96"/>
      <c r="D46" s="9"/>
      <c r="E46" s="32" t="s">
        <v>75</v>
      </c>
    </row>
    <row r="47" spans="1:5" ht="21" customHeight="1" x14ac:dyDescent="0.25">
      <c r="A47" s="16" t="s">
        <v>83</v>
      </c>
      <c r="B47" s="92"/>
      <c r="C47" s="92"/>
      <c r="D47" s="19" t="e">
        <f>B47*'Bilan carbone du service'!D26:E26</f>
        <v>#DIV/0!</v>
      </c>
      <c r="E47" s="32" t="s">
        <v>75</v>
      </c>
    </row>
    <row r="48" spans="1:5" ht="42" customHeight="1" x14ac:dyDescent="0.25">
      <c r="A48" s="103" t="s">
        <v>142</v>
      </c>
      <c r="B48" s="104"/>
      <c r="C48" s="104"/>
      <c r="D48" s="104"/>
      <c r="E48" s="105"/>
    </row>
    <row r="49" spans="1:5" ht="21" customHeight="1" x14ac:dyDescent="0.25">
      <c r="A49" s="86" t="s">
        <v>10</v>
      </c>
      <c r="B49" s="86"/>
      <c r="C49" s="86"/>
      <c r="D49" s="86"/>
      <c r="E49" s="86"/>
    </row>
    <row r="50" spans="1:5" ht="21" customHeight="1" x14ac:dyDescent="0.25">
      <c r="A50" s="2" t="s">
        <v>9</v>
      </c>
      <c r="B50" s="96" t="s">
        <v>134</v>
      </c>
      <c r="C50" s="96"/>
      <c r="D50" s="9"/>
      <c r="E50" s="32" t="s">
        <v>74</v>
      </c>
    </row>
    <row r="51" spans="1:5" ht="21" customHeight="1" x14ac:dyDescent="0.25">
      <c r="A51" s="2" t="s">
        <v>23</v>
      </c>
      <c r="B51" s="96" t="s">
        <v>134</v>
      </c>
      <c r="C51" s="96"/>
      <c r="D51" s="9"/>
      <c r="E51" s="32" t="s">
        <v>74</v>
      </c>
    </row>
    <row r="52" spans="1:5" ht="20.25" customHeight="1" x14ac:dyDescent="0.25">
      <c r="A52" s="17" t="s">
        <v>27</v>
      </c>
      <c r="B52" s="96" t="s">
        <v>134</v>
      </c>
      <c r="C52" s="96"/>
      <c r="D52" s="9"/>
      <c r="E52" s="32" t="s">
        <v>74</v>
      </c>
    </row>
    <row r="53" spans="1:5" ht="20.25" customHeight="1" x14ac:dyDescent="0.25">
      <c r="A53" s="17" t="s">
        <v>28</v>
      </c>
      <c r="B53" s="96" t="s">
        <v>134</v>
      </c>
      <c r="C53" s="96"/>
      <c r="D53" s="9"/>
      <c r="E53" s="32" t="s">
        <v>74</v>
      </c>
    </row>
    <row r="54" spans="1:5" ht="20.25" customHeight="1" x14ac:dyDescent="0.25">
      <c r="A54" s="2" t="s">
        <v>22</v>
      </c>
      <c r="B54" s="96" t="s">
        <v>134</v>
      </c>
      <c r="C54" s="96"/>
      <c r="D54" s="9"/>
      <c r="E54" s="32" t="s">
        <v>74</v>
      </c>
    </row>
    <row r="55" spans="1:5" ht="21" customHeight="1" x14ac:dyDescent="0.25">
      <c r="A55" s="2" t="s">
        <v>56</v>
      </c>
      <c r="B55" s="96" t="s">
        <v>134</v>
      </c>
      <c r="C55" s="96"/>
      <c r="D55" s="9"/>
      <c r="E55" s="32" t="s">
        <v>122</v>
      </c>
    </row>
    <row r="56" spans="1:5" ht="21" customHeight="1" x14ac:dyDescent="0.25">
      <c r="A56" s="2" t="s">
        <v>64</v>
      </c>
      <c r="B56" s="96" t="s">
        <v>134</v>
      </c>
      <c r="C56" s="96"/>
      <c r="D56" s="9"/>
      <c r="E56" s="32" t="s">
        <v>74</v>
      </c>
    </row>
    <row r="57" spans="1:5" ht="21" customHeight="1" x14ac:dyDescent="0.25">
      <c r="A57" s="65" t="s">
        <v>70</v>
      </c>
      <c r="B57" s="65"/>
      <c r="C57" s="65"/>
      <c r="D57" s="65"/>
      <c r="E57" s="65"/>
    </row>
    <row r="58" spans="1:5" ht="21" customHeight="1" x14ac:dyDescent="0.25">
      <c r="A58" s="2" t="s">
        <v>52</v>
      </c>
      <c r="B58" s="92"/>
      <c r="C58" s="92"/>
      <c r="D58" s="9"/>
      <c r="E58" s="32" t="s">
        <v>76</v>
      </c>
    </row>
    <row r="59" spans="1:5" ht="21" customHeight="1" x14ac:dyDescent="0.25">
      <c r="A59" s="2" t="s">
        <v>53</v>
      </c>
      <c r="B59" s="92"/>
      <c r="C59" s="92"/>
      <c r="D59" s="9"/>
      <c r="E59" s="32" t="s">
        <v>76</v>
      </c>
    </row>
  </sheetData>
  <sheetProtection sheet="1" selectLockedCells="1"/>
  <mergeCells count="63">
    <mergeCell ref="A12:E12"/>
    <mergeCell ref="A21:E21"/>
    <mergeCell ref="A29:E29"/>
    <mergeCell ref="A39:E39"/>
    <mergeCell ref="B58:C58"/>
    <mergeCell ref="B35:C35"/>
    <mergeCell ref="B36:C36"/>
    <mergeCell ref="B50:C50"/>
    <mergeCell ref="B51:C51"/>
    <mergeCell ref="B37:C37"/>
    <mergeCell ref="B41:C41"/>
    <mergeCell ref="B42:C42"/>
    <mergeCell ref="B43:C43"/>
    <mergeCell ref="B44:C44"/>
    <mergeCell ref="A48:E48"/>
    <mergeCell ref="B25:C25"/>
    <mergeCell ref="B59:C59"/>
    <mergeCell ref="B2:E2"/>
    <mergeCell ref="B3:E3"/>
    <mergeCell ref="A5:B5"/>
    <mergeCell ref="A6:B6"/>
    <mergeCell ref="C5:E5"/>
    <mergeCell ref="C6:E6"/>
    <mergeCell ref="B52:C52"/>
    <mergeCell ref="B53:C53"/>
    <mergeCell ref="B54:C54"/>
    <mergeCell ref="B55:C55"/>
    <mergeCell ref="B56:C56"/>
    <mergeCell ref="B45:C45"/>
    <mergeCell ref="B46:C46"/>
    <mergeCell ref="B47:C47"/>
    <mergeCell ref="B34:C34"/>
    <mergeCell ref="B26:C26"/>
    <mergeCell ref="B27:C27"/>
    <mergeCell ref="B31:C31"/>
    <mergeCell ref="B32:C32"/>
    <mergeCell ref="B16:C16"/>
    <mergeCell ref="B17:C17"/>
    <mergeCell ref="B19:C19"/>
    <mergeCell ref="B22:C22"/>
    <mergeCell ref="B23:C23"/>
    <mergeCell ref="A4:E4"/>
    <mergeCell ref="A2:A3"/>
    <mergeCell ref="A1:C1"/>
    <mergeCell ref="D1:E1"/>
    <mergeCell ref="A11:E11"/>
    <mergeCell ref="E9:E10"/>
    <mergeCell ref="A13:E13"/>
    <mergeCell ref="A18:E18"/>
    <mergeCell ref="A7:E8"/>
    <mergeCell ref="A57:E57"/>
    <mergeCell ref="A40:E40"/>
    <mergeCell ref="A30:E30"/>
    <mergeCell ref="A49:E49"/>
    <mergeCell ref="A20:E20"/>
    <mergeCell ref="A24:E24"/>
    <mergeCell ref="A28:E28"/>
    <mergeCell ref="A33:E33"/>
    <mergeCell ref="A38:E38"/>
    <mergeCell ref="B9:C9"/>
    <mergeCell ref="B10:C10"/>
    <mergeCell ref="B14:C14"/>
    <mergeCell ref="B15:C15"/>
  </mergeCells>
  <hyperlinks>
    <hyperlink ref="B3:E3" r:id="rId1" display="Etude complète : https://travaux.master.utc.fr/formations-master/ingenierie-de-la-sante/ids086/" xr:uid="{4F6A8018-FEE6-4722-B8CB-F4E0DC6CD40E}"/>
  </hyperlinks>
  <pageMargins left="0.7" right="0.7" top="0.52083333333333337"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B15E-F261-4ECC-B55C-6189939E7FA5}">
  <dimension ref="A1:F32"/>
  <sheetViews>
    <sheetView view="pageLayout" zoomScaleNormal="115" workbookViewId="0">
      <selection activeCell="D1" sqref="D1:E1"/>
    </sheetView>
  </sheetViews>
  <sheetFormatPr baseColWidth="10" defaultColWidth="12.5703125" defaultRowHeight="21" customHeight="1" x14ac:dyDescent="0.25"/>
  <cols>
    <col min="1" max="1" width="25.140625" style="8" customWidth="1"/>
    <col min="2" max="2" width="10.42578125" style="8" customWidth="1"/>
    <col min="3" max="3" width="15" style="8" customWidth="1"/>
    <col min="4" max="4" width="25.28515625" style="8" customWidth="1"/>
    <col min="5" max="5" width="11.5703125" style="8" customWidth="1"/>
    <col min="6" max="16384" width="12.5703125" style="8"/>
  </cols>
  <sheetData>
    <row r="1" spans="1:6" ht="21" customHeight="1" x14ac:dyDescent="0.25">
      <c r="A1" s="51" t="s">
        <v>120</v>
      </c>
      <c r="B1" s="51"/>
      <c r="C1" s="51"/>
      <c r="D1" s="52" t="s">
        <v>123</v>
      </c>
      <c r="E1" s="52"/>
    </row>
    <row r="2" spans="1:6" ht="24.75" customHeight="1" x14ac:dyDescent="0.25">
      <c r="A2" s="53" t="s">
        <v>84</v>
      </c>
      <c r="B2" s="54" t="s">
        <v>86</v>
      </c>
      <c r="C2" s="54"/>
      <c r="D2" s="54"/>
      <c r="E2" s="54"/>
      <c r="F2" s="29"/>
    </row>
    <row r="3" spans="1:6" ht="26.25" customHeight="1" x14ac:dyDescent="0.25">
      <c r="A3" s="53"/>
      <c r="B3" s="97" t="s">
        <v>141</v>
      </c>
      <c r="C3" s="98"/>
      <c r="D3" s="98"/>
      <c r="E3" s="99"/>
      <c r="F3" s="30"/>
    </row>
    <row r="4" spans="1:6" ht="19.5" customHeight="1" x14ac:dyDescent="0.25">
      <c r="A4" s="50" t="s">
        <v>115</v>
      </c>
      <c r="B4" s="50"/>
      <c r="C4" s="50"/>
      <c r="D4" s="50"/>
      <c r="E4" s="50"/>
    </row>
    <row r="5" spans="1:6" ht="19.5" customHeight="1" x14ac:dyDescent="0.25">
      <c r="A5" s="49" t="s">
        <v>95</v>
      </c>
      <c r="B5" s="49"/>
      <c r="C5" s="49" t="s">
        <v>97</v>
      </c>
      <c r="D5" s="49"/>
      <c r="E5" s="49"/>
    </row>
    <row r="6" spans="1:6" ht="19.5" customHeight="1" x14ac:dyDescent="0.25">
      <c r="A6" s="49" t="s">
        <v>96</v>
      </c>
      <c r="B6" s="49"/>
      <c r="C6" s="49" t="s">
        <v>98</v>
      </c>
      <c r="D6" s="49"/>
      <c r="E6" s="49"/>
    </row>
    <row r="7" spans="1:6" ht="21" customHeight="1" x14ac:dyDescent="0.25">
      <c r="A7" s="78" t="s">
        <v>116</v>
      </c>
      <c r="B7" s="78"/>
      <c r="C7" s="78"/>
      <c r="D7" s="78"/>
      <c r="E7" s="78"/>
    </row>
    <row r="8" spans="1:6" ht="21" customHeight="1" x14ac:dyDescent="0.25">
      <c r="A8" s="78"/>
      <c r="B8" s="78"/>
      <c r="C8" s="78"/>
      <c r="D8" s="78"/>
      <c r="E8" s="78"/>
    </row>
    <row r="9" spans="1:6" ht="22.5" customHeight="1" x14ac:dyDescent="0.25">
      <c r="A9" s="12" t="s">
        <v>143</v>
      </c>
      <c r="B9" s="91" t="s">
        <v>12</v>
      </c>
      <c r="C9" s="91"/>
      <c r="D9" s="13" t="s">
        <v>13</v>
      </c>
      <c r="E9" s="111" t="s">
        <v>62</v>
      </c>
    </row>
    <row r="10" spans="1:6" s="14" customFormat="1" ht="18" customHeight="1" thickBot="1" x14ac:dyDescent="0.3">
      <c r="A10" s="2" t="s">
        <v>14</v>
      </c>
      <c r="B10" s="92"/>
      <c r="C10" s="92"/>
      <c r="D10" s="42"/>
      <c r="E10" s="111"/>
    </row>
    <row r="11" spans="1:6" s="14" customFormat="1" ht="39" customHeight="1" thickBot="1" x14ac:dyDescent="0.3">
      <c r="A11" s="86" t="s">
        <v>73</v>
      </c>
      <c r="B11" s="86"/>
      <c r="C11" s="108"/>
      <c r="D11" s="40"/>
      <c r="E11" s="36"/>
    </row>
    <row r="12" spans="1:6" ht="21" customHeight="1" x14ac:dyDescent="0.25">
      <c r="A12" s="93" t="s">
        <v>4</v>
      </c>
      <c r="B12" s="93"/>
      <c r="C12" s="93"/>
      <c r="D12" s="110"/>
      <c r="E12" s="93"/>
    </row>
    <row r="13" spans="1:6" ht="21" customHeight="1" x14ac:dyDescent="0.25">
      <c r="A13" s="35" t="s">
        <v>19</v>
      </c>
      <c r="B13" s="63">
        <f>'Données des DMS'!B17</f>
        <v>0</v>
      </c>
      <c r="C13" s="63"/>
      <c r="D13" s="37" t="e">
        <f>'Données des DMS'!D17/D11</f>
        <v>#DIV/0!</v>
      </c>
      <c r="E13" s="2" t="s">
        <v>75</v>
      </c>
    </row>
    <row r="14" spans="1:6" ht="21" customHeight="1" x14ac:dyDescent="0.25">
      <c r="A14" s="17" t="s">
        <v>81</v>
      </c>
      <c r="B14" s="63">
        <f>'Données des DMS'!B19</f>
        <v>0</v>
      </c>
      <c r="C14" s="63"/>
      <c r="D14" s="2" t="e">
        <f>'Données des DMS'!D19/D11</f>
        <v>#DIV/0!</v>
      </c>
      <c r="E14" s="2" t="s">
        <v>74</v>
      </c>
    </row>
    <row r="15" spans="1:6" ht="21" customHeight="1" x14ac:dyDescent="0.25">
      <c r="A15" s="87" t="s">
        <v>5</v>
      </c>
      <c r="B15" s="87"/>
      <c r="C15" s="87"/>
      <c r="D15" s="87"/>
      <c r="E15" s="87"/>
    </row>
    <row r="16" spans="1:6" ht="21" customHeight="1" x14ac:dyDescent="0.25">
      <c r="A16" s="2" t="s">
        <v>19</v>
      </c>
      <c r="B16" s="63">
        <f>'Données des DMS'!B22</f>
        <v>0</v>
      </c>
      <c r="C16" s="63"/>
      <c r="D16" s="2" t="e">
        <f>'Données des DMS'!D22/D11</f>
        <v>#DIV/0!</v>
      </c>
      <c r="E16" s="2" t="s">
        <v>75</v>
      </c>
    </row>
    <row r="17" spans="1:5" ht="21" customHeight="1" x14ac:dyDescent="0.25">
      <c r="A17" s="2" t="s">
        <v>10</v>
      </c>
      <c r="B17" s="63">
        <f>'Données des DMS'!B23</f>
        <v>0</v>
      </c>
      <c r="C17" s="63"/>
      <c r="D17" s="2" t="e">
        <f>'Données des DMS'!D23/D11</f>
        <v>#DIV/0!</v>
      </c>
      <c r="E17" s="2" t="s">
        <v>74</v>
      </c>
    </row>
    <row r="18" spans="1:5" ht="21" customHeight="1" x14ac:dyDescent="0.25">
      <c r="A18" s="88" t="s">
        <v>47</v>
      </c>
      <c r="B18" s="88"/>
      <c r="C18" s="88"/>
      <c r="D18" s="88"/>
      <c r="E18" s="88"/>
    </row>
    <row r="19" spans="1:5" ht="21" customHeight="1" x14ac:dyDescent="0.25">
      <c r="A19" s="2" t="s">
        <v>19</v>
      </c>
      <c r="B19" s="63">
        <f>('Données des DMS'!B25*'Données du service'!G10)+('Données des DMS'!B17:C17*'Données des DMS'!B27:C27/100)</f>
        <v>0</v>
      </c>
      <c r="C19" s="63"/>
      <c r="D19" s="2">
        <f>('Données des DMS'!D25*'Données du service'!G10)+('Données des DMS'!D17*('Données des DMS'!D27/100))</f>
        <v>0</v>
      </c>
      <c r="E19" s="2" t="s">
        <v>75</v>
      </c>
    </row>
    <row r="20" spans="1:5" ht="21" customHeight="1" x14ac:dyDescent="0.25">
      <c r="A20" s="2" t="s">
        <v>10</v>
      </c>
      <c r="B20" s="63">
        <f>'Données des DMS'!B25*'Données du service'!G9+('Données des DMS'!B26*'Données du service'!G11)+('Données des DMS'!B19:C19*'Données des DMS'!B27:C27/100)</f>
        <v>0</v>
      </c>
      <c r="C20" s="63"/>
      <c r="D20" s="2">
        <f>('Données des DMS'!D25*'Données du service'!G9)+('Données des DMS'!D26*'Données du service'!G11)+('Données des DMS'!D19*('Données des DMS'!D27/100))</f>
        <v>0</v>
      </c>
      <c r="E20" s="2" t="s">
        <v>74</v>
      </c>
    </row>
    <row r="21" spans="1:5" ht="21" customHeight="1" x14ac:dyDescent="0.25">
      <c r="A21" s="89" t="s">
        <v>7</v>
      </c>
      <c r="B21" s="89"/>
      <c r="C21" s="89"/>
      <c r="D21" s="89"/>
      <c r="E21" s="89"/>
    </row>
    <row r="22" spans="1:5" ht="20.25" customHeight="1" x14ac:dyDescent="0.25">
      <c r="A22" s="2" t="s">
        <v>19</v>
      </c>
      <c r="B22" s="109"/>
      <c r="C22" s="109"/>
      <c r="D22" s="19">
        <f>'Données des DMS'!D31+'Données des DMS'!D32</f>
        <v>0</v>
      </c>
      <c r="E22" s="2" t="s">
        <v>75</v>
      </c>
    </row>
    <row r="23" spans="1:5" ht="20.25" customHeight="1" x14ac:dyDescent="0.25">
      <c r="A23" s="2" t="s">
        <v>10</v>
      </c>
      <c r="B23" s="109"/>
      <c r="C23" s="109"/>
      <c r="D23" s="19">
        <f>'Données des DMS'!D34+'Données des DMS'!D35+('Données des DMS'!D36*'Données du service'!G12)+('Données des DMS'!D37*'Données du service'!G13)</f>
        <v>0</v>
      </c>
      <c r="E23" s="2" t="s">
        <v>74</v>
      </c>
    </row>
    <row r="24" spans="1:5" ht="21" customHeight="1" x14ac:dyDescent="0.25">
      <c r="A24" s="90" t="s">
        <v>3</v>
      </c>
      <c r="B24" s="90"/>
      <c r="C24" s="90"/>
      <c r="D24" s="90"/>
      <c r="E24" s="90"/>
    </row>
    <row r="25" spans="1:5" ht="21" customHeight="1" x14ac:dyDescent="0.25">
      <c r="A25" s="2" t="s">
        <v>19</v>
      </c>
      <c r="B25" s="109"/>
      <c r="C25" s="109"/>
      <c r="D25" s="19" t="e">
        <f>'Données des DMS'!D47+'Données des DMS'!D46</f>
        <v>#DIV/0!</v>
      </c>
      <c r="E25" s="2" t="s">
        <v>75</v>
      </c>
    </row>
    <row r="26" spans="1:5" ht="21" customHeight="1" x14ac:dyDescent="0.25">
      <c r="A26" s="2" t="s">
        <v>10</v>
      </c>
      <c r="B26" s="109"/>
      <c r="C26" s="109"/>
      <c r="D26" s="19">
        <f>'Données des DMS'!D50+'Données des DMS'!D51+'Données des DMS'!D52+'Données des DMS'!D53+'Données des DMS'!D54+'Données des DMS'!D56+('Données des DMS'!D55*'Données du service'!G14)</f>
        <v>0</v>
      </c>
      <c r="E26" s="2" t="s">
        <v>74</v>
      </c>
    </row>
    <row r="27" spans="1:5" ht="21" customHeight="1" x14ac:dyDescent="0.25">
      <c r="A27" s="65" t="s">
        <v>6</v>
      </c>
      <c r="B27" s="65"/>
      <c r="C27" s="65"/>
      <c r="D27" s="65"/>
      <c r="E27" s="65"/>
    </row>
    <row r="28" spans="1:5" ht="21" customHeight="1" x14ac:dyDescent="0.25">
      <c r="A28" s="2" t="s">
        <v>19</v>
      </c>
      <c r="B28" s="63">
        <f>('Données des DMS'!B58*'Données du service'!G16)+('Données des DMS'!B59*'Données du service'!G18)</f>
        <v>0</v>
      </c>
      <c r="C28" s="63"/>
      <c r="D28" s="2" t="e">
        <f>(('Données des DMS'!D58*'Données du service'!G16)+('Données des DMS'!D59*'Données du service'!G18))/D11</f>
        <v>#DIV/0!</v>
      </c>
      <c r="E28" s="2" t="s">
        <v>75</v>
      </c>
    </row>
    <row r="29" spans="1:5" ht="21" customHeight="1" x14ac:dyDescent="0.25">
      <c r="A29" s="2" t="s">
        <v>10</v>
      </c>
      <c r="B29" s="63">
        <f>('Données des DMS'!B58*'Données du service'!G15)+('Données des DMS'!B59*'Données du service'!G17)</f>
        <v>0</v>
      </c>
      <c r="C29" s="63"/>
      <c r="D29" s="2" t="e">
        <f>(('Données des DMS'!D58*'Données du service'!G15)+('Données des DMS'!D59*'Données du service'!G17))/D11</f>
        <v>#DIV/0!</v>
      </c>
      <c r="E29" s="2" t="s">
        <v>74</v>
      </c>
    </row>
    <row r="30" spans="1:5" ht="21" customHeight="1" x14ac:dyDescent="0.25">
      <c r="A30" s="106" t="s">
        <v>2</v>
      </c>
      <c r="B30" s="106"/>
      <c r="C30" s="106"/>
      <c r="D30" s="106"/>
      <c r="E30" s="106"/>
    </row>
    <row r="31" spans="1:5" ht="21" customHeight="1" x14ac:dyDescent="0.25">
      <c r="A31" s="33" t="s">
        <v>19</v>
      </c>
      <c r="B31" s="107">
        <f>SUM(B13,B16,B19,B28)</f>
        <v>0</v>
      </c>
      <c r="C31" s="107"/>
      <c r="D31" s="33" t="e">
        <f>SUM(D13,D16,D19,D22,D25,D28)</f>
        <v>#DIV/0!</v>
      </c>
      <c r="E31" s="33" t="s">
        <v>75</v>
      </c>
    </row>
    <row r="32" spans="1:5" ht="21" customHeight="1" x14ac:dyDescent="0.25">
      <c r="A32" s="33" t="s">
        <v>10</v>
      </c>
      <c r="B32" s="107">
        <f>SUM(B14,B17,B20,B29)</f>
        <v>0</v>
      </c>
      <c r="C32" s="107"/>
      <c r="D32" s="33" t="e">
        <f>SUM(D14,D17,D20,D23,D26,D29)</f>
        <v>#DIV/0!</v>
      </c>
      <c r="E32" s="33" t="s">
        <v>74</v>
      </c>
    </row>
  </sheetData>
  <sheetProtection sheet="1" selectLockedCells="1"/>
  <mergeCells count="36">
    <mergeCell ref="A1:C1"/>
    <mergeCell ref="D1:E1"/>
    <mergeCell ref="A2:A3"/>
    <mergeCell ref="A7:E8"/>
    <mergeCell ref="A12:E12"/>
    <mergeCell ref="B9:C9"/>
    <mergeCell ref="B10:C10"/>
    <mergeCell ref="B2:E2"/>
    <mergeCell ref="B3:E3"/>
    <mergeCell ref="A5:B5"/>
    <mergeCell ref="A6:B6"/>
    <mergeCell ref="C5:E5"/>
    <mergeCell ref="C6:E6"/>
    <mergeCell ref="A4:E4"/>
    <mergeCell ref="E9:E10"/>
    <mergeCell ref="A24:E24"/>
    <mergeCell ref="B19:C19"/>
    <mergeCell ref="B22:C22"/>
    <mergeCell ref="B23:C23"/>
    <mergeCell ref="B20:C20"/>
    <mergeCell ref="A30:E30"/>
    <mergeCell ref="B31:C31"/>
    <mergeCell ref="B32:C32"/>
    <mergeCell ref="A27:E27"/>
    <mergeCell ref="A11:C11"/>
    <mergeCell ref="B25:C25"/>
    <mergeCell ref="B26:C26"/>
    <mergeCell ref="B28:C28"/>
    <mergeCell ref="B29:C29"/>
    <mergeCell ref="A15:E15"/>
    <mergeCell ref="A18:E18"/>
    <mergeCell ref="B13:C13"/>
    <mergeCell ref="B14:C14"/>
    <mergeCell ref="B16:C16"/>
    <mergeCell ref="B17:C17"/>
    <mergeCell ref="A21:E21"/>
  </mergeCells>
  <conditionalFormatting sqref="B13:D13">
    <cfRule type="colorScale" priority="10">
      <colorScale>
        <cfvo type="min"/>
        <cfvo type="percentile" val="50"/>
        <cfvo type="max"/>
        <color rgb="FF63BE7B"/>
        <color rgb="FFFFEB84"/>
        <color rgb="FFF8696B"/>
      </colorScale>
    </cfRule>
  </conditionalFormatting>
  <conditionalFormatting sqref="B14:D14">
    <cfRule type="colorScale" priority="9">
      <colorScale>
        <cfvo type="min"/>
        <cfvo type="percentile" val="50"/>
        <cfvo type="max"/>
        <color rgb="FF63BE7B"/>
        <color rgb="FFFFEB84"/>
        <color rgb="FFF8696B"/>
      </colorScale>
    </cfRule>
  </conditionalFormatting>
  <conditionalFormatting sqref="B16:D16">
    <cfRule type="colorScale" priority="8">
      <colorScale>
        <cfvo type="min"/>
        <cfvo type="percentile" val="50"/>
        <cfvo type="max"/>
        <color rgb="FF63BE7B"/>
        <color rgb="FFFFEB84"/>
        <color rgb="FFF8696B"/>
      </colorScale>
    </cfRule>
  </conditionalFormatting>
  <conditionalFormatting sqref="B17:D17">
    <cfRule type="colorScale" priority="7">
      <colorScale>
        <cfvo type="min"/>
        <cfvo type="percentile" val="50"/>
        <cfvo type="max"/>
        <color rgb="FF63BE7B"/>
        <color rgb="FFFFEB84"/>
        <color rgb="FFF8696B"/>
      </colorScale>
    </cfRule>
  </conditionalFormatting>
  <conditionalFormatting sqref="B19:D19">
    <cfRule type="colorScale" priority="6">
      <colorScale>
        <cfvo type="min"/>
        <cfvo type="percentile" val="50"/>
        <cfvo type="max"/>
        <color rgb="FF63BE7B"/>
        <color rgb="FFFFEB84"/>
        <color rgb="FFF8696B"/>
      </colorScale>
    </cfRule>
  </conditionalFormatting>
  <conditionalFormatting sqref="B20:D20">
    <cfRule type="colorScale" priority="5">
      <colorScale>
        <cfvo type="min"/>
        <cfvo type="percentile" val="50"/>
        <cfvo type="max"/>
        <color rgb="FF63BE7B"/>
        <color rgb="FFFFEB84"/>
        <color rgb="FFF8696B"/>
      </colorScale>
    </cfRule>
  </conditionalFormatting>
  <conditionalFormatting sqref="B28:D28">
    <cfRule type="colorScale" priority="4">
      <colorScale>
        <cfvo type="min"/>
        <cfvo type="percentile" val="50"/>
        <cfvo type="max"/>
        <color rgb="FF63BE7B"/>
        <color rgb="FFFFEB84"/>
        <color rgb="FFF8696B"/>
      </colorScale>
    </cfRule>
  </conditionalFormatting>
  <conditionalFormatting sqref="B29:D29">
    <cfRule type="colorScale" priority="3">
      <colorScale>
        <cfvo type="min"/>
        <cfvo type="percentile" val="50"/>
        <cfvo type="max"/>
        <color rgb="FF63BE7B"/>
        <color rgb="FFFFEB84"/>
        <color rgb="FFF8696B"/>
      </colorScale>
    </cfRule>
  </conditionalFormatting>
  <conditionalFormatting sqref="B31:D31">
    <cfRule type="colorScale" priority="2">
      <colorScale>
        <cfvo type="min"/>
        <cfvo type="percentile" val="50"/>
        <cfvo type="max"/>
        <color rgb="FF63BE7B"/>
        <color rgb="FFFFEB84"/>
        <color rgb="FFF8696B"/>
      </colorScale>
    </cfRule>
  </conditionalFormatting>
  <conditionalFormatting sqref="B32:D32">
    <cfRule type="colorScale" priority="1">
      <colorScale>
        <cfvo type="min"/>
        <cfvo type="percentile" val="50"/>
        <cfvo type="max"/>
        <color rgb="FF63BE7B"/>
        <color rgb="FFFFEB84"/>
        <color rgb="FFF8696B"/>
      </colorScale>
    </cfRule>
  </conditionalFormatting>
  <hyperlinks>
    <hyperlink ref="B3:E3" r:id="rId1" display="Etude complète : https://travaux.master.utc.fr/formations-master/ingenierie-de-la-sante/ids086/" xr:uid="{51EF7697-19F0-4164-B80B-CC35FE861CA2}"/>
  </hyperlinks>
  <pageMargins left="0.7" right="0.7" top="0.52083333333333337"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0794E-4E46-4684-BBA1-E7738D9C6B0D}">
  <dimension ref="A1:C18"/>
  <sheetViews>
    <sheetView zoomScale="85" zoomScaleNormal="85" workbookViewId="0">
      <selection activeCell="C36" sqref="C36"/>
    </sheetView>
  </sheetViews>
  <sheetFormatPr baseColWidth="10" defaultColWidth="12.5703125" defaultRowHeight="21" customHeight="1" x14ac:dyDescent="0.25"/>
  <cols>
    <col min="1" max="2" width="25.140625" style="1" customWidth="1"/>
    <col min="3" max="3" width="25.28515625" style="1" customWidth="1"/>
    <col min="4" max="16384" width="12.5703125" style="1"/>
  </cols>
  <sheetData>
    <row r="1" spans="1:3" ht="21" customHeight="1" x14ac:dyDescent="0.25">
      <c r="A1" s="112" t="s">
        <v>19</v>
      </c>
      <c r="B1" s="112"/>
      <c r="C1" s="112"/>
    </row>
    <row r="2" spans="1:3" ht="21" customHeight="1" x14ac:dyDescent="0.25">
      <c r="B2" s="1" t="s">
        <v>77</v>
      </c>
      <c r="C2" s="1" t="s">
        <v>78</v>
      </c>
    </row>
    <row r="3" spans="1:3" ht="21" customHeight="1" x14ac:dyDescent="0.25">
      <c r="A3" s="1" t="s">
        <v>4</v>
      </c>
      <c r="B3" s="1">
        <f>Comparaison!B13</f>
        <v>0</v>
      </c>
      <c r="C3" s="1" t="e">
        <f>Comparaison!D13</f>
        <v>#DIV/0!</v>
      </c>
    </row>
    <row r="4" spans="1:3" ht="21" customHeight="1" x14ac:dyDescent="0.25">
      <c r="A4" s="1" t="s">
        <v>5</v>
      </c>
      <c r="B4" s="1">
        <f>Comparaison!B16</f>
        <v>0</v>
      </c>
      <c r="C4" s="1" t="e">
        <f>Comparaison!D16</f>
        <v>#DIV/0!</v>
      </c>
    </row>
    <row r="5" spans="1:3" ht="21" customHeight="1" x14ac:dyDescent="0.25">
      <c r="A5" s="1" t="s">
        <v>79</v>
      </c>
      <c r="B5" s="1">
        <f>Comparaison!B19</f>
        <v>0</v>
      </c>
      <c r="C5" s="1">
        <f>Comparaison!D19</f>
        <v>0</v>
      </c>
    </row>
    <row r="6" spans="1:3" ht="21" customHeight="1" x14ac:dyDescent="0.25">
      <c r="A6" s="1" t="s">
        <v>7</v>
      </c>
      <c r="B6" s="1">
        <f>Comparaison!C22</f>
        <v>0</v>
      </c>
      <c r="C6" s="1">
        <f>Comparaison!D22</f>
        <v>0</v>
      </c>
    </row>
    <row r="7" spans="1:3" ht="21" customHeight="1" x14ac:dyDescent="0.25">
      <c r="A7" s="1" t="s">
        <v>3</v>
      </c>
      <c r="B7" s="1">
        <f>Comparaison!C25</f>
        <v>0</v>
      </c>
      <c r="C7" s="1" t="e">
        <f>Comparaison!D25</f>
        <v>#DIV/0!</v>
      </c>
    </row>
    <row r="8" spans="1:3" ht="21" customHeight="1" x14ac:dyDescent="0.25">
      <c r="A8" s="1" t="s">
        <v>80</v>
      </c>
      <c r="B8" s="1">
        <f>Comparaison!B28</f>
        <v>0</v>
      </c>
      <c r="C8" s="1" t="e">
        <f>Comparaison!D28</f>
        <v>#DIV/0!</v>
      </c>
    </row>
    <row r="9" spans="1:3" ht="21" customHeight="1" x14ac:dyDescent="0.25">
      <c r="A9" s="1" t="s">
        <v>2</v>
      </c>
      <c r="B9" s="1">
        <f>SUM(B3:B8)</f>
        <v>0</v>
      </c>
      <c r="C9" s="1" t="e">
        <f>SUM(C3:C8)</f>
        <v>#DIV/0!</v>
      </c>
    </row>
    <row r="10" spans="1:3" ht="21" customHeight="1" x14ac:dyDescent="0.25">
      <c r="A10" s="112" t="s">
        <v>10</v>
      </c>
      <c r="B10" s="112"/>
      <c r="C10" s="112"/>
    </row>
    <row r="11" spans="1:3" ht="21" customHeight="1" x14ac:dyDescent="0.25">
      <c r="B11" s="1" t="s">
        <v>77</v>
      </c>
      <c r="C11" s="1" t="s">
        <v>78</v>
      </c>
    </row>
    <row r="12" spans="1:3" ht="21" customHeight="1" x14ac:dyDescent="0.25">
      <c r="A12" s="1" t="s">
        <v>82</v>
      </c>
      <c r="B12" s="1">
        <f>Comparaison!B14</f>
        <v>0</v>
      </c>
      <c r="C12" s="1" t="e">
        <f>Comparaison!D14</f>
        <v>#DIV/0!</v>
      </c>
    </row>
    <row r="13" spans="1:3" ht="21" customHeight="1" x14ac:dyDescent="0.25">
      <c r="A13" s="1" t="s">
        <v>5</v>
      </c>
      <c r="B13" s="1">
        <f>Comparaison!B16</f>
        <v>0</v>
      </c>
      <c r="C13" s="1" t="e">
        <f>Comparaison!D17</f>
        <v>#DIV/0!</v>
      </c>
    </row>
    <row r="14" spans="1:3" ht="21" customHeight="1" x14ac:dyDescent="0.25">
      <c r="A14" s="1" t="s">
        <v>79</v>
      </c>
      <c r="B14" s="1">
        <f>Comparaison!B20</f>
        <v>0</v>
      </c>
      <c r="C14" s="1">
        <f>Comparaison!D20</f>
        <v>0</v>
      </c>
    </row>
    <row r="15" spans="1:3" ht="21" customHeight="1" x14ac:dyDescent="0.25">
      <c r="A15" s="1" t="s">
        <v>7</v>
      </c>
      <c r="B15" s="1">
        <f>Comparaison!C22</f>
        <v>0</v>
      </c>
      <c r="C15" s="1">
        <f>Comparaison!D23</f>
        <v>0</v>
      </c>
    </row>
    <row r="16" spans="1:3" ht="21" customHeight="1" x14ac:dyDescent="0.25">
      <c r="A16" s="1" t="s">
        <v>3</v>
      </c>
      <c r="B16" s="1">
        <f>Comparaison!C26</f>
        <v>0</v>
      </c>
      <c r="C16" s="1">
        <f>Comparaison!D26</f>
        <v>0</v>
      </c>
    </row>
    <row r="17" spans="1:3" ht="21" customHeight="1" x14ac:dyDescent="0.25">
      <c r="A17" s="1" t="s">
        <v>80</v>
      </c>
      <c r="B17" s="1">
        <f>Comparaison!B29</f>
        <v>0</v>
      </c>
      <c r="C17" s="1" t="e">
        <f>Comparaison!D29</f>
        <v>#DIV/0!</v>
      </c>
    </row>
    <row r="18" spans="1:3" ht="21" customHeight="1" x14ac:dyDescent="0.25">
      <c r="A18" s="1" t="s">
        <v>2</v>
      </c>
      <c r="B18" s="1">
        <f>SUM(B12:B17)</f>
        <v>0</v>
      </c>
      <c r="C18" s="1" t="e">
        <f>SUM(C12:C17)</f>
        <v>#DIV/0!</v>
      </c>
    </row>
  </sheetData>
  <mergeCells count="2">
    <mergeCell ref="A1:C1"/>
    <mergeCell ref="A10:C10"/>
  </mergeCells>
  <pageMargins left="0.7" right="0.7" top="0.52083333333333337"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41D6A-CAB1-4628-AEB1-90D9BAE620A9}">
  <dimension ref="A1:G9"/>
  <sheetViews>
    <sheetView view="pageLayout" zoomScale="130" zoomScaleNormal="100" zoomScaleSheetLayoutView="130" zoomScalePageLayoutView="130" workbookViewId="0">
      <selection activeCell="F1" sqref="F1:G1"/>
    </sheetView>
  </sheetViews>
  <sheetFormatPr baseColWidth="10" defaultColWidth="12.5703125" defaultRowHeight="15" x14ac:dyDescent="0.25"/>
  <cols>
    <col min="1" max="6" width="12.5703125" style="31"/>
    <col min="7" max="7" width="12" style="31" customWidth="1"/>
    <col min="8" max="8" width="12.42578125" style="31" customWidth="1"/>
    <col min="9" max="16384" width="12.5703125" style="31"/>
  </cols>
  <sheetData>
    <row r="1" spans="1:7" ht="18.75" customHeight="1" x14ac:dyDescent="0.25">
      <c r="A1" s="51" t="s">
        <v>120</v>
      </c>
      <c r="B1" s="51"/>
      <c r="C1" s="51"/>
      <c r="D1" s="51"/>
      <c r="E1" s="51"/>
      <c r="F1" s="52" t="s">
        <v>123</v>
      </c>
      <c r="G1" s="52"/>
    </row>
    <row r="2" spans="1:7" ht="21.75" customHeight="1" x14ac:dyDescent="0.25">
      <c r="A2" s="53" t="s">
        <v>84</v>
      </c>
      <c r="B2" s="53"/>
      <c r="C2" s="54" t="s">
        <v>85</v>
      </c>
      <c r="D2" s="54"/>
      <c r="E2" s="54"/>
      <c r="F2" s="54"/>
      <c r="G2" s="54"/>
    </row>
    <row r="3" spans="1:7" ht="21.75" customHeight="1" x14ac:dyDescent="0.25">
      <c r="A3" s="53"/>
      <c r="B3" s="53"/>
      <c r="C3" s="55" t="s">
        <v>141</v>
      </c>
      <c r="D3" s="55"/>
      <c r="E3" s="55"/>
      <c r="F3" s="55"/>
      <c r="G3" s="55"/>
    </row>
    <row r="4" spans="1:7" ht="22.5" customHeight="1" x14ac:dyDescent="0.25">
      <c r="A4" s="50" t="s">
        <v>89</v>
      </c>
      <c r="B4" s="50"/>
      <c r="C4" s="50"/>
      <c r="D4" s="50"/>
      <c r="E4" s="50"/>
      <c r="F4" s="50"/>
      <c r="G4" s="50"/>
    </row>
    <row r="5" spans="1:7" ht="22.5" customHeight="1" x14ac:dyDescent="0.25">
      <c r="A5" s="49" t="s">
        <v>95</v>
      </c>
      <c r="B5" s="49"/>
      <c r="C5" s="49"/>
      <c r="D5" s="49" t="s">
        <v>97</v>
      </c>
      <c r="E5" s="49"/>
      <c r="F5" s="49"/>
      <c r="G5" s="49"/>
    </row>
    <row r="6" spans="1:7" ht="22.5" customHeight="1" x14ac:dyDescent="0.25">
      <c r="A6" s="49" t="s">
        <v>96</v>
      </c>
      <c r="B6" s="49"/>
      <c r="C6" s="49"/>
      <c r="D6" s="49" t="s">
        <v>98</v>
      </c>
      <c r="E6" s="49"/>
      <c r="F6" s="49"/>
      <c r="G6" s="49"/>
    </row>
    <row r="7" spans="1:7" x14ac:dyDescent="0.25">
      <c r="A7" s="114" t="s">
        <v>119</v>
      </c>
      <c r="B7" s="115"/>
      <c r="C7" s="115"/>
      <c r="D7" s="115"/>
      <c r="E7" s="115"/>
      <c r="F7" s="115"/>
      <c r="G7" s="115"/>
    </row>
    <row r="8" spans="1:7" x14ac:dyDescent="0.25">
      <c r="A8" s="115"/>
      <c r="B8" s="115"/>
      <c r="C8" s="115"/>
      <c r="D8" s="115"/>
      <c r="E8" s="115"/>
      <c r="F8" s="115"/>
      <c r="G8" s="115"/>
    </row>
    <row r="9" spans="1:7" x14ac:dyDescent="0.25">
      <c r="A9" s="113" t="s">
        <v>107</v>
      </c>
      <c r="B9" s="113"/>
      <c r="C9" s="113"/>
      <c r="D9" s="113"/>
      <c r="E9" s="113"/>
      <c r="F9" s="113"/>
      <c r="G9" s="113"/>
    </row>
  </sheetData>
  <sheetProtection sheet="1" selectLockedCells="1"/>
  <mergeCells count="12">
    <mergeCell ref="A9:G9"/>
    <mergeCell ref="A4:G4"/>
    <mergeCell ref="A7:G8"/>
    <mergeCell ref="A1:E1"/>
    <mergeCell ref="F1:G1"/>
    <mergeCell ref="A2:B3"/>
    <mergeCell ref="C2:G2"/>
    <mergeCell ref="C3:G3"/>
    <mergeCell ref="A5:C5"/>
    <mergeCell ref="D5:G5"/>
    <mergeCell ref="A6:C6"/>
    <mergeCell ref="D6:G6"/>
  </mergeCells>
  <hyperlinks>
    <hyperlink ref="C3" r:id="rId1" display="https://travaux.master.utc.fr/formations-master/ingenierie-de-la-sante/ids077/" xr:uid="{099489EB-C176-403C-90A3-4E78CC9C94E7}"/>
    <hyperlink ref="C3:G3" r:id="rId2" display="Etude complète : https://travaux.master.utc.fr/formations-master/ingenierie-de-la-sante/ids086/" xr:uid="{042F518D-0E16-4C44-BEBE-D32433C9732B}"/>
  </hyperlinks>
  <pageMargins left="0.7" right="0.7" top="0.52083333333333337"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d'emploi</vt:lpstr>
      <vt:lpstr>Données du service</vt:lpstr>
      <vt:lpstr>Bilan carbone du service</vt:lpstr>
      <vt:lpstr>Données des DMS</vt:lpstr>
      <vt:lpstr>Comparaison</vt:lpstr>
      <vt:lpstr>Comparaison (2)</vt:lpstr>
      <vt:lpstr>Graphes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Romain Bednarski</dc:creator>
  <cp:lastModifiedBy>Romain Bednarski</cp:lastModifiedBy>
  <dcterms:created xsi:type="dcterms:W3CDTF">2020-11-20T09:57:07Z</dcterms:created>
  <dcterms:modified xsi:type="dcterms:W3CDTF">2020-12-18T20:02:12Z</dcterms:modified>
</cp:coreProperties>
</file>