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1B51B6E-1D51-4287-B457-F2C331BA1EA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ode d'emploi" sheetId="1" r:id="rId1"/>
    <sheet name="Evaluation " sheetId="7" r:id="rId2"/>
    <sheet name="Résultats globaux" sheetId="3" r:id="rId3"/>
    <sheet name="Résultats par articles" sheetId="9" r:id="rId4"/>
    <sheet name="Maitrise documentaire" sheetId="11" r:id="rId5"/>
    <sheet name="Déclarations 17050" sheetId="5" r:id="rId6"/>
    <sheet name="Données supplémentaires" sheetId="8" state="hidden" r:id="rId7"/>
  </sheets>
  <definedNames>
    <definedName name="_xlnm.Print_Titles" localSheetId="1">'Evaluation '!$1:$2</definedName>
    <definedName name="_xlnm.Print_Titles" localSheetId="4">'Maitrise documentaire'!$1:$9</definedName>
    <definedName name="_xlnm.Print_Titles" localSheetId="2">'Résultats globaux'!$1:$2</definedName>
    <definedName name="_xlnm.Print_Titles" localSheetId="3">'Résultats par articles'!$1:$2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15" i="5" l="1"/>
  <c r="D7" i="7" l="1"/>
  <c r="A1" i="5" l="1"/>
  <c r="A1" i="11"/>
  <c r="A1" i="9"/>
  <c r="A1" i="3"/>
  <c r="A1" i="7"/>
  <c r="D6" i="5"/>
  <c r="F36" i="7" l="1"/>
  <c r="E98" i="7" l="1"/>
  <c r="H26" i="11" s="1"/>
  <c r="F48" i="7"/>
  <c r="I26" i="11" l="1"/>
  <c r="G26" i="11"/>
  <c r="C8" i="11"/>
  <c r="C7" i="11"/>
  <c r="C6" i="11"/>
  <c r="C5" i="11"/>
  <c r="C4" i="11"/>
  <c r="C4" i="3"/>
  <c r="D7" i="9" l="1"/>
  <c r="D7" i="3"/>
  <c r="C7" i="9" l="1"/>
  <c r="B18" i="5"/>
  <c r="B17" i="5"/>
  <c r="B15" i="5"/>
  <c r="B16" i="5"/>
  <c r="C9" i="9"/>
  <c r="C6" i="9"/>
  <c r="C5" i="9"/>
  <c r="C4" i="9"/>
  <c r="C9" i="3"/>
  <c r="C7" i="3"/>
  <c r="C6" i="3"/>
  <c r="C5" i="3"/>
  <c r="C9" i="7" l="1"/>
  <c r="C7" i="7"/>
  <c r="C6" i="7"/>
  <c r="C5" i="7"/>
  <c r="C4" i="7"/>
  <c r="A30" i="1"/>
  <c r="A28" i="1"/>
  <c r="A27" i="1"/>
  <c r="A26" i="1"/>
  <c r="D8" i="8" l="1"/>
  <c r="D7" i="8"/>
  <c r="D6" i="8"/>
  <c r="D5" i="8"/>
  <c r="D3" i="8"/>
  <c r="D4" i="8"/>
  <c r="D9" i="8" l="1"/>
  <c r="F16" i="7"/>
  <c r="F27" i="1" l="1"/>
  <c r="F28" i="1"/>
  <c r="F26" i="1"/>
  <c r="A6" i="5" l="1"/>
  <c r="F148" i="7"/>
  <c r="F147" i="7"/>
  <c r="F146" i="7"/>
  <c r="F145" i="7"/>
  <c r="F144" i="7"/>
  <c r="F143" i="7"/>
  <c r="F142" i="7"/>
  <c r="F140" i="7"/>
  <c r="F139" i="7"/>
  <c r="F138" i="7"/>
  <c r="F137" i="7"/>
  <c r="F135" i="7"/>
  <c r="F134" i="7"/>
  <c r="F133" i="7"/>
  <c r="F132" i="7"/>
  <c r="F131" i="7"/>
  <c r="F130" i="7"/>
  <c r="F129" i="7"/>
  <c r="F128" i="7"/>
  <c r="F127" i="7"/>
  <c r="F125" i="7"/>
  <c r="F124" i="7"/>
  <c r="F123" i="7"/>
  <c r="F122" i="7"/>
  <c r="F121" i="7"/>
  <c r="F120" i="7"/>
  <c r="F119" i="7"/>
  <c r="F117" i="7"/>
  <c r="F116" i="7"/>
  <c r="F115" i="7"/>
  <c r="F114" i="7"/>
  <c r="F113" i="7"/>
  <c r="F112" i="7"/>
  <c r="F111" i="7"/>
  <c r="F109" i="7"/>
  <c r="F107" i="7"/>
  <c r="F106" i="7"/>
  <c r="F104" i="7"/>
  <c r="F103" i="7"/>
  <c r="F101" i="7"/>
  <c r="F100" i="7"/>
  <c r="F98" i="7"/>
  <c r="F97" i="7"/>
  <c r="F96" i="7"/>
  <c r="F95" i="7"/>
  <c r="F93" i="7"/>
  <c r="F92" i="7"/>
  <c r="F91" i="7"/>
  <c r="F89" i="7"/>
  <c r="F87" i="7"/>
  <c r="F85" i="7"/>
  <c r="F84" i="7"/>
  <c r="F83" i="7"/>
  <c r="F81" i="7"/>
  <c r="F79" i="7"/>
  <c r="F77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0" i="7"/>
  <c r="F59" i="7"/>
  <c r="F57" i="7"/>
  <c r="F56" i="7"/>
  <c r="F55" i="7"/>
  <c r="F54" i="7"/>
  <c r="F53" i="7"/>
  <c r="F52" i="7"/>
  <c r="F49" i="7"/>
  <c r="F46" i="7"/>
  <c r="F44" i="7"/>
  <c r="F41" i="7"/>
  <c r="F32" i="7"/>
  <c r="F39" i="7"/>
  <c r="F38" i="7"/>
  <c r="F35" i="7"/>
  <c r="E143" i="7"/>
  <c r="E144" i="7"/>
  <c r="E145" i="7"/>
  <c r="E146" i="7"/>
  <c r="E147" i="7"/>
  <c r="E148" i="7"/>
  <c r="E142" i="7"/>
  <c r="E138" i="7"/>
  <c r="E139" i="7"/>
  <c r="E140" i="7"/>
  <c r="E137" i="7"/>
  <c r="E128" i="7"/>
  <c r="E129" i="7"/>
  <c r="E130" i="7"/>
  <c r="E131" i="7"/>
  <c r="E132" i="7"/>
  <c r="E133" i="7"/>
  <c r="E134" i="7"/>
  <c r="E135" i="7"/>
  <c r="E127" i="7"/>
  <c r="E120" i="7"/>
  <c r="E121" i="7"/>
  <c r="E122" i="7"/>
  <c r="E123" i="7"/>
  <c r="E124" i="7"/>
  <c r="E125" i="7"/>
  <c r="E119" i="7"/>
  <c r="E112" i="7"/>
  <c r="E113" i="7"/>
  <c r="E114" i="7"/>
  <c r="E115" i="7"/>
  <c r="E116" i="7"/>
  <c r="E117" i="7"/>
  <c r="E111" i="7"/>
  <c r="E109" i="7"/>
  <c r="E107" i="7"/>
  <c r="E106" i="7"/>
  <c r="E104" i="7"/>
  <c r="E103" i="7"/>
  <c r="E101" i="7"/>
  <c r="E100" i="7"/>
  <c r="E96" i="7"/>
  <c r="E97" i="7"/>
  <c r="E95" i="7"/>
  <c r="E93" i="7"/>
  <c r="E92" i="7"/>
  <c r="E91" i="7"/>
  <c r="E89" i="7"/>
  <c r="E87" i="7"/>
  <c r="E85" i="7"/>
  <c r="E84" i="7"/>
  <c r="E83" i="7"/>
  <c r="E81" i="7"/>
  <c r="E79" i="7"/>
  <c r="E78" i="7" s="1"/>
  <c r="E77" i="7"/>
  <c r="E76" i="7" s="1"/>
  <c r="E64" i="7"/>
  <c r="E65" i="7"/>
  <c r="E66" i="7"/>
  <c r="E67" i="7"/>
  <c r="E68" i="7"/>
  <c r="E69" i="7"/>
  <c r="E70" i="7"/>
  <c r="H28" i="11" s="1"/>
  <c r="G28" i="11" s="1"/>
  <c r="E71" i="7"/>
  <c r="E72" i="7"/>
  <c r="E73" i="7"/>
  <c r="E74" i="7"/>
  <c r="E75" i="7"/>
  <c r="E63" i="7"/>
  <c r="E60" i="7"/>
  <c r="E59" i="7"/>
  <c r="E53" i="7"/>
  <c r="E54" i="7"/>
  <c r="H32" i="11" s="1"/>
  <c r="E55" i="7"/>
  <c r="E56" i="7"/>
  <c r="E57" i="7"/>
  <c r="E52" i="7"/>
  <c r="E49" i="7"/>
  <c r="E48" i="7"/>
  <c r="E46" i="7"/>
  <c r="E44" i="7"/>
  <c r="E43" i="7" s="1"/>
  <c r="E41" i="7"/>
  <c r="E40" i="7" s="1"/>
  <c r="E39" i="7"/>
  <c r="E38" i="7"/>
  <c r="E36" i="7"/>
  <c r="E35" i="7"/>
  <c r="E32" i="7"/>
  <c r="F29" i="7"/>
  <c r="F17" i="7"/>
  <c r="F18" i="7"/>
  <c r="F19" i="7"/>
  <c r="F20" i="7"/>
  <c r="F21" i="7"/>
  <c r="F22" i="7"/>
  <c r="F23" i="7"/>
  <c r="F24" i="7"/>
  <c r="F25" i="7"/>
  <c r="F26" i="7"/>
  <c r="F27" i="7"/>
  <c r="F28" i="7"/>
  <c r="E18" i="7"/>
  <c r="E19" i="7"/>
  <c r="E20" i="7"/>
  <c r="E21" i="7"/>
  <c r="E22" i="7"/>
  <c r="E23" i="7"/>
  <c r="H29" i="11" s="1"/>
  <c r="G29" i="11" s="1"/>
  <c r="E24" i="7"/>
  <c r="E25" i="7"/>
  <c r="E26" i="7"/>
  <c r="E27" i="7"/>
  <c r="E28" i="7"/>
  <c r="H30" i="11" s="1"/>
  <c r="E29" i="7"/>
  <c r="H31" i="11" s="1"/>
  <c r="E17" i="7"/>
  <c r="E16" i="7"/>
  <c r="E99" i="7" l="1"/>
  <c r="G61" i="3" s="1"/>
  <c r="E58" i="7"/>
  <c r="G50" i="3" s="1"/>
  <c r="E47" i="7"/>
  <c r="G47" i="3" s="1"/>
  <c r="E110" i="7"/>
  <c r="G65" i="3" s="1"/>
  <c r="E86" i="7"/>
  <c r="G57" i="3" s="1"/>
  <c r="E102" i="7"/>
  <c r="G62" i="3" s="1"/>
  <c r="E141" i="7"/>
  <c r="E136" i="7" s="1"/>
  <c r="G68" i="3" s="1"/>
  <c r="E88" i="7"/>
  <c r="G58" i="3" s="1"/>
  <c r="E45" i="7"/>
  <c r="G46" i="3" s="1"/>
  <c r="E34" i="7"/>
  <c r="E80" i="7"/>
  <c r="G55" i="3" s="1"/>
  <c r="E105" i="7"/>
  <c r="G63" i="3" s="1"/>
  <c r="E15" i="7"/>
  <c r="G37" i="3" s="1"/>
  <c r="E51" i="7"/>
  <c r="G49" i="3" s="1"/>
  <c r="E82" i="7"/>
  <c r="G56" i="3" s="1"/>
  <c r="E94" i="7"/>
  <c r="G60" i="3" s="1"/>
  <c r="E126" i="7"/>
  <c r="G67" i="3" s="1"/>
  <c r="E62" i="7"/>
  <c r="G52" i="3" s="1"/>
  <c r="E37" i="7"/>
  <c r="G42" i="3" s="1"/>
  <c r="E108" i="7"/>
  <c r="D108" i="7" s="1"/>
  <c r="E118" i="7"/>
  <c r="G66" i="3" s="1"/>
  <c r="E31" i="7"/>
  <c r="G31" i="11"/>
  <c r="I31" i="11"/>
  <c r="G30" i="11"/>
  <c r="I30" i="11"/>
  <c r="G32" i="11"/>
  <c r="I32" i="11"/>
  <c r="G54" i="3"/>
  <c r="D78" i="7"/>
  <c r="H27" i="11"/>
  <c r="I27" i="11" s="1"/>
  <c r="I28" i="11"/>
  <c r="I29" i="11"/>
  <c r="G45" i="3"/>
  <c r="G43" i="3"/>
  <c r="D40" i="7"/>
  <c r="D86" i="7" l="1"/>
  <c r="F57" i="3" s="1"/>
  <c r="H57" i="3" s="1"/>
  <c r="D80" i="7"/>
  <c r="F55" i="3" s="1"/>
  <c r="H55" i="3" s="1"/>
  <c r="D45" i="7"/>
  <c r="F46" i="3" s="1"/>
  <c r="H46" i="3" s="1"/>
  <c r="E42" i="7"/>
  <c r="G44" i="3" s="1"/>
  <c r="D88" i="7"/>
  <c r="F58" i="3" s="1"/>
  <c r="H58" i="3" s="1"/>
  <c r="G64" i="3"/>
  <c r="E90" i="7"/>
  <c r="E61" i="7" s="1"/>
  <c r="E50" i="7" s="1"/>
  <c r="E33" i="7"/>
  <c r="G40" i="3" s="1"/>
  <c r="D31" i="7"/>
  <c r="F39" i="3" s="1"/>
  <c r="H39" i="3" s="1"/>
  <c r="G39" i="3"/>
  <c r="G27" i="11"/>
  <c r="D102" i="7"/>
  <c r="F62" i="3" s="1"/>
  <c r="H62" i="3" s="1"/>
  <c r="D43" i="7"/>
  <c r="F45" i="3" s="1"/>
  <c r="H45" i="3" s="1"/>
  <c r="G41" i="3"/>
  <c r="M11" i="9"/>
  <c r="F15" i="5"/>
  <c r="F43" i="3"/>
  <c r="H43" i="3" s="1"/>
  <c r="G69" i="3"/>
  <c r="F64" i="3"/>
  <c r="H64" i="3" s="1"/>
  <c r="F54" i="3"/>
  <c r="H54" i="3" s="1"/>
  <c r="D82" i="7"/>
  <c r="D118" i="7"/>
  <c r="D105" i="7"/>
  <c r="D62" i="7"/>
  <c r="D136" i="7"/>
  <c r="F68" i="3" s="1"/>
  <c r="H68" i="3" s="1"/>
  <c r="D58" i="7"/>
  <c r="D99" i="7"/>
  <c r="D126" i="7"/>
  <c r="D94" i="7"/>
  <c r="D110" i="7"/>
  <c r="D51" i="7"/>
  <c r="D47" i="7"/>
  <c r="D37" i="7"/>
  <c r="D34" i="7"/>
  <c r="D141" i="7"/>
  <c r="D15" i="7"/>
  <c r="E30" i="7" l="1"/>
  <c r="G38" i="3" s="1"/>
  <c r="E16" i="5" s="1"/>
  <c r="F16" i="5" s="1"/>
  <c r="N47" i="9"/>
  <c r="E18" i="5"/>
  <c r="F18" i="5" s="1"/>
  <c r="F69" i="3"/>
  <c r="H69" i="3" s="1"/>
  <c r="G4" i="8"/>
  <c r="G8" i="8"/>
  <c r="G5" i="8"/>
  <c r="G3" i="8"/>
  <c r="G6" i="8"/>
  <c r="G7" i="8"/>
  <c r="F37" i="3"/>
  <c r="F15" i="7"/>
  <c r="F41" i="3"/>
  <c r="H41" i="3" s="1"/>
  <c r="F42" i="3"/>
  <c r="H42" i="3" s="1"/>
  <c r="F47" i="3"/>
  <c r="H47" i="3" s="1"/>
  <c r="F49" i="3"/>
  <c r="H49" i="3" s="1"/>
  <c r="F141" i="7"/>
  <c r="F67" i="3"/>
  <c r="H67" i="3" s="1"/>
  <c r="F66" i="3"/>
  <c r="H66" i="3" s="1"/>
  <c r="F65" i="3"/>
  <c r="H65" i="3" s="1"/>
  <c r="F63" i="3"/>
  <c r="H63" i="3" s="1"/>
  <c r="F61" i="3"/>
  <c r="H61" i="3" s="1"/>
  <c r="F60" i="3"/>
  <c r="H60" i="3" s="1"/>
  <c r="F56" i="3"/>
  <c r="H56" i="3" s="1"/>
  <c r="F52" i="3"/>
  <c r="H52" i="3" s="1"/>
  <c r="F50" i="3"/>
  <c r="H50" i="3" s="1"/>
  <c r="F126" i="7"/>
  <c r="F136" i="7"/>
  <c r="D42" i="7"/>
  <c r="D33" i="7"/>
  <c r="F118" i="7"/>
  <c r="G9" i="8" l="1"/>
  <c r="H37" i="3"/>
  <c r="O11" i="9"/>
  <c r="M19" i="9"/>
  <c r="F40" i="3"/>
  <c r="H40" i="3" s="1"/>
  <c r="F44" i="3"/>
  <c r="H44" i="3" s="1"/>
  <c r="O47" i="9"/>
  <c r="D30" i="7"/>
  <c r="F110" i="7"/>
  <c r="E4" i="8" l="1"/>
  <c r="E8" i="8"/>
  <c r="E5" i="8"/>
  <c r="E3" i="8"/>
  <c r="E6" i="8"/>
  <c r="E7" i="8"/>
  <c r="F38" i="3"/>
  <c r="H38" i="3" s="1"/>
  <c r="F108" i="7"/>
  <c r="E9" i="8" l="1"/>
  <c r="O19" i="9"/>
  <c r="F105" i="7"/>
  <c r="F102" i="7" l="1"/>
  <c r="F99" i="7" l="1"/>
  <c r="G59" i="3" l="1"/>
  <c r="F94" i="7"/>
  <c r="D90" i="7" l="1"/>
  <c r="G53" i="3"/>
  <c r="F59" i="3" l="1"/>
  <c r="H59" i="3" s="1"/>
  <c r="D76" i="7"/>
  <c r="F90" i="7"/>
  <c r="F88" i="7"/>
  <c r="F53" i="3" l="1"/>
  <c r="H53" i="3" s="1"/>
  <c r="F86" i="7"/>
  <c r="G51" i="3" l="1"/>
  <c r="F82" i="7"/>
  <c r="D61" i="7" l="1"/>
  <c r="F80" i="7"/>
  <c r="F51" i="3" l="1"/>
  <c r="H51" i="3" s="1"/>
  <c r="G48" i="3"/>
  <c r="D50" i="7"/>
  <c r="F78" i="7"/>
  <c r="M33" i="9" l="1"/>
  <c r="E17" i="5"/>
  <c r="F17" i="5" s="1"/>
  <c r="F48" i="3"/>
  <c r="H48" i="3" s="1"/>
  <c r="F6" i="8"/>
  <c r="H6" i="8" s="1"/>
  <c r="F7" i="8"/>
  <c r="H7" i="8" s="1"/>
  <c r="F4" i="8"/>
  <c r="H4" i="8" s="1"/>
  <c r="F8" i="8"/>
  <c r="H8" i="8" s="1"/>
  <c r="F5" i="8"/>
  <c r="H5" i="8" s="1"/>
  <c r="F3" i="8"/>
  <c r="H3" i="8" s="1"/>
  <c r="F76" i="7"/>
  <c r="O33" i="9" l="1"/>
  <c r="F9" i="8"/>
  <c r="H9" i="8" s="1"/>
  <c r="A14" i="3" s="1"/>
  <c r="F62" i="7"/>
  <c r="F61" i="7" l="1"/>
  <c r="F58" i="7" l="1"/>
  <c r="F51" i="7" l="1"/>
  <c r="F50" i="7" l="1"/>
  <c r="F47" i="7" l="1"/>
  <c r="F45" i="7" l="1"/>
  <c r="F43" i="7" l="1"/>
  <c r="F42" i="7" l="1"/>
  <c r="F40" i="7" l="1"/>
  <c r="F37" i="7" l="1"/>
  <c r="F34" i="7" l="1"/>
  <c r="F33" i="7" l="1"/>
  <c r="F31" i="7" l="1"/>
  <c r="F30" i="7"/>
  <c r="J17" i="8" l="1"/>
  <c r="J15" i="8"/>
  <c r="J16" i="8"/>
  <c r="J18" i="8"/>
  <c r="J19" i="8"/>
  <c r="J14" i="8"/>
  <c r="K17" i="8"/>
  <c r="J22" i="8"/>
  <c r="K18" i="8"/>
  <c r="K16" i="8"/>
  <c r="K15" i="8"/>
  <c r="K19" i="8"/>
  <c r="K14" i="8"/>
  <c r="J21" i="8" l="1"/>
  <c r="A21" i="3" s="1"/>
</calcChain>
</file>

<file path=xl/sharedStrings.xml><?xml version="1.0" encoding="utf-8"?>
<sst xmlns="http://schemas.openxmlformats.org/spreadsheetml/2006/main" count="791" uniqueCount="516">
  <si>
    <t>© UTC 2021- Master IDS -  Etude complète : travaux.master.utc.fr réf n° IDS081</t>
  </si>
  <si>
    <t>© PIERRE-LOUIS W, ESSAAID I, IDIHYA K, WAOUSSI S</t>
  </si>
  <si>
    <t>Document d'appui à la déclaration première partie de conformité à la norme ISO 10993:2018</t>
  </si>
  <si>
    <t xml:space="preserve"> Enregistrement / Impression :  A4 100%  Vertical</t>
  </si>
  <si>
    <t>Outil d'autodiagnostic selon la norme ISO NF EN 10993-1:2018</t>
  </si>
  <si>
    <t>Etablissement:</t>
  </si>
  <si>
    <t>Nom de l'établissement</t>
  </si>
  <si>
    <t>Date du diagnostic (jj/mm/aaaa) :</t>
  </si>
  <si>
    <t xml:space="preserve">Signature de l'animateur du diagnostic : </t>
  </si>
  <si>
    <t>NOM Prénom</t>
  </si>
  <si>
    <t>Contact ( Tél et Email) :</t>
  </si>
  <si>
    <t>email</t>
  </si>
  <si>
    <t xml:space="preserve">Remarques: </t>
  </si>
  <si>
    <t xml:space="preserve">Insérez vos commentaires </t>
  </si>
  <si>
    <t xml:space="preserve">Mode d'emploi </t>
  </si>
  <si>
    <r>
      <t xml:space="preserve"> {Maitrise documentaire} 
 </t>
    </r>
    <r>
      <rPr>
        <sz val="8"/>
        <color theme="1"/>
        <rFont val="Calibri"/>
        <family val="2"/>
        <scheme val="minor"/>
      </rPr>
      <t>* Liste des documents exigés par la norme</t>
    </r>
  </si>
  <si>
    <r>
      <t xml:space="preserve"> {Déclaration ISO 17050} 
</t>
    </r>
    <r>
      <rPr>
        <sz val="8"/>
        <color theme="1"/>
        <rFont val="Calibri"/>
        <family val="2"/>
        <scheme val="minor"/>
      </rPr>
      <t>* Communication des résultats s'ils sont considérés comme probants
* Le niveau minimal déclarable est celui de "Convaincant"</t>
    </r>
  </si>
  <si>
    <t>Echelles d'évaluation utilisées</t>
  </si>
  <si>
    <t>Niveau de véracité liés à la réalisation
 des critères et plans d'action</t>
  </si>
  <si>
    <t>Libellés des niveaux de conformité des articles de la norme</t>
  </si>
  <si>
    <t>Libellés explicites des niveaux de véracité</t>
  </si>
  <si>
    <t>Choix de véracité</t>
  </si>
  <si>
    <t>Taux de véracité</t>
  </si>
  <si>
    <t>Taux moyen
 minimal</t>
  </si>
  <si>
    <t>Taux moyen
 maximal</t>
  </si>
  <si>
    <t>Niveau de 
conformité</t>
  </si>
  <si>
    <t>Libellés  explicites des
 niveaux de conformité</t>
  </si>
  <si>
    <t>Faux.</t>
  </si>
  <si>
    <t>Insuffisant</t>
  </si>
  <si>
    <t>Le fonctionnement de vos activités est à revoir de manière active</t>
  </si>
  <si>
    <t>Plutôt faux.</t>
  </si>
  <si>
    <t>Informel</t>
  </si>
  <si>
    <t>Améliorez vos activités en les prérenisant</t>
  </si>
  <si>
    <t>Plutôt vrai.</t>
  </si>
  <si>
    <t>Convaincant</t>
  </si>
  <si>
    <t>Apportez des améliorations pour une mailleure traçabilité</t>
  </si>
  <si>
    <t xml:space="preserve">Niveau 4 : Le critère est appliqué, amélioré, tracé et prouvé dans un document si nécessaire </t>
  </si>
  <si>
    <t>Vrai.</t>
  </si>
  <si>
    <t>Conforme</t>
  </si>
  <si>
    <t>Communiquez vos résultats, Bravo!</t>
  </si>
  <si>
    <t>Non
 applicable</t>
  </si>
  <si>
    <t>Non
applicable</t>
  </si>
  <si>
    <t>Attention à bien vérifier que tous les critères ne sont pas applicables à votre structure</t>
  </si>
  <si>
    <t>Membres du projet: Kawtar Idihya(idihyakawtar@gmail.com); Imane Essaaid (imaneessaaid@hotmail.com); Woodeline Pierre-Louis(pwoodeline@gmail.com); Saryane Waoussi(saryanewaoussi@gmail.com)
Suiveur du projet: Jean Matthieu PROT     Contact: jean-matthieu.prot@utc.fr</t>
  </si>
  <si>
    <t xml:space="preserve"> </t>
  </si>
  <si>
    <t>Animateur du diagnostic :</t>
  </si>
  <si>
    <t>Réf.</t>
  </si>
  <si>
    <t>Critères et plans d'action sur les articles de la norme</t>
  </si>
  <si>
    <t>Evaluations</t>
  </si>
  <si>
    <t>%</t>
  </si>
  <si>
    <t>Libellés des évaluations</t>
  </si>
  <si>
    <t>Références des documents</t>
  </si>
  <si>
    <t>Commentaires</t>
  </si>
  <si>
    <t>Tous les Articles de la norme</t>
  </si>
  <si>
    <t>Art.4</t>
  </si>
  <si>
    <r>
      <t>Principes généraux applicables à l’évaluation biologique des dispositifs médicaux</t>
    </r>
    <r>
      <rPr>
        <sz val="8"/>
        <color rgb="FF000000"/>
        <rFont val="Calibri"/>
        <family val="2"/>
        <scheme val="minor"/>
      </rPr>
      <t> </t>
    </r>
  </si>
  <si>
    <t>cr 1</t>
  </si>
  <si>
    <t>Plutôt Vrai.</t>
  </si>
  <si>
    <t>cr 2</t>
  </si>
  <si>
    <t xml:space="preserve">Les propriétés chimiques, toxicologiques, physiques, électriques, morphologiques et mécaniques essentielles à la conception des dispositifs médicaux ont été pris en compte.  </t>
  </si>
  <si>
    <t>Non applicable.</t>
  </si>
  <si>
    <t>cr 3</t>
  </si>
  <si>
    <t>Au cours de l’évaluation biologique les substances relarguées ont été prises en compte.</t>
  </si>
  <si>
    <t>cr 4</t>
  </si>
  <si>
    <t>Au cours de l’évaluation biologique les résidus, les contaminants et additifs ont été pris en compte.</t>
  </si>
  <si>
    <t>cr 5</t>
  </si>
  <si>
    <t>Au cours de l’évaluation biologique les produits de dégradation ont été pris en compte.</t>
  </si>
  <si>
    <t>cr 6</t>
  </si>
  <si>
    <t>Au cours de l’évaluation biologique, la porosité, la forme, la taille des particules, la morphologie et la forme de surface ont été prises en compte.</t>
  </si>
  <si>
    <t>cr 7</t>
  </si>
  <si>
    <t xml:space="preserve">La classification des dispositifs médicaux ainsi que le degré, la nature, et les composantes chimiques des matériaux ont été pris en compte. </t>
  </si>
  <si>
    <t>cr 8</t>
  </si>
  <si>
    <t>cr 9</t>
  </si>
  <si>
    <t>cr 10</t>
  </si>
  <si>
    <t>cr 11</t>
  </si>
  <si>
    <t>Le dispositif médical a subi une vérification précise lors des changements liés à la modification des matériaux, au non respect des instructions données par le fabricant ou à l’apparition des effets indésirables sur l’Homme. </t>
  </si>
  <si>
    <t xml:space="preserve">cr 12 </t>
  </si>
  <si>
    <t>Tous les éléments qui pourraient être bénéfiques pour une évaluation biologique ont été pris en compte. </t>
  </si>
  <si>
    <t>cr 13</t>
  </si>
  <si>
    <t>cr 14</t>
  </si>
  <si>
    <t>Art.5</t>
  </si>
  <si>
    <t>Catégorisation des dispositifs médicaux</t>
  </si>
  <si>
    <t>5.1</t>
  </si>
  <si>
    <t>Généralités</t>
  </si>
  <si>
    <t xml:space="preserve">cr 15 </t>
  </si>
  <si>
    <t>Pour la catégorisation du dispositif médical, sa définition, sa nature et sa durée de contact avec le corps humain ont été prises en compte.</t>
  </si>
  <si>
    <t>5.2</t>
  </si>
  <si>
    <t>Catégorisation suivant la nature du contact avec le corps du patient </t>
  </si>
  <si>
    <t>5.2.2</t>
  </si>
  <si>
    <t>Dispositifs médicaux au contact d’une surface </t>
  </si>
  <si>
    <t>cr 16</t>
  </si>
  <si>
    <t>Une identification du dispositif médical en contact avec le corps du patient a été effectuée.</t>
  </si>
  <si>
    <t xml:space="preserve">cr 17 </t>
  </si>
  <si>
    <t>La nature du contact avec le corps du patient a été identifiée.</t>
  </si>
  <si>
    <t>5.2.3</t>
  </si>
  <si>
    <t>Dispositifs médicaux communiquant avec l’extérieur</t>
  </si>
  <si>
    <t xml:space="preserve">cr 18 </t>
  </si>
  <si>
    <t xml:space="preserve">cr 19 </t>
  </si>
  <si>
    <t>Le dispositif médical communiquant avec l’extérieur a été classé en fonction de son contact avec le site d’application (contact direct, contact indirect).</t>
  </si>
  <si>
    <t>5.2.4</t>
  </si>
  <si>
    <t>Dispositifs médicaux implantables</t>
  </si>
  <si>
    <t>cr 20</t>
  </si>
  <si>
    <t>Le dispositif médical implantable a été classé et un nom lui a été attribué en fonction de son site d’application. </t>
  </si>
  <si>
    <t>5.3</t>
  </si>
  <si>
    <r>
      <t>Catégorisation suivant la durée du contact</t>
    </r>
    <r>
      <rPr>
        <sz val="8"/>
        <color rgb="FF000000"/>
        <rFont val="Calibri"/>
        <family val="2"/>
        <scheme val="minor"/>
      </rPr>
      <t> </t>
    </r>
  </si>
  <si>
    <t>5.3.1</t>
  </si>
  <si>
    <r>
      <t> Catégories de durée de contact</t>
    </r>
    <r>
      <rPr>
        <sz val="8"/>
        <color rgb="FF000000"/>
        <rFont val="Calibri"/>
        <family val="2"/>
        <scheme val="minor"/>
      </rPr>
      <t> </t>
    </r>
  </si>
  <si>
    <t>cr 21</t>
  </si>
  <si>
    <t>Plutôt Faux.</t>
  </si>
  <si>
    <t>5.3.2</t>
  </si>
  <si>
    <r>
      <t>Dispositifs médicaux à contact transitoire</t>
    </r>
    <r>
      <rPr>
        <sz val="8"/>
        <color rgb="FF000000"/>
        <rFont val="Calibri"/>
        <family val="2"/>
        <scheme val="minor"/>
      </rPr>
      <t> </t>
    </r>
  </si>
  <si>
    <t>cr 22</t>
  </si>
  <si>
    <r>
      <t>Le dispositif contient des matériaux pouvant rester en contact avec les tissus après le retrait et une évaluation détaillée de la biocompatibilité a été effectuée.</t>
    </r>
    <r>
      <rPr>
        <sz val="8"/>
        <color rgb="FFFF0000"/>
        <rFont val="Calibri"/>
        <family val="2"/>
        <scheme val="minor"/>
      </rPr>
      <t> </t>
    </r>
  </si>
  <si>
    <t>5.3.3</t>
  </si>
  <si>
    <r>
      <t>Dispositifs médicaux de plusieurs catégories de durée de contact</t>
    </r>
    <r>
      <rPr>
        <sz val="8"/>
        <color rgb="FF000000"/>
        <rFont val="Calibri"/>
        <family val="2"/>
        <scheme val="minor"/>
      </rPr>
      <t> </t>
    </r>
  </si>
  <si>
    <t>cr 23</t>
  </si>
  <si>
    <t>L’évaluation prend compte de toutes les catégories de durée où peut être classé le dispositif médical. </t>
  </si>
  <si>
    <t>cr 24</t>
  </si>
  <si>
    <t>L’évaluation prend compte de tous les états de la vie du dispositif, même après utilisation.</t>
  </si>
  <si>
    <t>Art.6</t>
  </si>
  <si>
    <r>
      <t>Processus d’évaluation biologique</t>
    </r>
    <r>
      <rPr>
        <sz val="8"/>
        <color rgb="FF000000"/>
        <rFont val="Calibri"/>
        <family val="2"/>
        <scheme val="minor"/>
      </rPr>
      <t> </t>
    </r>
  </si>
  <si>
    <t>6.1</t>
  </si>
  <si>
    <r>
      <t>Informations physiques et chimiques pour l’analyse du risque biologique</t>
    </r>
    <r>
      <rPr>
        <sz val="8"/>
        <color rgb="FF000000"/>
        <rFont val="Calibri"/>
        <family val="2"/>
        <scheme val="minor"/>
      </rPr>
      <t> </t>
    </r>
  </si>
  <si>
    <r>
      <t>La caractérisation des matériaux a été réalisée selon les recommandations de</t>
    </r>
    <r>
      <rPr>
        <sz val="8"/>
        <rFont val="Calibri"/>
        <family val="2"/>
        <scheme val="minor"/>
      </rPr>
      <t> l’ISO 10993-18. </t>
    </r>
  </si>
  <si>
    <t>cr 25</t>
  </si>
  <si>
    <r>
      <t>Les nanomatériaux ont été carac</t>
    </r>
    <r>
      <rPr>
        <sz val="8"/>
        <rFont val="Calibri"/>
        <family val="2"/>
        <scheme val="minor"/>
      </rPr>
      <t>térisés selon l’ISO/TR 10993-22.  </t>
    </r>
  </si>
  <si>
    <t>cr 26</t>
  </si>
  <si>
    <r>
      <t xml:space="preserve">Une </t>
    </r>
    <r>
      <rPr>
        <sz val="8"/>
        <color rgb="FFFF0000"/>
        <rFont val="Calibri"/>
        <family val="2"/>
        <scheme val="minor"/>
      </rPr>
      <t>documentation</t>
    </r>
    <r>
      <rPr>
        <sz val="8"/>
        <color rgb="FF000000"/>
        <rFont val="Calibri"/>
        <family val="2"/>
        <scheme val="minor"/>
      </rPr>
      <t> à été fournie dans le cas où la caractérisation complète de la combinaison des matériaux utilisés à été approuvée au préalable.</t>
    </r>
    <r>
      <rPr>
        <sz val="8"/>
        <color rgb="FFFF0000"/>
        <rFont val="Calibri"/>
        <family val="2"/>
        <scheme val="minor"/>
      </rPr>
      <t> </t>
    </r>
  </si>
  <si>
    <t>cr 27</t>
  </si>
  <si>
    <r>
      <t>Une étude des interactions potentielle des produits d’un mélange relargable a été effectuée.</t>
    </r>
    <r>
      <rPr>
        <sz val="8"/>
        <color rgb="FFFF0000"/>
        <rFont val="Calibri"/>
        <family val="2"/>
        <scheme val="minor"/>
      </rPr>
      <t> </t>
    </r>
  </si>
  <si>
    <t>cr 28</t>
  </si>
  <si>
    <t>La présence et la nature des produits de dégradation ont été caractérisées selon  l’ISO 10993-9, l’ISO 10993-13, l’ISO 10993-14, et l’ISO 10993-15. </t>
  </si>
  <si>
    <t>cr 29</t>
  </si>
  <si>
    <t>La libération de nanoparticule à été prise en compte selon l’ISO 10993-22. </t>
  </si>
  <si>
    <t>6.2</t>
  </si>
  <si>
    <r>
      <t>Analyse de l’écart et choix des paramètres biologiques pour l’évaluation</t>
    </r>
    <r>
      <rPr>
        <sz val="8"/>
        <color rgb="FF000000"/>
        <rFont val="Calibri"/>
        <family val="2"/>
        <scheme val="minor"/>
      </rPr>
      <t> </t>
    </r>
  </si>
  <si>
    <t>cr 30</t>
  </si>
  <si>
    <t>Le taux d’acceptabilité des substances relargables a été estimé conformément à l’ISO 10993-17. </t>
  </si>
  <si>
    <t>cr 31</t>
  </si>
  <si>
    <r>
      <t>Les essais </t>
    </r>
    <r>
      <rPr>
        <sz val="8"/>
        <rFont val="Calibri"/>
        <family val="2"/>
        <scheme val="minor"/>
      </rPr>
      <t>in vivo n’ont été réalisés que si nécessaire. </t>
    </r>
  </si>
  <si>
    <t>6.3</t>
  </si>
  <si>
    <r>
      <t>Essais biologiques</t>
    </r>
    <r>
      <rPr>
        <sz val="8"/>
        <color rgb="FF000000"/>
        <rFont val="Calibri"/>
        <family val="2"/>
        <scheme val="minor"/>
      </rPr>
      <t> </t>
    </r>
  </si>
  <si>
    <t>6.3.1</t>
  </si>
  <si>
    <t>cr 32</t>
  </si>
  <si>
    <t xml:space="preserve">Dans le cadre du processus global de gestion du risque, les essais ont été effectués sur le dispositif médical final. </t>
  </si>
  <si>
    <t>cr 33</t>
  </si>
  <si>
    <t>Dans le cadre du processus global de gestion du risque, les essais ont été effectués sur des échantillons prélevés sur le dispositif fini.</t>
  </si>
  <si>
    <t>cr 34</t>
  </si>
  <si>
    <t>Dans le cadre du processus global de gestion du risque, les essais ont été effectués sur des matériaux traités de la même manière que le dispositif médical final.</t>
  </si>
  <si>
    <t>cr 35</t>
  </si>
  <si>
    <t>La nature, le degré, la durée, la fréquence et les conditions d’exposition ou de contact du dispositif médical avec l’homme ont été pris en compte lors du choix des procédures d’essais.</t>
  </si>
  <si>
    <t>cr 36</t>
  </si>
  <si>
    <t>cr 37</t>
  </si>
  <si>
    <t>L'activité toxicologique des composés chimiques dans la formule du dispositif médical final a été prise en considération.</t>
  </si>
  <si>
    <t>cr 38</t>
  </si>
  <si>
    <t>Le rapport entre la surface du dispositif, la taille et la masse du corps qui le reçoit a été pris en considération.</t>
  </si>
  <si>
    <t>cr 39</t>
  </si>
  <si>
    <r>
      <t xml:space="preserve">L’information existante </t>
    </r>
    <r>
      <rPr>
        <sz val="8"/>
        <color rgb="FFFF0000"/>
        <rFont val="Calibri"/>
        <family val="2"/>
        <scheme val="minor"/>
      </rPr>
      <t>fondée sur la littérature</t>
    </r>
    <r>
      <rPr>
        <sz val="8"/>
        <color rgb="FF000000"/>
        <rFont val="Calibri"/>
        <family val="2"/>
        <scheme val="minor"/>
      </rPr>
      <t>, l’expérience et les essais non cliniques précédents  ont aussi été pris en compte.</t>
    </r>
  </si>
  <si>
    <t xml:space="preserve"> cr 40</t>
  </si>
  <si>
    <t>cr 41</t>
  </si>
  <si>
    <t>cr 42</t>
  </si>
  <si>
    <t xml:space="preserve"> cr 43</t>
  </si>
  <si>
    <t>cr 44</t>
  </si>
  <si>
    <t>Les essais biologiques ont été menés conformément aux bonnes pratiques de laboratoire.</t>
  </si>
  <si>
    <t>6.3.2</t>
  </si>
  <si>
    <r>
      <t>Essais d’évaluation</t>
    </r>
    <r>
      <rPr>
        <sz val="8"/>
        <color rgb="FF000000"/>
        <rFont val="Calibri"/>
        <family val="2"/>
        <scheme val="minor"/>
      </rPr>
      <t> </t>
    </r>
  </si>
  <si>
    <t>cr 45</t>
  </si>
  <si>
    <t>Chaque dispositif médical a été considéré suivant ses propres capacités lors des essais d’évaluation.</t>
  </si>
  <si>
    <t>6.3.2.1</t>
  </si>
  <si>
    <r>
      <t>Cytotoxicité</t>
    </r>
    <r>
      <rPr>
        <i/>
        <sz val="8"/>
        <color rgb="FF000000"/>
        <rFont val="Calibri"/>
        <family val="2"/>
        <scheme val="minor"/>
      </rPr>
      <t> </t>
    </r>
  </si>
  <si>
    <t>cr 46</t>
  </si>
  <si>
    <t xml:space="preserve">Les essais de la cytotoxicité ont été menés conformément à l’ISO 10993-5. </t>
  </si>
  <si>
    <t>6.3.2.2</t>
  </si>
  <si>
    <r>
      <t>Sensibilisation</t>
    </r>
    <r>
      <rPr>
        <i/>
        <sz val="8"/>
        <color rgb="FF000000"/>
        <rFont val="Calibri"/>
        <family val="2"/>
        <scheme val="minor"/>
      </rPr>
      <t> </t>
    </r>
  </si>
  <si>
    <t>cr 47</t>
  </si>
  <si>
    <t xml:space="preserve">Les essais de la sensibilisation ont été menés conformément à l’ISO 10993-10.  </t>
  </si>
  <si>
    <t>6.3.2.3</t>
  </si>
  <si>
    <r>
      <t> Irritation (y compris la réactivité intradermique)</t>
    </r>
    <r>
      <rPr>
        <i/>
        <sz val="8"/>
        <color rgb="FF000000"/>
        <rFont val="Calibri"/>
        <family val="2"/>
        <scheme val="minor"/>
      </rPr>
      <t> </t>
    </r>
  </si>
  <si>
    <t>cr 48</t>
  </si>
  <si>
    <t>Les essais d’irritation ont été adaptés à la voie et à la durée d’exposition ou contact.</t>
  </si>
  <si>
    <t>cr 49</t>
  </si>
  <si>
    <t xml:space="preserve">Les essais d’irritation ont été menés conformément à l’ISO 10993-10. </t>
  </si>
  <si>
    <t>cr 50</t>
  </si>
  <si>
    <t>L’essai de réactivité intradermique a été utilisé pour estimer la réaction localisée du tissu aux extraits du dispositif médical.</t>
  </si>
  <si>
    <t>6.3.2.4</t>
  </si>
  <si>
    <t xml:space="preserve">Hémocompatibilité </t>
  </si>
  <si>
    <t>cr 51</t>
  </si>
  <si>
    <t>Les essais d’hémocompatibilité ont été appliqués conformément à l’iso 10993-10.</t>
  </si>
  <si>
    <t>6.3.2.5</t>
  </si>
  <si>
    <r>
      <t>Pyrogénicité induite par le matériau</t>
    </r>
    <r>
      <rPr>
        <i/>
        <sz val="8"/>
        <color rgb="FF000000"/>
        <rFont val="Calibri"/>
        <family val="2"/>
        <scheme val="minor"/>
      </rPr>
      <t> </t>
    </r>
  </si>
  <si>
    <t>cr 52</t>
  </si>
  <si>
    <t>Les essais de pyrogénicité ont été destinés à détecter les réactions de pyrogenèse induites par les extraits de dispositifs médicaux ou de matériaux.</t>
  </si>
  <si>
    <t>6.3.2.6</t>
  </si>
  <si>
    <r>
      <t>Toxicité systémique aiguë</t>
    </r>
    <r>
      <rPr>
        <i/>
        <sz val="8"/>
        <color rgb="FF000000"/>
        <rFont val="Calibri"/>
        <family val="2"/>
        <scheme val="minor"/>
      </rPr>
      <t> </t>
    </r>
  </si>
  <si>
    <t>cr 53</t>
  </si>
  <si>
    <t xml:space="preserve">Les essais de toxicité systémique aiguë ont été adaptés à la voie d’exposition. </t>
  </si>
  <si>
    <t>cr 54</t>
  </si>
  <si>
    <t>Les essais de toxicité systémique aiguë ont été menés conformément à L’ISO 10993-11.</t>
  </si>
  <si>
    <t>cr 55</t>
  </si>
  <si>
    <t>Les essais de toxicité systémique aiguë ont été combinés avec des protocoles d’essai d’implantation de toxicité subchronique et subaiguë.</t>
  </si>
  <si>
    <t>6.3.2.7</t>
  </si>
  <si>
    <r>
      <t>Toxicité subchronique et subaiguë</t>
    </r>
    <r>
      <rPr>
        <i/>
        <sz val="8"/>
        <color rgb="FF000000"/>
        <rFont val="Calibri"/>
        <family val="2"/>
        <scheme val="minor"/>
      </rPr>
      <t> </t>
    </r>
  </si>
  <si>
    <t>cr 56</t>
  </si>
  <si>
    <t>Les essais de toxicité subchronique et subaiguë ont été adaptés à la voie et à la durée de contact.</t>
  </si>
  <si>
    <t>cr 57</t>
  </si>
  <si>
    <t>Les essais de toxicité subaiguë et subchronique ont été menés conformément à l’ISO 10993-11.</t>
  </si>
  <si>
    <t>cr 58</t>
  </si>
  <si>
    <t>cr 59</t>
  </si>
  <si>
    <t>6.3.2.8</t>
  </si>
  <si>
    <r>
      <t>Toxicité chronique</t>
    </r>
    <r>
      <rPr>
        <sz val="8"/>
        <color rgb="FF000000"/>
        <rFont val="Calibri"/>
        <family val="2"/>
        <scheme val="minor"/>
      </rPr>
      <t> </t>
    </r>
  </si>
  <si>
    <t>cr 60</t>
  </si>
  <si>
    <t>Les essais de toxicité chronique ont été adaptés à la voie et à la durée d’exposition ou contact.</t>
  </si>
  <si>
    <t>cr 61</t>
  </si>
  <si>
    <t>Les essais de toxicité chronique ont été menés conformément à l’ISO 10993-11.</t>
  </si>
  <si>
    <t>6.3.2.9</t>
  </si>
  <si>
    <r>
      <t>Effets de l’implantation</t>
    </r>
    <r>
      <rPr>
        <i/>
        <sz val="8"/>
        <color rgb="FF000000"/>
        <rFont val="Calibri"/>
        <family val="2"/>
        <scheme val="minor"/>
      </rPr>
      <t> </t>
    </r>
  </si>
  <si>
    <t>cr 62</t>
  </si>
  <si>
    <t>Les essais d’implantation ont été adaptés à la voie et à la durée de contact.</t>
  </si>
  <si>
    <t>cr 63</t>
  </si>
  <si>
    <t>Les essais d’implantation ont été menés conformément à l’ISO 10993-6.</t>
  </si>
  <si>
    <t>6.3.2.10</t>
  </si>
  <si>
    <r>
      <t>Génotoxicité</t>
    </r>
    <r>
      <rPr>
        <sz val="8"/>
        <color rgb="FF000000"/>
        <rFont val="Calibri"/>
        <family val="2"/>
        <scheme val="minor"/>
      </rPr>
      <t> </t>
    </r>
  </si>
  <si>
    <t>cr 64</t>
  </si>
  <si>
    <t>Les essais de génotoxicité ont été menés conformément à l’ISO 10993-3.</t>
  </si>
  <si>
    <t>cr 65</t>
  </si>
  <si>
    <t>L'acceptation des risques génotoxiques a été basée sur les résultats d’une estimation du risque (exposition du patient).</t>
  </si>
  <si>
    <t>6.3.2.11</t>
  </si>
  <si>
    <r>
      <t>Cancérogénicité</t>
    </r>
    <r>
      <rPr>
        <sz val="8"/>
        <color rgb="FF000000"/>
        <rFont val="Calibri"/>
        <family val="2"/>
        <scheme val="minor"/>
      </rPr>
      <t> </t>
    </r>
  </si>
  <si>
    <t>cr 66</t>
  </si>
  <si>
    <t>Les essais de la cancérogénicité pour le dispositif médical final ont été adaptés à la voie et la durée d’exposition ou de contact.</t>
  </si>
  <si>
    <t>6.3.2.12</t>
  </si>
  <si>
    <r>
      <t>Toxicité pour la reproduction et le développement</t>
    </r>
    <r>
      <rPr>
        <i/>
        <sz val="8"/>
        <color rgb="FF000000"/>
        <rFont val="Calibri"/>
        <family val="2"/>
        <scheme val="minor"/>
      </rPr>
      <t> </t>
    </r>
  </si>
  <si>
    <t>cr 67</t>
  </si>
  <si>
    <t>Les essais de la toxicité pour la reproduction et le développement ont été menés selon L’ISO 10993-3.</t>
  </si>
  <si>
    <t>cr 68</t>
  </si>
  <si>
    <t>cr 69</t>
  </si>
  <si>
    <t>cr 70</t>
  </si>
  <si>
    <t>cr 71</t>
  </si>
  <si>
    <t>cr 72</t>
  </si>
  <si>
    <t>cr 73</t>
  </si>
  <si>
    <t>6.3.2.13</t>
  </si>
  <si>
    <r>
      <t>Dégradation</t>
    </r>
    <r>
      <rPr>
        <i/>
        <sz val="8"/>
        <color rgb="FF000000"/>
        <rFont val="Calibri"/>
        <family val="2"/>
        <scheme val="minor"/>
      </rPr>
      <t> </t>
    </r>
  </si>
  <si>
    <t>cr 74</t>
  </si>
  <si>
    <t>Les informations relatives à la dégradation ont été fournies pour tout dispositif médical.</t>
  </si>
  <si>
    <t>cr 75</t>
  </si>
  <si>
    <t>Les informations relatives à la dégradation ont été fournies pour tout composant ou matériau restant à l’intérieur des tissus et ayant un potentiel de dégradation à l’intérieur du corps humain.</t>
  </si>
  <si>
    <t>cr 76</t>
  </si>
  <si>
    <t>Des essais de dégradation ont été envisagés pour le dispositif médical destiné à être absorbé.</t>
  </si>
  <si>
    <t>cr 77</t>
  </si>
  <si>
    <t>Des essais de dégradation ont été envisagés pour le dispositif médical final, lorsqu’il peut libérer des produits de dégradation toxiques pendant son contact avec le corps humain.</t>
  </si>
  <si>
    <t>cr 78</t>
  </si>
  <si>
    <t>Tous Les paramètres influençant la vitesse et l’étendue de la dégradation ont été décrits et documentés.</t>
  </si>
  <si>
    <t>cr 79</t>
  </si>
  <si>
    <t>Les essais de dégradation ont été appliqués selon l' ISO 10993-9.</t>
  </si>
  <si>
    <t>cr 80</t>
  </si>
  <si>
    <t>Pour les produits de dégradation présents sous la forme de nanomatériaux, les tests de dégradation ont été conçus en tenant compte la norme ISO/TR 10993-22.</t>
  </si>
  <si>
    <t>6.3.2.14</t>
  </si>
  <si>
    <r>
      <t>Études toxicocinétiques</t>
    </r>
    <r>
      <rPr>
        <i/>
        <sz val="8"/>
        <color rgb="FF000000"/>
        <rFont val="Calibri"/>
        <family val="2"/>
        <scheme val="minor"/>
      </rPr>
      <t> </t>
    </r>
  </si>
  <si>
    <t>cr 81</t>
  </si>
  <si>
    <t>À la lumière des résultats des études de dégradation in vitro, la nécessité d’études toxicocinétiques in vivo, a été examinée.</t>
  </si>
  <si>
    <t>cr 82</t>
  </si>
  <si>
    <t>cr 83</t>
  </si>
  <si>
    <t>cr 84</t>
  </si>
  <si>
    <t>cr 85</t>
  </si>
  <si>
    <t>cr 86</t>
  </si>
  <si>
    <t>Les études toxicocinétiques ont été envisagées si le dispositif médical présente une dégradation toxique dans le corps au cours de son utilisation clinique.</t>
  </si>
  <si>
    <t>cr 87</t>
  </si>
  <si>
    <t>cr 88</t>
  </si>
  <si>
    <t>cr 89</t>
  </si>
  <si>
    <t>6.3.2.15</t>
  </si>
  <si>
    <r>
      <t> Immunotoxicologie</t>
    </r>
    <r>
      <rPr>
        <i/>
        <sz val="8"/>
        <color rgb="FF000000"/>
        <rFont val="Calibri"/>
        <family val="2"/>
        <scheme val="minor"/>
      </rPr>
      <t> </t>
    </r>
  </si>
  <si>
    <t>cr 90</t>
  </si>
  <si>
    <t>cr 91</t>
  </si>
  <si>
    <t xml:space="preserve"> cr 92</t>
  </si>
  <si>
    <t>cr 93</t>
  </si>
  <si>
    <t>Les essais d’immunotoxicité ont été menés conformément à l’ISO/TS 10993-20.</t>
  </si>
  <si>
    <t>Art.7</t>
  </si>
  <si>
    <r>
      <t>Interprétation des données d’évaluation biologique et appréciation globale du risque biologique</t>
    </r>
    <r>
      <rPr>
        <sz val="8"/>
        <color rgb="FF000000"/>
        <rFont val="Calibri"/>
        <family val="2"/>
        <scheme val="minor"/>
      </rPr>
      <t> </t>
    </r>
  </si>
  <si>
    <t>cr 94</t>
  </si>
  <si>
    <t>cr 95</t>
  </si>
  <si>
    <r>
      <t xml:space="preserve">L’adéquation de la caractérisation du matériau a été identifiée et </t>
    </r>
    <r>
      <rPr>
        <sz val="8"/>
        <color rgb="FFFF0000"/>
        <rFont val="Calibri"/>
        <family val="2"/>
        <scheme val="minor"/>
      </rPr>
      <t>documentée</t>
    </r>
    <r>
      <rPr>
        <sz val="8"/>
        <color rgb="FF000000"/>
        <rFont val="Calibri"/>
        <family val="2"/>
        <scheme val="minor"/>
      </rPr>
      <t xml:space="preserve"> par des personnes expérimentées.</t>
    </r>
  </si>
  <si>
    <t>cr 96</t>
  </si>
  <si>
    <r>
      <t xml:space="preserve">Les critères de détermination de l’acceptabilité du matériau pour l’usage du produit ont été identifiés et </t>
    </r>
    <r>
      <rPr>
        <sz val="8"/>
        <color rgb="FFFF0000"/>
        <rFont val="Calibri"/>
        <family val="2"/>
        <scheme val="minor"/>
      </rPr>
      <t xml:space="preserve">documentés </t>
    </r>
    <r>
      <rPr>
        <sz val="8"/>
        <color rgb="FF000000"/>
        <rFont val="Calibri"/>
        <family val="2"/>
        <scheme val="minor"/>
      </rPr>
      <t>par des personnes expérimentées.</t>
    </r>
  </si>
  <si>
    <t>cr 97</t>
  </si>
  <si>
    <r>
      <t xml:space="preserve">Les raisons du choix et/ou du rejet des essais ont été identifiés et </t>
    </r>
    <r>
      <rPr>
        <sz val="8"/>
        <color rgb="FFFF0000"/>
        <rFont val="Calibri"/>
        <family val="2"/>
        <scheme val="minor"/>
      </rPr>
      <t>documentés</t>
    </r>
    <r>
      <rPr>
        <sz val="8"/>
        <color rgb="FF000000"/>
        <rFont val="Calibri"/>
        <family val="2"/>
        <scheme val="minor"/>
      </rPr>
      <t xml:space="preserve"> par des personnes expérimentées.</t>
    </r>
  </si>
  <si>
    <t>cr 98</t>
  </si>
  <si>
    <r>
      <t xml:space="preserve">L’interprétation des données existantes et des résultats d’essais a été identifiée et </t>
    </r>
    <r>
      <rPr>
        <sz val="8"/>
        <color rgb="FFFF0000"/>
        <rFont val="Calibri"/>
        <family val="2"/>
        <scheme val="minor"/>
      </rPr>
      <t xml:space="preserve">documentée </t>
    </r>
    <r>
      <rPr>
        <sz val="8"/>
        <color rgb="FF000000"/>
        <rFont val="Calibri"/>
        <family val="2"/>
        <scheme val="minor"/>
      </rPr>
      <t>par des personnes expérimentées.</t>
    </r>
  </si>
  <si>
    <t>cr 99</t>
  </si>
  <si>
    <t>cr 100</t>
  </si>
  <si>
    <r>
      <t xml:space="preserve">Les conclusions globales de sécurité biologique du dispositif médical, ont été identifiées et </t>
    </r>
    <r>
      <rPr>
        <sz val="8"/>
        <color rgb="FFFF0000"/>
        <rFont val="Calibri"/>
        <family val="2"/>
        <scheme val="minor"/>
      </rPr>
      <t>documentées</t>
    </r>
    <r>
      <rPr>
        <sz val="8"/>
        <color rgb="FF000000"/>
        <rFont val="Calibri"/>
        <family val="2"/>
        <scheme val="minor"/>
      </rPr>
      <t xml:space="preserve"> par des personnes expérimentées.</t>
    </r>
  </si>
  <si>
    <t>Evaluateur :</t>
  </si>
  <si>
    <t xml:space="preserve">Remarques : </t>
  </si>
  <si>
    <t>TABLEAUX DE BORD sur les niveaux de VÉRACITÉ et de CONFORMITÉ selon la norme</t>
  </si>
  <si>
    <t>TABLEAU de SYNTHÈSE des RÉSULTATS  de l'évaluation sur la norme</t>
  </si>
  <si>
    <t>Evaluation</t>
  </si>
  <si>
    <t>Taux %</t>
  </si>
  <si>
    <t>Niveaux de CONFORMITÉ</t>
  </si>
  <si>
    <t>Art 4 -</t>
  </si>
  <si>
    <t>Principes généraux applicables à l’évaluation biologique des dispositifs médicaux </t>
  </si>
  <si>
    <t>Art 5 -</t>
  </si>
  <si>
    <t>Catégorisation suivant la durée du contact</t>
  </si>
  <si>
    <t>Catégories de durée de contact</t>
  </si>
  <si>
    <t>Dispositifs médicaux à contact transitoire</t>
  </si>
  <si>
    <t>Dispositifs médicaux de plusieurs catégories de durée de contact </t>
  </si>
  <si>
    <t>Art 6 -</t>
  </si>
  <si>
    <t>Processus d’évaluation biologique </t>
  </si>
  <si>
    <t>Informations physiques et chimiques pour l’analyse du risque biologique </t>
  </si>
  <si>
    <t>Analyse de l’écart et choix des paramètres biologiques pour l’évaluation </t>
  </si>
  <si>
    <t>Essais biologiques </t>
  </si>
  <si>
    <t>Essais d’évaluation </t>
  </si>
  <si>
    <t>Cytotoxicité </t>
  </si>
  <si>
    <t>Sensibilisation </t>
  </si>
  <si>
    <t>Irritation (y compris la réactivité intradermique) </t>
  </si>
  <si>
    <t>Pyrogénicité induite par le matériau </t>
  </si>
  <si>
    <t>Toxicité systémique aiguë </t>
  </si>
  <si>
    <t>Toxicité subchronique et subaiguë </t>
  </si>
  <si>
    <t>Toxicité chronique </t>
  </si>
  <si>
    <t>Effets de l’implantation </t>
  </si>
  <si>
    <t>Génotoxicité </t>
  </si>
  <si>
    <t>Cancérogénicité </t>
  </si>
  <si>
    <t>Toxicité pour la reproduction et le développement </t>
  </si>
  <si>
    <t>Dégradation </t>
  </si>
  <si>
    <t>Études toxicocinétiques </t>
  </si>
  <si>
    <t> Immunotoxicologie </t>
  </si>
  <si>
    <t>Art 7 -</t>
  </si>
  <si>
    <t>Interprétation des données d’évaluation biologique et appréciation globale du risque biologique </t>
  </si>
  <si>
    <t xml:space="preserve">Art 4 </t>
  </si>
  <si>
    <t>Conformité moyenne :</t>
  </si>
  <si>
    <t>COMMENTAIRES sur les RÉSULTATS obtenus</t>
  </si>
  <si>
    <t>DÉCISIONS : Plans d'action PRIORITAIRES</t>
  </si>
  <si>
    <t>Commentaires (collectifs si possible)  :</t>
  </si>
  <si>
    <r>
      <rPr>
        <b/>
        <sz val="7"/>
        <color theme="9" tint="-0.499984740745262"/>
        <rFont val="Calibri"/>
        <family val="2"/>
        <scheme val="minor"/>
      </rPr>
      <t>QUOI</t>
    </r>
    <r>
      <rPr>
        <sz val="7"/>
        <color theme="9" tint="-0.499984740745262"/>
        <rFont val="Calibri"/>
        <family val="2"/>
        <scheme val="minor"/>
      </rPr>
      <t xml:space="preserve">
Objectifs à atteindre</t>
    </r>
  </si>
  <si>
    <r>
      <rPr>
        <b/>
        <sz val="7"/>
        <color theme="9" tint="-0.499984740745262"/>
        <rFont val="Calibri"/>
        <family val="2"/>
        <scheme val="minor"/>
      </rPr>
      <t>QUI</t>
    </r>
    <r>
      <rPr>
        <sz val="7"/>
        <color theme="9" tint="-0.499984740745262"/>
        <rFont val="Calibri"/>
        <family val="2"/>
        <scheme val="minor"/>
      </rPr>
      <t xml:space="preserve">
Responsable, Equipe</t>
    </r>
  </si>
  <si>
    <r>
      <rPr>
        <b/>
        <sz val="7"/>
        <color theme="9" tint="-0.499984740745262"/>
        <rFont val="Calibri"/>
        <family val="2"/>
        <scheme val="minor"/>
      </rPr>
      <t>QUAND ET OÙ</t>
    </r>
    <r>
      <rPr>
        <sz val="7"/>
        <color theme="9" tint="-0.499984740745262"/>
        <rFont val="Calibri"/>
        <family val="2"/>
        <scheme val="minor"/>
      </rPr>
      <t xml:space="preserve">
Date et Application</t>
    </r>
  </si>
  <si>
    <r>
      <t xml:space="preserve">SUIVIS = RÉSULTATS OBTENUS
</t>
    </r>
    <r>
      <rPr>
        <sz val="7"/>
        <color theme="9" tint="-0.499984740745262"/>
        <rFont val="Calibri"/>
        <family val="2"/>
        <scheme val="minor"/>
      </rPr>
      <t>Date de l'évaluation, bilan</t>
    </r>
  </si>
  <si>
    <t>Plan n°1</t>
  </si>
  <si>
    <t>Plan n°2</t>
  </si>
  <si>
    <t>Plan n°3</t>
  </si>
  <si>
    <t>Art 5</t>
  </si>
  <si>
    <t xml:space="preserve">Art 6 </t>
  </si>
  <si>
    <t>Art 7</t>
  </si>
  <si>
    <t xml:space="preserve"> Document d'appui à la déclaration première partie de conformité à la norme ISO 10993:2018</t>
  </si>
  <si>
    <t>Enregistrement / Impression :  A4 100%  Vertical</t>
  </si>
  <si>
    <t>Etablissement :</t>
  </si>
  <si>
    <t xml:space="preserve">Date du diagnostic (jj/mm/aaaa) : </t>
  </si>
  <si>
    <t xml:space="preserve">Evaluateur : </t>
  </si>
  <si>
    <t xml:space="preserve">Conatct (Tél et Email) : </t>
  </si>
  <si>
    <t>Niveaux de CONFORMITÉ de la MAÎTRISE DOCUMENTAIRE selon la norme ISO EN NF 10993 : 2018</t>
  </si>
  <si>
    <r>
      <rPr>
        <b/>
        <sz val="7"/>
        <color theme="9" tint="-0.499984740745262"/>
        <rFont val="Arial"/>
        <family val="2"/>
      </rPr>
      <t>QUOI</t>
    </r>
    <r>
      <rPr>
        <sz val="7"/>
        <color theme="9" tint="-0.499984740745262"/>
        <rFont val="Arial"/>
        <family val="2"/>
      </rPr>
      <t xml:space="preserve">
Objectifs à atteindre</t>
    </r>
  </si>
  <si>
    <r>
      <rPr>
        <b/>
        <sz val="7"/>
        <color theme="9" tint="-0.499984740745262"/>
        <rFont val="Arial"/>
        <family val="2"/>
      </rPr>
      <t>QUI</t>
    </r>
    <r>
      <rPr>
        <sz val="7"/>
        <color theme="9" tint="-0.499984740745262"/>
        <rFont val="Arial"/>
        <family val="2"/>
      </rPr>
      <t xml:space="preserve">
Responsable, Equipe</t>
    </r>
  </si>
  <si>
    <r>
      <rPr>
        <b/>
        <sz val="7"/>
        <color theme="9" tint="-0.499984740745262"/>
        <rFont val="Arial"/>
        <family val="2"/>
      </rPr>
      <t>QUAND ET OÙ</t>
    </r>
    <r>
      <rPr>
        <sz val="7"/>
        <color theme="9" tint="-0.499984740745262"/>
        <rFont val="Arial"/>
        <family val="2"/>
      </rPr>
      <t xml:space="preserve">
Date et Application</t>
    </r>
  </si>
  <si>
    <r>
      <rPr>
        <b/>
        <sz val="7"/>
        <color theme="9" tint="-0.499984740745262"/>
        <rFont val="Arial"/>
        <family val="2"/>
      </rPr>
      <t>SUIVIS = RÉSULTATS OBTENUS</t>
    </r>
    <r>
      <rPr>
        <sz val="7"/>
        <color theme="9" tint="-0.499984740745262"/>
        <rFont val="Arial"/>
        <family val="2"/>
      </rPr>
      <t xml:space="preserve">
Date de l'évaluation, bilan</t>
    </r>
  </si>
  <si>
    <t>Evaluation selon l'ISO 10993-1</t>
  </si>
  <si>
    <t>Correspondance au Règlement Européen 2017/745</t>
  </si>
  <si>
    <t>Titre des documents</t>
  </si>
  <si>
    <t>Documents nécessaires</t>
  </si>
  <si>
    <t xml:space="preserve">Libellé interne 
 à l'entreprise </t>
  </si>
  <si>
    <t xml:space="preserve">Réf Unique </t>
  </si>
  <si>
    <t>Réf. Articles</t>
  </si>
  <si>
    <t>N° Critères</t>
  </si>
  <si>
    <t xml:space="preserve">Libellés  
des évaluations </t>
  </si>
  <si>
    <t>Références articles</t>
  </si>
  <si>
    <t xml:space="preserve">Références annexes </t>
  </si>
  <si>
    <t xml:space="preserve">Rapport  
d'évaluation  
biologique </t>
  </si>
  <si>
    <t>Ensemble des résultats de l'évaluation.</t>
  </si>
  <si>
    <t>32: Exigence 2
62: Exigence 4.l; 
71: Exigence 3.a; 
 106: Exigences 7, 10.b et 11.</t>
  </si>
  <si>
    <r>
      <rPr>
        <b/>
        <sz val="6"/>
        <color theme="1"/>
        <rFont val="Calibri"/>
        <family val="2"/>
        <scheme val="minor"/>
      </rPr>
      <t>Annexe I: Exigences générales en matières de sécurité et de performance</t>
    </r>
    <r>
      <rPr>
        <sz val="6"/>
        <color theme="1"/>
        <rFont val="Calibri"/>
        <family val="2"/>
        <scheme val="minor"/>
      </rPr>
      <t xml:space="preserve">
-Chapitre 2: Exigences 10.1.b; 23.4.s; 6.1.b; 
</t>
    </r>
    <r>
      <rPr>
        <b/>
        <sz val="6"/>
        <color theme="1"/>
        <rFont val="Calibri"/>
        <family val="2"/>
        <scheme val="minor"/>
      </rPr>
      <t xml:space="preserve">Annexe VII: Exigences auxquelles doivent satisfaire les organismes notifiés
</t>
    </r>
    <r>
      <rPr>
        <sz val="6"/>
        <color theme="1"/>
        <rFont val="Calibri"/>
        <family val="2"/>
        <scheme val="minor"/>
      </rPr>
      <t xml:space="preserve">-Exigences: 3.2.5; 4.5.4; 
</t>
    </r>
    <r>
      <rPr>
        <b/>
        <sz val="6"/>
        <color theme="1"/>
        <rFont val="Calibri"/>
        <family val="2"/>
        <scheme val="minor"/>
      </rPr>
      <t>Annexe XIV: Evaluation clinique et suivi clinique après commercialisation</t>
    </r>
    <r>
      <rPr>
        <sz val="6"/>
        <color theme="1"/>
        <rFont val="Calibri"/>
        <family val="2"/>
        <scheme val="minor"/>
      </rPr>
      <t xml:space="preserve">
-Exigence: 3
</t>
    </r>
    <r>
      <rPr>
        <b/>
        <sz val="6"/>
        <color theme="1"/>
        <rFont val="Calibri"/>
        <family val="2"/>
        <scheme val="minor"/>
      </rPr>
      <t xml:space="preserve">Annexe XV: Investigations cliniques
</t>
    </r>
    <r>
      <rPr>
        <sz val="6"/>
        <color theme="1"/>
        <rFont val="Calibri"/>
        <family val="2"/>
        <scheme val="minor"/>
      </rPr>
      <t>-Chapitre 2: Exigence 2.3</t>
    </r>
  </si>
  <si>
    <t xml:space="preserve">Informations  
post-production </t>
  </si>
  <si>
    <t xml:space="preserve">*Preuve de la sécurité biologique du dispositif 
*Passage en revue de 
l'expérience de  
gestion du risque </t>
  </si>
  <si>
    <t xml:space="preserve">94,95,96,97, 
98,99,100 </t>
  </si>
  <si>
    <t xml:space="preserve">
62: Exigence 4.l
71: Exigence 3.f</t>
  </si>
  <si>
    <r>
      <rPr>
        <b/>
        <sz val="6"/>
        <color theme="1"/>
        <rFont val="Calibri"/>
        <family val="2"/>
        <scheme val="minor"/>
      </rPr>
      <t>Annexe II: Documentation technique
-</t>
    </r>
    <r>
      <rPr>
        <sz val="6"/>
        <color theme="1"/>
        <rFont val="Calibri"/>
        <family val="2"/>
        <scheme val="minor"/>
      </rPr>
      <t>Exigence 4.d</t>
    </r>
    <r>
      <rPr>
        <b/>
        <sz val="6"/>
        <color theme="1"/>
        <rFont val="Calibri"/>
        <family val="2"/>
        <scheme val="minor"/>
      </rPr>
      <t xml:space="preserve">
Annexe VII: Exigences auxquelles doivent satisfaire les organismes notifiés
-</t>
    </r>
    <r>
      <rPr>
        <sz val="6"/>
        <color theme="1"/>
        <rFont val="Calibri"/>
        <family val="2"/>
        <scheme val="minor"/>
      </rPr>
      <t xml:space="preserve">Exigence: 3.2.5
</t>
    </r>
    <r>
      <rPr>
        <b/>
        <sz val="6"/>
        <color theme="1"/>
        <rFont val="Calibri"/>
        <family val="2"/>
        <scheme val="minor"/>
      </rPr>
      <t>Annexe XV: Investigations cliniques</t>
    </r>
    <r>
      <rPr>
        <sz val="6"/>
        <color theme="1"/>
        <rFont val="Calibri"/>
        <family val="2"/>
        <scheme val="minor"/>
      </rPr>
      <t xml:space="preserve">
-Chapitre 2: Exigence 2.3</t>
    </r>
  </si>
  <si>
    <t xml:space="preserve">Revue de littérature  
scientifique </t>
  </si>
  <si>
    <t>Revue de littérature scientifique  
 pour 
déterminer les informations précliniques et cliniques utiles pour  l'évaluation 
biologique.</t>
  </si>
  <si>
    <t>N/A</t>
  </si>
  <si>
    <r>
      <rPr>
        <b/>
        <sz val="6"/>
        <color theme="1"/>
        <rFont val="Calibri"/>
        <family val="2"/>
        <scheme val="minor"/>
      </rPr>
      <t>Annexe II: Documentation technique</t>
    </r>
    <r>
      <rPr>
        <sz val="6"/>
        <color theme="1"/>
        <rFont val="Calibri"/>
        <family val="2"/>
        <scheme val="minor"/>
      </rPr>
      <t xml:space="preserve">
-Exigence 6.1.a
</t>
    </r>
    <r>
      <rPr>
        <b/>
        <sz val="6"/>
        <color theme="1"/>
        <rFont val="Calibri"/>
        <family val="2"/>
        <scheme val="minor"/>
      </rPr>
      <t>Annexe XIV: Evaluation clinique et suivi clinique après commercialisation</t>
    </r>
    <r>
      <rPr>
        <sz val="6"/>
        <color theme="1"/>
        <rFont val="Calibri"/>
        <family val="2"/>
        <scheme val="minor"/>
      </rPr>
      <t xml:space="preserve">
-Exigence 1.b; 6.2
</t>
    </r>
    <r>
      <rPr>
        <b/>
        <sz val="6"/>
        <color theme="1"/>
        <rFont val="Calibri"/>
        <family val="2"/>
        <scheme val="minor"/>
      </rPr>
      <t>Annexe XV: Investigations cliniques</t>
    </r>
    <r>
      <rPr>
        <sz val="6"/>
        <color theme="1"/>
        <rFont val="Calibri"/>
        <family val="2"/>
        <scheme val="minor"/>
      </rPr>
      <t xml:space="preserve">
-Exigence 2.4</t>
    </r>
  </si>
  <si>
    <t xml:space="preserve">Une liste des  
risques biologiques </t>
  </si>
  <si>
    <t>Liste des risques  
biologiques associés aux matériaux composant le dispositif.</t>
  </si>
  <si>
    <t xml:space="preserve">Justificatif des  
essais supplémentaires </t>
  </si>
  <si>
    <t xml:space="preserve">Essais supplémentaires 
(tératogénicité, irritation occulaire, thrombogénicité). </t>
  </si>
  <si>
    <r>
      <rPr>
        <b/>
        <sz val="6"/>
        <color theme="1"/>
        <rFont val="Calibri"/>
        <family val="2"/>
        <scheme val="minor"/>
      </rPr>
      <t xml:space="preserve">Annexe VII: Exigences auxquelles doivent satisfaire les organismes notifiés
</t>
    </r>
    <r>
      <rPr>
        <sz val="6"/>
        <color theme="1"/>
        <rFont val="Calibri"/>
        <family val="2"/>
        <scheme val="minor"/>
      </rPr>
      <t xml:space="preserve">-Exigence 4.5.3
</t>
    </r>
    <r>
      <rPr>
        <b/>
        <sz val="6"/>
        <color theme="1"/>
        <rFont val="Calibri"/>
        <family val="2"/>
        <scheme val="minor"/>
      </rPr>
      <t>Annexe IX:Evaluation de la conformité sur la base d'un système de gestion de la qualité et de l'évaluation de la documentation technique</t>
    </r>
    <r>
      <rPr>
        <sz val="6"/>
        <color theme="1"/>
        <rFont val="Calibri"/>
        <family val="2"/>
        <scheme val="minor"/>
      </rPr>
      <t xml:space="preserve">
-Exigence 4.3</t>
    </r>
    <r>
      <rPr>
        <b/>
        <sz val="6"/>
        <color theme="1"/>
        <rFont val="Calibri"/>
        <family val="2"/>
        <scheme val="minor"/>
      </rPr>
      <t xml:space="preserve">
Annexe X: Evaluation de la conformité sur la base de l'examen de type</t>
    </r>
    <r>
      <rPr>
        <sz val="6"/>
        <color theme="1"/>
        <rFont val="Calibri"/>
        <family val="2"/>
        <scheme val="minor"/>
      </rPr>
      <t xml:space="preserve">
-Exigence: 3.a</t>
    </r>
  </si>
  <si>
    <t>Preuve</t>
  </si>
  <si>
    <t>61: Exigence 1</t>
  </si>
  <si>
    <t>Document</t>
  </si>
  <si>
    <t xml:space="preserve">Documentation 
dans le cas où 
la caractérisation complète 
de la combinaison 
des matériaux 
utilisés à 
déjà été 
approuvée au 
préalable. </t>
  </si>
  <si>
    <t xml:space="preserve"> 32: Exigence 1
62: Exigence 3
71: Exigence 3.f
</t>
  </si>
  <si>
    <r>
      <rPr>
        <b/>
        <sz val="6"/>
        <color theme="1"/>
        <rFont val="Calibri"/>
        <family val="2"/>
        <scheme val="minor"/>
      </rPr>
      <t>Annexe II: Documentation technique</t>
    </r>
    <r>
      <rPr>
        <sz val="6"/>
        <color theme="1"/>
        <rFont val="Calibri"/>
        <family val="2"/>
        <scheme val="minor"/>
      </rPr>
      <t xml:space="preserve">
-Exigence 6
-Exigence 6.2.e
</t>
    </r>
  </si>
  <si>
    <t>Déclaration de conformité selon la norme NF EN ISO 17050 Partie 1 : Exigences générales</t>
  </si>
  <si>
    <t>Évaluation de la conformité - Déclaration de conformité du fournisseur (NF EN ISO/CEI 17050-1)</t>
  </si>
  <si>
    <t>Date limite de validité de la déclaration :</t>
  </si>
  <si>
    <t>Référence unique de la déclaration ISO 17050 :</t>
  </si>
  <si>
    <t>Objet de la déclaration :  Niveau de conformité à la norme NF EN ISO 10993-1:2018  spécifique à l'évaluation biologique des dispositifs médicaux</t>
  </si>
  <si>
    <r>
      <t xml:space="preserve">Nous soussignés, déclarons </t>
    </r>
    <r>
      <rPr>
        <b/>
        <sz val="9"/>
        <rFont val="Calibri"/>
        <family val="2"/>
        <scheme val="minor"/>
      </rPr>
      <t>sous notre propre responsabilité</t>
    </r>
    <r>
      <rPr>
        <sz val="9"/>
        <rFont val="Calibri"/>
        <family val="2"/>
        <scheme val="minor"/>
      </rPr>
      <t xml:space="preserve"> que </t>
    </r>
    <r>
      <rPr>
        <b/>
        <sz val="9"/>
        <rFont val="Calibri"/>
        <family val="2"/>
        <scheme val="minor"/>
      </rPr>
      <t>les niveaux de conformité de nos pratiques professionnelles</t>
    </r>
    <r>
      <rPr>
        <sz val="9"/>
        <rFont val="Calibri"/>
        <family val="2"/>
        <scheme val="minor"/>
      </rPr>
      <t xml:space="preserve"> ont été mesurées d'après les exigences de la norme NF EN ISO 10993-1:2018.</t>
    </r>
  </si>
  <si>
    <r>
      <t xml:space="preserve">Nous avons appliqué </t>
    </r>
    <r>
      <rPr>
        <b/>
        <sz val="9"/>
        <rFont val="Calibri"/>
        <family val="2"/>
        <scheme val="minor"/>
      </rPr>
      <t xml:space="preserve">la meilleure rigueur d'élaboration et d'analyse </t>
    </r>
    <r>
      <rPr>
        <sz val="9"/>
        <rFont val="Calibri"/>
        <family val="2"/>
        <scheme val="minor"/>
      </rPr>
      <t>(évaluation par plusieurs personnes compétentes) et nous avons respecté</t>
    </r>
    <r>
      <rPr>
        <b/>
        <sz val="9"/>
        <rFont val="Calibri"/>
        <family val="2"/>
        <scheme val="minor"/>
      </rPr>
      <t xml:space="preserve"> les règles d'éthique professionnelle</t>
    </r>
    <r>
      <rPr>
        <sz val="9"/>
        <rFont val="Calibri"/>
        <family val="2"/>
        <scheme val="minor"/>
      </rPr>
      <t xml:space="preserve"> (absence de conflits d'intérêt, respect des opinions, liberté des choix) pour parvenir aux résultats ci-dessous.</t>
    </r>
  </si>
  <si>
    <t>Tableau des résultats</t>
  </si>
  <si>
    <t>Taux moyen</t>
  </si>
  <si>
    <t>Niveau de Conformité</t>
  </si>
  <si>
    <t>Niveau moyen sur les articles de la norme</t>
  </si>
  <si>
    <t>Non déclarable</t>
  </si>
  <si>
    <t>Art. 5</t>
  </si>
  <si>
    <t>Art. 6</t>
  </si>
  <si>
    <t>Art. 7</t>
  </si>
  <si>
    <t>Documents d'appui consultables associés à la déclaration ISO 17050</t>
  </si>
  <si>
    <t>Déclaration de conformité selon l'ISO 17050 Partie 2 : Documentation d'appui  (NF EN ISO/CEI 17050-2)</t>
  </si>
  <si>
    <t>Documents génériques</t>
  </si>
  <si>
    <t>Documents spécifiques</t>
  </si>
  <si>
    <r>
      <t>Norme NF EN ISO 10993-1:2018</t>
    </r>
    <r>
      <rPr>
        <sz val="7.5"/>
        <rFont val="Calibri"/>
        <family val="2"/>
        <scheme val="minor"/>
      </rPr>
      <t xml:space="preserve">
Editions Afnor, www.afnor.org, Aoûtt 2020</t>
    </r>
  </si>
  <si>
    <r>
      <rPr>
        <b/>
        <sz val="9"/>
        <rFont val="Calibri"/>
        <family val="2"/>
        <scheme val="minor"/>
      </rPr>
      <t xml:space="preserve">Outil d'autodiagnostic </t>
    </r>
    <r>
      <rPr>
        <b/>
        <sz val="7.5"/>
        <rFont val="Calibri"/>
        <family val="2"/>
        <scheme val="minor"/>
      </rPr>
      <t xml:space="preserve">: </t>
    </r>
    <r>
      <rPr>
        <sz val="7"/>
        <rFont val="Calibri"/>
        <family val="2"/>
        <scheme val="minor"/>
      </rPr>
      <t>Fichier Excel® automatisé mis au point à l'Université de Technologie de Compiègne, France (www.utc.fr) - voir sa dénomination au bas de la feuille</t>
    </r>
  </si>
  <si>
    <t>Signataires</t>
  </si>
  <si>
    <r>
      <t xml:space="preserve">Personne </t>
    </r>
    <r>
      <rPr>
        <b/>
        <i/>
        <sz val="7"/>
        <rFont val="Calibri"/>
        <family val="2"/>
        <scheme val="minor"/>
      </rPr>
      <t>indépendante</t>
    </r>
    <r>
      <rPr>
        <i/>
        <sz val="7"/>
        <rFont val="Calibri"/>
        <family val="2"/>
        <scheme val="minor"/>
      </rPr>
      <t xml:space="preserve"> à l'organisme : </t>
    </r>
  </si>
  <si>
    <r>
      <t xml:space="preserve">Personne </t>
    </r>
    <r>
      <rPr>
        <b/>
        <i/>
        <sz val="7"/>
        <rFont val="Calibri"/>
        <family val="2"/>
        <scheme val="minor"/>
      </rPr>
      <t>responsable</t>
    </r>
    <r>
      <rPr>
        <i/>
        <sz val="7"/>
        <rFont val="Calibri"/>
        <family val="2"/>
        <scheme val="minor"/>
      </rPr>
      <t xml:space="preserve"> de l'organisme : </t>
    </r>
  </si>
  <si>
    <t/>
  </si>
  <si>
    <t xml:space="preserve">Coordonnées professionnelles : </t>
  </si>
  <si>
    <t>Date de la déclaration (jj/mm/aaaa) :</t>
  </si>
  <si>
    <t>Date de l'autodiagnostic (jj/mm/aaaa) :</t>
  </si>
  <si>
    <t>Signature :</t>
  </si>
  <si>
    <t>[Evaluation] Liste de validation des critères</t>
  </si>
  <si>
    <t>Art 4.</t>
  </si>
  <si>
    <t>Art 5.</t>
  </si>
  <si>
    <t>Art 6.</t>
  </si>
  <si>
    <t>Art 7.</t>
  </si>
  <si>
    <t>Niveau total par niveau</t>
  </si>
  <si>
    <t>Choix de véracité.</t>
  </si>
  <si>
    <t>…</t>
  </si>
  <si>
    <t>Libellé de l'évaluation</t>
  </si>
  <si>
    <t xml:space="preserve">Niveau 4 : Le critère est appliqué, amélioré, tracé et prouvé dans un document si necessaire </t>
  </si>
  <si>
    <t>Niveau 3 : Le critère est appliqué et formalisé de manière convaincante</t>
  </si>
  <si>
    <t xml:space="preserve">Niveau 2 : Le critère n'est pas entièrement appliqué </t>
  </si>
  <si>
    <t xml:space="preserve">Niveau 1 : Le critère n'est pas respecté ou alors très aléatoirement </t>
  </si>
  <si>
    <t>NA</t>
  </si>
  <si>
    <t>Le critère n'est pas applicable à la structure</t>
  </si>
  <si>
    <t>Nombre total de point évalué</t>
  </si>
  <si>
    <t>Calcul du taux d'exigences</t>
  </si>
  <si>
    <t>Maitrise documentaire</t>
  </si>
  <si>
    <t>Validation des résultats</t>
  </si>
  <si>
    <t xml:space="preserve">Note </t>
  </si>
  <si>
    <t>Niveau de conformité</t>
  </si>
  <si>
    <t xml:space="preserve">Documents </t>
  </si>
  <si>
    <t>Libellés correspondants en "COMFORMITÉ"</t>
  </si>
  <si>
    <t>Libéllé</t>
  </si>
  <si>
    <t>Nombre total d'articles</t>
  </si>
  <si>
    <t>Nombre total de sous article</t>
  </si>
  <si>
    <t>En attente</t>
  </si>
  <si>
    <t>Niveau 4 : Communiquez vos résultats, Bravo!</t>
  </si>
  <si>
    <t>Article Non applicable</t>
  </si>
  <si>
    <t>Non applicable</t>
  </si>
  <si>
    <t>Absent</t>
  </si>
  <si>
    <t>Commencer la rédaction</t>
  </si>
  <si>
    <t>Niveau 3 : Apportez des améliorations pour une mailleure traçabilité</t>
  </si>
  <si>
    <t>Faux</t>
  </si>
  <si>
    <t>en attente</t>
  </si>
  <si>
    <t>Il reste encore des critères à évaluer</t>
  </si>
  <si>
    <t>Niveau 2 : Améliorez vos activités en les prérenisant</t>
  </si>
  <si>
    <t>Très incomplet</t>
  </si>
  <si>
    <t>Améliorer la rédaction : revoyez le contenu du document</t>
  </si>
  <si>
    <t>Niveau 1 : Le fonctionnement de vos activités est à revoir de manière active</t>
  </si>
  <si>
    <t>Plutôt Faux</t>
  </si>
  <si>
    <t>Incomplet</t>
  </si>
  <si>
    <t>Consolider la rédaction : des éléments sont manquants</t>
  </si>
  <si>
    <t>Résultats Finaux</t>
  </si>
  <si>
    <t>Nombre total évalué</t>
  </si>
  <si>
    <t xml:space="preserve">Nombre total </t>
  </si>
  <si>
    <t>Plutôt vrai</t>
  </si>
  <si>
    <t>Presque Complet</t>
  </si>
  <si>
    <t>Finaliser la rédaction : des améliorations peuvent être apportées</t>
  </si>
  <si>
    <t>Vrai</t>
  </si>
  <si>
    <t>Complet et diffusé</t>
  </si>
  <si>
    <t>Pereniser le document : maintenir à jour le document</t>
  </si>
  <si>
    <r>
      <rPr>
        <b/>
        <sz val="9"/>
        <color theme="0"/>
        <rFont val="Calibri"/>
        <family val="2"/>
        <scheme val="minor"/>
      </rPr>
      <t>Résultats de la MAÎTRISE DOCUMENTAIRE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selon la norme ISO EN NF 10993-1: 2018</t>
    </r>
  </si>
  <si>
    <t>Preuve 
qu'il n'es pas nécessaire d'effectuer 
des essais  
supplémentaires.</t>
  </si>
  <si>
    <t xml:space="preserve">Signature de l'évaluateur : </t>
  </si>
  <si>
    <t xml:space="preserve"> Evaluateur :</t>
  </si>
  <si>
    <t>Signature de l'évaluateur :</t>
  </si>
  <si>
    <t>Insérez le taux de déclaration choisis (en %) :</t>
  </si>
  <si>
    <t>Téléphone</t>
  </si>
  <si>
    <t>Email</t>
  </si>
  <si>
    <t xml:space="preserve">Objectifs: Cet outil d’autodiagnostic permet aux fabricants de dispositifs médicaux de s’auto-évaluer selon la norme ISO NF EN 10993-1 :2018. Il facilite la compréhension des points essentiels de cette norme et aide à s'évaluer sur le respect de ses exigences. </t>
  </si>
  <si>
    <t>NB: Cet outil ne garantit pas une certification.</t>
  </si>
  <si>
    <r>
      <rPr>
        <b/>
        <sz val="8"/>
        <color theme="1"/>
        <rFont val="Calibri"/>
        <family val="2"/>
        <scheme val="minor"/>
      </rPr>
      <t>{Evaluation}</t>
    </r>
    <r>
      <rPr>
        <sz val="8"/>
        <color theme="1"/>
        <rFont val="Calibri"/>
        <family val="2"/>
        <scheme val="minor"/>
      </rPr>
      <t xml:space="preserve">
   * Critères d'évaluation par article et sous article sont définis.
   </t>
    </r>
    <r>
      <rPr>
        <i/>
        <sz val="8"/>
        <color theme="1"/>
        <rFont val="Calibri"/>
        <family val="2"/>
        <scheme val="minor"/>
      </rPr>
      <t>Des modes de preuve et des commentaires peuvent être ajoutés.</t>
    </r>
    <r>
      <rPr>
        <sz val="8"/>
        <color theme="1"/>
        <rFont val="Calibri"/>
        <family val="2"/>
        <scheme val="minor"/>
      </rPr>
      <t xml:space="preserve">
   </t>
    </r>
  </si>
  <si>
    <r>
      <t xml:space="preserve">{Résultats globaux}
  * </t>
    </r>
    <r>
      <rPr>
        <sz val="8"/>
        <color theme="1"/>
        <rFont val="Calibri"/>
        <family val="2"/>
        <scheme val="minor"/>
      </rPr>
      <t>Graphiques des résultats des évaluations concernant la norme
  * Tableau de synthèse et zones d'élaboration des plans d'amélioration</t>
    </r>
  </si>
  <si>
    <r>
      <t xml:space="preserve"> {Résultats par Article} 
   * </t>
    </r>
    <r>
      <rPr>
        <sz val="8"/>
        <color theme="1"/>
        <rFont val="Calibri"/>
        <family val="2"/>
        <scheme val="minor"/>
      </rPr>
      <t>Graphiques des évaluations sur chaque article associé à la norme
   * Zones d'élaboration des plans d'amélioration</t>
    </r>
  </si>
  <si>
    <r>
      <t>Remarques</t>
    </r>
    <r>
      <rPr>
        <sz val="8"/>
        <color theme="1"/>
        <rFont val="Calibri"/>
        <family val="2"/>
        <scheme val="minor"/>
      </rPr>
      <t>: Si des critères sont déclarés "Non Applicables",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ils ne sont pas pris en compte dans le calcul du score de l'évaluation finale. La non applicabilité doit être justifiée. </t>
    </r>
  </si>
  <si>
    <r>
      <t>Présentation des onglets:  
{Mode d'emploi}
   *</t>
    </r>
    <r>
      <rPr>
        <sz val="8"/>
        <color theme="1"/>
        <rFont val="Calibri"/>
        <family val="2"/>
        <scheme val="minor"/>
      </rPr>
      <t>Explication sur le fonctionnement de l'outil 
   *Choix des seuils d'évaluation à utiliser</t>
    </r>
  </si>
  <si>
    <t xml:space="preserve">Les tests des effets biologiques, réglementaires et cliniques ont été inclus dans la procédure d'évaluation biologique et sont inclus dans un processus de gestion de risque. </t>
  </si>
  <si>
    <r>
      <t xml:space="preserve">Une </t>
    </r>
    <r>
      <rPr>
        <sz val="8"/>
        <color rgb="FFFF0000"/>
        <rFont val="Calibri"/>
        <family val="2"/>
        <scheme val="minor"/>
      </rPr>
      <t xml:space="preserve">liste des risques biologiques </t>
    </r>
    <r>
      <rPr>
        <sz val="8"/>
        <color rgb="FF000000"/>
        <rFont val="Calibri"/>
        <family val="2"/>
        <scheme val="minor"/>
      </rPr>
      <t xml:space="preserve">que peut subir un matériau lors de son utilisation a été établie. </t>
    </r>
  </si>
  <si>
    <t xml:space="preserve">La sécurité du dispositif est évaluée tout au long de sa durée de vie. </t>
  </si>
  <si>
    <t>Le dispositif médical réutilisable a été évalué autant de fois que le nombre maximal d’utilisations prévu par le fabricant. </t>
  </si>
  <si>
    <r>
      <rPr>
        <sz val="8"/>
        <color rgb="FFFF0000"/>
        <rFont val="Calibri"/>
        <family val="2"/>
        <scheme val="minor"/>
      </rPr>
      <t xml:space="preserve">Un justificatif concernant les essais supplémentaires </t>
    </r>
    <r>
      <rPr>
        <sz val="8"/>
        <color rgb="FF000000"/>
        <rFont val="Calibri"/>
        <family val="2"/>
        <scheme val="minor"/>
      </rPr>
      <t>(tests additionnels sur le dispositif médical) réalisés a été rédigé.</t>
    </r>
  </si>
  <si>
    <r>
      <rPr>
        <sz val="8"/>
        <color rgb="FFFF0000"/>
        <rFont val="Calibri"/>
        <family val="2"/>
        <scheme val="minor"/>
      </rPr>
      <t>Une preuve sur</t>
    </r>
    <r>
      <rPr>
        <sz val="8"/>
        <rFont val="Calibri"/>
        <family val="2"/>
        <scheme val="minor"/>
      </rPr>
      <t xml:space="preserve"> la non nécessité d'effectuer des essais supplémentaires</t>
    </r>
    <r>
      <rPr>
        <sz val="8"/>
        <color rgb="FF000000"/>
        <rFont val="Calibri"/>
        <family val="2"/>
        <scheme val="minor"/>
      </rPr>
      <t xml:space="preserve"> a été rédigée. </t>
    </r>
  </si>
  <si>
    <t>L’identification de la nature dispositif médical en contact avec l’extérieur et son rôle a été réalisée.</t>
  </si>
  <si>
    <r>
      <t>La durée de contact du dispositif avec le corps a été évaluée (exposition limitée, prolongée, permanente …).</t>
    </r>
    <r>
      <rPr>
        <sz val="8"/>
        <color rgb="FFFF0000"/>
        <rFont val="Calibri"/>
        <family val="2"/>
        <scheme val="minor"/>
      </rPr>
      <t> </t>
    </r>
  </si>
  <si>
    <t>La nature physique et chimique du dispositif médical final a été prise en considération lors de l'évaluation.</t>
  </si>
  <si>
    <t>La sensibilité et la sélectivité de l’essai considéré par rapport à l’impact de l’ensemble de données résultant de l’évaluation biologique ont été pris en compte.</t>
  </si>
  <si>
    <t>Toute douleur, souffrance, détresse ou dommage corporel prolongé, infligés aux animaux utilisés, qui sont exigés par l’ISO 10993-2:2006, 4.4, ont été réduits au minimum.</t>
  </si>
  <si>
    <t>Les solvants et les conditions d’extraction utilisés sont appropriés à la nature, à l’utilisation du produit fini et à la prédictibilité de la méthode d’essai.</t>
  </si>
  <si>
    <t>Les méthodes d’essai utilisées pour les essais d’évaluation biologique sont sensibles et précises.</t>
  </si>
  <si>
    <t>Pour les matériaux sur lesquels on dispose de données de toxicité chronique, les tests ont été supprimés si nécessaire.</t>
  </si>
  <si>
    <r>
      <t xml:space="preserve">Les raisons de la suppression des tests ont été incluses dans le </t>
    </r>
    <r>
      <rPr>
        <sz val="8"/>
        <color rgb="FFFF0000"/>
        <rFont val="Calibri"/>
        <family val="2"/>
        <scheme val="minor"/>
      </rPr>
      <t>rapport d’évaluation biologique global</t>
    </r>
    <r>
      <rPr>
        <sz val="8"/>
        <color rgb="FF000000"/>
        <rFont val="Calibri"/>
        <family val="2"/>
        <scheme val="minor"/>
      </rPr>
      <t>.</t>
    </r>
  </si>
  <si>
    <t xml:space="preserve">Les évaluations de toxicité pour la reproduction ont été effectuées après évaluation de l’impact potentiel du dispositif médical sur la capacité de reproduction du sujet. </t>
  </si>
  <si>
    <t xml:space="preserve">Des évaluations de la toxicité sur le développement ont été effectués pour les dispositifs médicaux (ou les matériaux) utilisés au cours de la grossesse. </t>
  </si>
  <si>
    <t>Les essais de la toxicité pour la reproduction et le développement ont été réalisés pour les nouveaux matériaux.</t>
  </si>
  <si>
    <t>Les essais de la toxicité pour la reproduction et le développement ont été effectués pour les matériaux présentant une toxicité connue sur la reproduction ou le développement.</t>
  </si>
  <si>
    <t>Les essais de la toxicité pour la reproduction et le développement ont été utilisés pour les dispositifs médicaux dont les matériaux peuvent être présent localement  dans les organes reproducteurs.</t>
  </si>
  <si>
    <t xml:space="preserve">Les essais de la toxicité pour la reproduction et le développement ont été réalisés sur les dispositifs médicaux pour les femmes enceintes. </t>
  </si>
  <si>
    <t>Des études toxicocinétiques ont été effectuées si le dispositif médical est destiné à être absorbé.</t>
  </si>
  <si>
    <t>Des études toxicocinétiques ont été réalisées si une dégradation ou une corrosion significative sont sûres ou probables.</t>
  </si>
  <si>
    <t>Des études toxicocinétiques ont été effectués sur le dispositif médical si ce dernier produit une migration de substances relargables.</t>
  </si>
  <si>
    <t xml:space="preserve">Des études toxicocinétiques ont été envisagées si le dispositif médical présente une probabilité de libération de quantités substantielles de nano-objets dans le corps pendant son utilisation clinique. </t>
  </si>
  <si>
    <t xml:space="preserve">Des études toxicocinétiques ont été menées si le produit est une combinaison de dispositif médical et de médicaments. </t>
  </si>
  <si>
    <t>Les études toxicocinétiques réalisées pour les produits de dégradation et les produits extractibles/relargables ont été menées conformément à l’ISO 10993-16.</t>
  </si>
  <si>
    <t>Les essais d’immunotoxicité ont été effectués en fontion de la nature chimique des matériaux de fabrication.</t>
  </si>
  <si>
    <t>Les essais d’immunotoxicité ont été réalisés à partir des données issues de sources suggérant des effets immunotoxicologiques.</t>
  </si>
  <si>
    <t>Les essais d’immunotoxicité ont été réalisés à partir d'un produit chimique inconnu, si son potentiel est immunogène.</t>
  </si>
  <si>
    <r>
      <t xml:space="preserve"> La stratégie et le contenu de l’évaluation biologique du dispositif médical ont été identifiés, planifiés, et </t>
    </r>
    <r>
      <rPr>
        <sz val="8"/>
        <color rgb="FFFF0000"/>
        <rFont val="Calibri"/>
        <family val="2"/>
        <scheme val="minor"/>
      </rPr>
      <t>documentés</t>
    </r>
    <r>
      <rPr>
        <sz val="8"/>
        <color rgb="FF000000"/>
        <rFont val="Calibri"/>
        <family val="2"/>
        <scheme val="minor"/>
      </rPr>
      <t xml:space="preserve"> par des personnes expérimentées.</t>
    </r>
  </si>
  <si>
    <r>
      <t xml:space="preserve">La nécessité d'ajouter toute donnée supplémentaire pour compléter l’évaluation biologique a été identifiée et </t>
    </r>
    <r>
      <rPr>
        <sz val="8"/>
        <color rgb="FFFF0000"/>
        <rFont val="Calibri"/>
        <family val="2"/>
        <scheme val="minor"/>
      </rPr>
      <t>documentée</t>
    </r>
    <r>
      <rPr>
        <sz val="8"/>
        <color rgb="FF000000"/>
        <rFont val="Calibri"/>
        <family val="2"/>
        <scheme val="minor"/>
      </rPr>
      <t xml:space="preserve"> par des personnes expérimentées.</t>
    </r>
  </si>
  <si>
    <t>Des études toxicocinétiques ont été réalisées pour un implant ayant un contact à long terme.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</si>
</sst>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indexed="12"/>
      <name val="Arial"/>
      <family val="2"/>
    </font>
    <font>
      <sz val="9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9" tint="-0.499984740745262"/>
      <name val="Arial"/>
      <family val="2"/>
    </font>
    <font>
      <sz val="7"/>
      <color theme="9" tint="-0.499984740745262"/>
      <name val="Arial"/>
      <family val="2"/>
    </font>
    <font>
      <b/>
      <sz val="7"/>
      <color theme="5" tint="-0.499984740745262"/>
      <name val="Arial"/>
      <family val="2"/>
    </font>
    <font>
      <sz val="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6"/>
      <name val="Calibri"/>
      <family val="2"/>
      <scheme val="minor"/>
    </font>
    <font>
      <i/>
      <u/>
      <sz val="6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6"/>
      <color theme="4" tint="-0.249977111117893"/>
      <name val="Calibri"/>
      <family val="2"/>
      <scheme val="minor"/>
    </font>
    <font>
      <b/>
      <sz val="7"/>
      <color theme="9" tint="-0.499984740745262"/>
      <name val="Calibri"/>
      <family val="2"/>
      <scheme val="minor"/>
    </font>
    <font>
      <sz val="7"/>
      <color indexed="12"/>
      <name val="Calibri"/>
      <family val="2"/>
      <scheme val="minor"/>
    </font>
    <font>
      <sz val="7"/>
      <color theme="9" tint="-0.499984740745262"/>
      <name val="Calibri"/>
      <family val="2"/>
      <scheme val="minor"/>
    </font>
    <font>
      <sz val="7"/>
      <color rgb="FFFF0000"/>
      <name val="Calibri"/>
      <family val="2"/>
      <scheme val="minor"/>
    </font>
    <font>
      <sz val="6"/>
      <color theme="8"/>
      <name val="Calibri"/>
      <family val="2"/>
      <scheme val="minor"/>
    </font>
    <font>
      <sz val="6"/>
      <color theme="8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i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7.5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.5"/>
      <name val="Calibri"/>
      <family val="2"/>
      <scheme val="minor"/>
    </font>
    <font>
      <i/>
      <sz val="7"/>
      <name val="Calibri"/>
      <family val="2"/>
      <scheme val="minor"/>
    </font>
    <font>
      <b/>
      <i/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6"/>
      <color theme="10"/>
      <name val="Calibri"/>
      <family val="2"/>
      <scheme val="minor"/>
    </font>
    <font>
      <b/>
      <sz val="9"/>
      <name val="Arial Narrow"/>
      <family val="2"/>
    </font>
    <font>
      <i/>
      <sz val="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BC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rgb="FFFFE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D1A6"/>
        <bgColor indexed="64"/>
      </patternFill>
    </fill>
    <fill>
      <patternFill patternType="solid">
        <fgColor theme="3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/>
      </left>
      <right/>
      <top/>
      <bottom style="thin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</cellStyleXfs>
  <cellXfs count="590">
    <xf numFmtId="0" fontId="0" fillId="0" borderId="0" xfId="0"/>
    <xf numFmtId="0" fontId="0" fillId="0" borderId="0" xfId="0" applyFill="1"/>
    <xf numFmtId="0" fontId="0" fillId="0" borderId="0" xfId="0"/>
    <xf numFmtId="9" fontId="0" fillId="0" borderId="0" xfId="0" applyNumberFormat="1" applyFill="1"/>
    <xf numFmtId="0" fontId="0" fillId="0" borderId="0" xfId="0" applyProtection="1"/>
    <xf numFmtId="0" fontId="23" fillId="0" borderId="0" xfId="0" applyFont="1" applyAlignment="1" applyProtection="1">
      <alignment vertical="center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 wrapText="1"/>
    </xf>
    <xf numFmtId="9" fontId="2" fillId="0" borderId="0" xfId="0" applyNumberFormat="1" applyFont="1" applyFill="1" applyBorder="1" applyAlignment="1" applyProtection="1">
      <alignment vertical="top"/>
    </xf>
    <xf numFmtId="9" fontId="18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Font="1" applyFill="1" applyAlignment="1" applyProtection="1">
      <alignment vertical="center"/>
    </xf>
    <xf numFmtId="9" fontId="0" fillId="0" borderId="0" xfId="1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0" fillId="7" borderId="0" xfId="0" applyFill="1" applyBorder="1" applyProtection="1"/>
    <xf numFmtId="0" fontId="4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2" fillId="5" borderId="0" xfId="0" applyFont="1" applyFill="1" applyBorder="1" applyAlignment="1">
      <alignment horizontal="right" vertical="center"/>
    </xf>
    <xf numFmtId="0" fontId="31" fillId="5" borderId="0" xfId="0" applyFont="1" applyFill="1" applyBorder="1" applyAlignment="1">
      <alignment horizontal="right" vertical="center"/>
    </xf>
    <xf numFmtId="1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32" fillId="5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5" fillId="5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/>
    <xf numFmtId="0" fontId="23" fillId="0" borderId="14" xfId="0" applyFont="1" applyBorder="1" applyProtection="1"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9" fontId="23" fillId="0" borderId="14" xfId="0" applyNumberFormat="1" applyFont="1" applyBorder="1" applyAlignment="1">
      <alignment horizontal="center" vertical="center"/>
    </xf>
    <xf numFmtId="9" fontId="23" fillId="0" borderId="14" xfId="1" applyFont="1" applyBorder="1" applyAlignment="1">
      <alignment horizontal="center" vertical="center"/>
    </xf>
    <xf numFmtId="0" fontId="0" fillId="5" borderId="0" xfId="0" applyFill="1" applyBorder="1" applyAlignment="1" applyProtection="1">
      <alignment horizontal="center"/>
    </xf>
    <xf numFmtId="9" fontId="0" fillId="7" borderId="0" xfId="0" applyNumberFormat="1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7" borderId="6" xfId="0" applyFill="1" applyBorder="1" applyProtection="1"/>
    <xf numFmtId="0" fontId="25" fillId="5" borderId="7" xfId="0" applyFont="1" applyFill="1" applyBorder="1" applyAlignment="1" applyProtection="1">
      <alignment vertical="center"/>
      <protection locked="0"/>
    </xf>
    <xf numFmtId="0" fontId="33" fillId="0" borderId="15" xfId="0" applyFont="1" applyBorder="1"/>
    <xf numFmtId="0" fontId="33" fillId="0" borderId="17" xfId="0" applyFont="1" applyBorder="1"/>
    <xf numFmtId="0" fontId="0" fillId="0" borderId="0" xfId="0" applyBorder="1"/>
    <xf numFmtId="0" fontId="33" fillId="0" borderId="22" xfId="0" applyFont="1" applyBorder="1"/>
    <xf numFmtId="0" fontId="33" fillId="0" borderId="6" xfId="0" applyFont="1" applyBorder="1"/>
    <xf numFmtId="0" fontId="59" fillId="0" borderId="0" xfId="0" applyFont="1" applyBorder="1" applyAlignment="1">
      <alignment vertical="top"/>
    </xf>
    <xf numFmtId="0" fontId="16" fillId="5" borderId="6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 wrapText="1"/>
    </xf>
    <xf numFmtId="0" fontId="17" fillId="0" borderId="13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22" fillId="15" borderId="13" xfId="0" applyFont="1" applyFill="1" applyBorder="1" applyAlignment="1">
      <alignment vertical="center"/>
    </xf>
    <xf numFmtId="0" fontId="22" fillId="15" borderId="0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</xf>
    <xf numFmtId="9" fontId="1" fillId="0" borderId="0" xfId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9" fontId="0" fillId="0" borderId="0" xfId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23" fillId="2" borderId="19" xfId="0" applyFont="1" applyFill="1" applyBorder="1" applyProtection="1"/>
    <xf numFmtId="0" fontId="23" fillId="2" borderId="13" xfId="0" applyFont="1" applyFill="1" applyBorder="1" applyAlignment="1" applyProtection="1">
      <alignment vertical="center"/>
    </xf>
    <xf numFmtId="0" fontId="40" fillId="2" borderId="17" xfId="0" applyFont="1" applyFill="1" applyBorder="1" applyAlignment="1" applyProtection="1">
      <alignment vertical="center"/>
    </xf>
    <xf numFmtId="0" fontId="23" fillId="2" borderId="28" xfId="0" applyFont="1" applyFill="1" applyBorder="1" applyProtection="1"/>
    <xf numFmtId="9" fontId="33" fillId="7" borderId="14" xfId="0" applyNumberFormat="1" applyFont="1" applyFill="1" applyBorder="1" applyAlignment="1" applyProtection="1">
      <alignment horizontal="center" vertical="center"/>
    </xf>
    <xf numFmtId="9" fontId="44" fillId="0" borderId="14" xfId="0" applyNumberFormat="1" applyFont="1" applyFill="1" applyBorder="1" applyAlignment="1" applyProtection="1">
      <alignment horizontal="center" vertical="center"/>
      <protection locked="0"/>
    </xf>
    <xf numFmtId="9" fontId="33" fillId="6" borderId="14" xfId="0" applyNumberFormat="1" applyFont="1" applyFill="1" applyBorder="1" applyAlignment="1" applyProtection="1">
      <alignment horizontal="center" vertical="center"/>
    </xf>
    <xf numFmtId="0" fontId="33" fillId="7" borderId="14" xfId="0" applyFont="1" applyFill="1" applyBorder="1" applyAlignment="1" applyProtection="1">
      <alignment horizontal="center" vertical="top" wrapText="1"/>
    </xf>
    <xf numFmtId="0" fontId="33" fillId="6" borderId="14" xfId="0" applyFont="1" applyFill="1" applyBorder="1" applyAlignment="1" applyProtection="1">
      <alignment horizontal="center" vertical="top" wrapText="1"/>
    </xf>
    <xf numFmtId="0" fontId="33" fillId="23" borderId="14" xfId="0" applyFont="1" applyFill="1" applyBorder="1" applyAlignment="1" applyProtection="1">
      <alignment horizontal="center" vertical="top" wrapText="1"/>
    </xf>
    <xf numFmtId="0" fontId="43" fillId="7" borderId="14" xfId="0" applyFont="1" applyFill="1" applyBorder="1" applyAlignment="1" applyProtection="1">
      <alignment horizontal="center" vertical="top"/>
    </xf>
    <xf numFmtId="0" fontId="33" fillId="17" borderId="14" xfId="0" applyFont="1" applyFill="1" applyBorder="1" applyAlignment="1" applyProtection="1">
      <alignment horizontal="center" vertical="center"/>
    </xf>
    <xf numFmtId="0" fontId="33" fillId="3" borderId="14" xfId="0" applyFont="1" applyFill="1" applyBorder="1" applyAlignment="1" applyProtection="1">
      <alignment horizontal="center" vertical="center"/>
    </xf>
    <xf numFmtId="0" fontId="43" fillId="7" borderId="14" xfId="0" applyFont="1" applyFill="1" applyBorder="1" applyAlignment="1" applyProtection="1">
      <alignment horizontal="center" vertical="top" wrapText="1"/>
    </xf>
    <xf numFmtId="0" fontId="23" fillId="0" borderId="15" xfId="0" applyFont="1" applyBorder="1" applyProtection="1"/>
    <xf numFmtId="0" fontId="37" fillId="5" borderId="15" xfId="2" applyFont="1" applyFill="1" applyBorder="1" applyAlignment="1" applyProtection="1">
      <alignment vertical="center"/>
    </xf>
    <xf numFmtId="0" fontId="38" fillId="5" borderId="19" xfId="2" applyFont="1" applyFill="1" applyBorder="1" applyAlignment="1" applyProtection="1">
      <alignment vertical="center"/>
    </xf>
    <xf numFmtId="0" fontId="37" fillId="5" borderId="18" xfId="2" applyFont="1" applyFill="1" applyBorder="1" applyAlignment="1" applyProtection="1">
      <alignment vertical="center"/>
    </xf>
    <xf numFmtId="0" fontId="23" fillId="0" borderId="18" xfId="0" applyFont="1" applyBorder="1" applyProtection="1"/>
    <xf numFmtId="0" fontId="23" fillId="0" borderId="18" xfId="0" applyFont="1" applyBorder="1" applyAlignment="1" applyProtection="1">
      <alignment vertical="center"/>
    </xf>
    <xf numFmtId="0" fontId="23" fillId="0" borderId="15" xfId="0" applyFont="1" applyBorder="1" applyAlignment="1" applyProtection="1">
      <alignment vertical="center"/>
    </xf>
    <xf numFmtId="0" fontId="1" fillId="2" borderId="26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1" fillId="2" borderId="37" xfId="0" applyFont="1" applyFill="1" applyBorder="1" applyAlignment="1" applyProtection="1">
      <alignment vertical="center"/>
    </xf>
    <xf numFmtId="9" fontId="42" fillId="2" borderId="14" xfId="1" applyFont="1" applyFill="1" applyBorder="1" applyAlignment="1" applyProtection="1">
      <alignment horizontal="center" vertical="center" wrapText="1"/>
    </xf>
    <xf numFmtId="0" fontId="50" fillId="2" borderId="14" xfId="0" applyFont="1" applyFill="1" applyBorder="1" applyAlignment="1" applyProtection="1">
      <alignment horizontal="center" vertical="center" wrapText="1"/>
    </xf>
    <xf numFmtId="0" fontId="49" fillId="2" borderId="14" xfId="0" applyFont="1" applyFill="1" applyBorder="1" applyAlignment="1" applyProtection="1">
      <alignment horizontal="center" vertical="center" wrapText="1"/>
    </xf>
    <xf numFmtId="0" fontId="15" fillId="9" borderId="14" xfId="0" applyFont="1" applyFill="1" applyBorder="1" applyAlignment="1" applyProtection="1">
      <alignment horizontal="center" vertical="center" wrapText="1"/>
    </xf>
    <xf numFmtId="9" fontId="15" fillId="9" borderId="14" xfId="1" applyFont="1" applyFill="1" applyBorder="1" applyAlignment="1" applyProtection="1">
      <alignment horizontal="center" vertical="center" wrapText="1"/>
    </xf>
    <xf numFmtId="0" fontId="29" fillId="7" borderId="14" xfId="0" applyFont="1" applyFill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9" fontId="15" fillId="18" borderId="14" xfId="1" applyFont="1" applyFill="1" applyBorder="1" applyAlignment="1" applyProtection="1">
      <alignment horizontal="center" vertical="center" wrapText="1"/>
    </xf>
    <xf numFmtId="0" fontId="15" fillId="19" borderId="14" xfId="0" applyFont="1" applyFill="1" applyBorder="1" applyAlignment="1" applyProtection="1">
      <alignment horizontal="center" vertical="center" wrapText="1"/>
    </xf>
    <xf numFmtId="0" fontId="29" fillId="7" borderId="14" xfId="0" applyFont="1" applyFill="1" applyBorder="1" applyAlignment="1" applyProtection="1">
      <alignment horizontal="center"/>
    </xf>
    <xf numFmtId="0" fontId="15" fillId="9" borderId="14" xfId="0" applyFont="1" applyFill="1" applyBorder="1" applyAlignment="1" applyProtection="1">
      <alignment horizontal="left"/>
    </xf>
    <xf numFmtId="0" fontId="29" fillId="8" borderId="14" xfId="0" applyFont="1" applyFill="1" applyBorder="1" applyAlignment="1" applyProtection="1">
      <alignment horizontal="center" vertical="center"/>
    </xf>
    <xf numFmtId="0" fontId="15" fillId="8" borderId="14" xfId="0" applyFont="1" applyFill="1" applyBorder="1" applyAlignment="1" applyProtection="1">
      <alignment horizontal="center" vertical="center" wrapText="1"/>
    </xf>
    <xf numFmtId="9" fontId="15" fillId="8" borderId="14" xfId="1" applyFont="1" applyFill="1" applyBorder="1" applyAlignment="1" applyProtection="1">
      <alignment horizontal="center" vertical="center" wrapText="1"/>
    </xf>
    <xf numFmtId="0" fontId="29" fillId="15" borderId="14" xfId="0" applyFont="1" applyFill="1" applyBorder="1" applyAlignment="1" applyProtection="1">
      <alignment horizontal="center" vertical="center"/>
    </xf>
    <xf numFmtId="0" fontId="15" fillId="15" borderId="14" xfId="0" applyFont="1" applyFill="1" applyBorder="1" applyAlignment="1" applyProtection="1">
      <alignment horizontal="center" vertical="center" wrapText="1"/>
    </xf>
    <xf numFmtId="9" fontId="15" fillId="15" borderId="14" xfId="1" applyFont="1" applyFill="1" applyBorder="1" applyAlignment="1" applyProtection="1">
      <alignment horizontal="center" vertical="center" wrapText="1"/>
    </xf>
    <xf numFmtId="0" fontId="15" fillId="9" borderId="14" xfId="0" applyFont="1" applyFill="1" applyBorder="1" applyProtection="1"/>
    <xf numFmtId="0" fontId="15" fillId="13" borderId="14" xfId="0" applyFont="1" applyFill="1" applyBorder="1" applyAlignment="1" applyProtection="1">
      <alignment horizontal="center" vertical="center" wrapText="1"/>
    </xf>
    <xf numFmtId="0" fontId="29" fillId="9" borderId="14" xfId="0" applyFont="1" applyFill="1" applyBorder="1" applyAlignment="1" applyProtection="1">
      <alignment horizontal="center" vertical="center"/>
    </xf>
    <xf numFmtId="0" fontId="23" fillId="2" borderId="26" xfId="0" applyFont="1" applyFill="1" applyBorder="1" applyAlignment="1" applyProtection="1">
      <alignment vertical="center"/>
    </xf>
    <xf numFmtId="0" fontId="49" fillId="2" borderId="33" xfId="0" applyFont="1" applyFill="1" applyBorder="1" applyAlignment="1" applyProtection="1">
      <alignment horizontal="right" vertical="center"/>
    </xf>
    <xf numFmtId="0" fontId="13" fillId="2" borderId="17" xfId="0" applyFont="1" applyFill="1" applyBorder="1" applyAlignment="1" applyProtection="1">
      <alignment vertical="center"/>
    </xf>
    <xf numFmtId="0" fontId="40" fillId="2" borderId="30" xfId="0" applyFont="1" applyFill="1" applyBorder="1" applyAlignment="1" applyProtection="1">
      <alignment vertical="center"/>
    </xf>
    <xf numFmtId="0" fontId="0" fillId="7" borderId="13" xfId="0" applyFill="1" applyBorder="1" applyProtection="1"/>
    <xf numFmtId="0" fontId="19" fillId="7" borderId="13" xfId="0" applyFont="1" applyFill="1" applyBorder="1" applyProtection="1"/>
    <xf numFmtId="0" fontId="0" fillId="7" borderId="17" xfId="0" applyFill="1" applyBorder="1" applyProtection="1"/>
    <xf numFmtId="0" fontId="19" fillId="7" borderId="19" xfId="0" applyFont="1" applyFill="1" applyBorder="1" applyProtection="1"/>
    <xf numFmtId="0" fontId="19" fillId="7" borderId="18" xfId="0" applyFont="1" applyFill="1" applyBorder="1" applyProtection="1"/>
    <xf numFmtId="0" fontId="0" fillId="7" borderId="18" xfId="0" applyFill="1" applyBorder="1" applyProtection="1"/>
    <xf numFmtId="0" fontId="0" fillId="7" borderId="28" xfId="0" applyFill="1" applyBorder="1" applyProtection="1"/>
    <xf numFmtId="9" fontId="64" fillId="2" borderId="14" xfId="0" applyNumberFormat="1" applyFont="1" applyFill="1" applyBorder="1" applyAlignment="1" applyProtection="1">
      <alignment horizontal="center" vertical="center"/>
    </xf>
    <xf numFmtId="0" fontId="33" fillId="16" borderId="27" xfId="0" applyFont="1" applyFill="1" applyBorder="1" applyAlignment="1" applyProtection="1">
      <alignment horizontal="center" vertical="center"/>
    </xf>
    <xf numFmtId="0" fontId="33" fillId="18" borderId="26" xfId="0" applyFont="1" applyFill="1" applyBorder="1" applyAlignment="1" applyProtection="1">
      <alignment horizontal="center" vertical="center"/>
    </xf>
    <xf numFmtId="0" fontId="33" fillId="18" borderId="13" xfId="0" applyFont="1" applyFill="1" applyBorder="1" applyAlignment="1" applyProtection="1">
      <alignment horizontal="center" vertical="center"/>
    </xf>
    <xf numFmtId="0" fontId="33" fillId="18" borderId="19" xfId="0" applyFont="1" applyFill="1" applyBorder="1" applyAlignment="1" applyProtection="1">
      <alignment horizontal="center" vertical="center"/>
    </xf>
    <xf numFmtId="0" fontId="33" fillId="16" borderId="26" xfId="0" applyFont="1" applyFill="1" applyBorder="1" applyAlignment="1" applyProtection="1">
      <alignment horizontal="center" vertical="center"/>
    </xf>
    <xf numFmtId="0" fontId="33" fillId="16" borderId="13" xfId="0" applyFont="1" applyFill="1" applyBorder="1" applyAlignment="1" applyProtection="1">
      <alignment horizontal="center" vertical="center"/>
    </xf>
    <xf numFmtId="0" fontId="33" fillId="16" borderId="19" xfId="0" applyFont="1" applyFill="1" applyBorder="1" applyAlignment="1" applyProtection="1">
      <alignment horizontal="center" vertical="center"/>
    </xf>
    <xf numFmtId="0" fontId="33" fillId="9" borderId="27" xfId="0" applyFont="1" applyFill="1" applyBorder="1" applyAlignment="1" applyProtection="1">
      <alignment horizontal="center" vertical="center"/>
    </xf>
    <xf numFmtId="0" fontId="33" fillId="9" borderId="29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vertical="center"/>
    </xf>
    <xf numFmtId="0" fontId="23" fillId="0" borderId="18" xfId="0" applyFont="1" applyBorder="1"/>
    <xf numFmtId="0" fontId="23" fillId="0" borderId="15" xfId="0" applyFont="1" applyBorder="1"/>
    <xf numFmtId="0" fontId="23" fillId="0" borderId="19" xfId="0" applyFont="1" applyBorder="1"/>
    <xf numFmtId="0" fontId="30" fillId="5" borderId="33" xfId="0" applyFont="1" applyFill="1" applyBorder="1" applyAlignment="1">
      <alignment horizontal="right" vertical="top"/>
    </xf>
    <xf numFmtId="0" fontId="36" fillId="10" borderId="28" xfId="0" applyFont="1" applyFill="1" applyBorder="1" applyAlignment="1">
      <alignment horizontal="right" vertical="top"/>
    </xf>
    <xf numFmtId="0" fontId="40" fillId="2" borderId="17" xfId="0" applyFont="1" applyFill="1" applyBorder="1" applyAlignment="1">
      <alignment vertical="center"/>
    </xf>
    <xf numFmtId="0" fontId="40" fillId="2" borderId="28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9" fontId="57" fillId="14" borderId="16" xfId="0" applyNumberFormat="1" applyFont="1" applyFill="1" applyBorder="1"/>
    <xf numFmtId="0" fontId="33" fillId="14" borderId="16" xfId="0" applyFont="1" applyFill="1" applyBorder="1"/>
    <xf numFmtId="0" fontId="33" fillId="14" borderId="27" xfId="0" applyFont="1" applyFill="1" applyBorder="1"/>
    <xf numFmtId="0" fontId="57" fillId="14" borderId="29" xfId="0" applyFont="1" applyFill="1" applyBorder="1" applyAlignment="1">
      <alignment horizontal="center"/>
    </xf>
    <xf numFmtId="0" fontId="57" fillId="14" borderId="29" xfId="0" applyFont="1" applyFill="1" applyBorder="1"/>
    <xf numFmtId="0" fontId="33" fillId="14" borderId="16" xfId="0" applyFont="1" applyFill="1" applyBorder="1" applyAlignment="1"/>
    <xf numFmtId="0" fontId="23" fillId="0" borderId="50" xfId="0" applyFont="1" applyBorder="1"/>
    <xf numFmtId="0" fontId="23" fillId="0" borderId="51" xfId="0" applyFont="1" applyBorder="1"/>
    <xf numFmtId="0" fontId="23" fillId="0" borderId="20" xfId="0" applyFont="1" applyBorder="1"/>
    <xf numFmtId="0" fontId="23" fillId="0" borderId="35" xfId="0" applyFont="1" applyBorder="1"/>
    <xf numFmtId="0" fontId="23" fillId="0" borderId="34" xfId="0" applyFont="1" applyBorder="1"/>
    <xf numFmtId="0" fontId="30" fillId="0" borderId="19" xfId="0" applyFont="1" applyBorder="1" applyAlignment="1">
      <alignment horizontal="left" vertical="top"/>
    </xf>
    <xf numFmtId="0" fontId="23" fillId="16" borderId="14" xfId="0" applyFont="1" applyFill="1" applyBorder="1" applyAlignment="1">
      <alignment horizontal="center" vertical="center"/>
    </xf>
    <xf numFmtId="0" fontId="23" fillId="16" borderId="14" xfId="0" applyFont="1" applyFill="1" applyBorder="1" applyAlignment="1">
      <alignment horizontal="center" vertical="center" wrapText="1"/>
    </xf>
    <xf numFmtId="0" fontId="60" fillId="8" borderId="14" xfId="0" applyFont="1" applyFill="1" applyBorder="1" applyAlignment="1">
      <alignment horizontal="center" vertical="center" wrapText="1"/>
    </xf>
    <xf numFmtId="0" fontId="60" fillId="16" borderId="14" xfId="0" applyFont="1" applyFill="1" applyBorder="1" applyAlignment="1">
      <alignment horizontal="center" vertical="center" wrapText="1"/>
    </xf>
    <xf numFmtId="0" fontId="60" fillId="16" borderId="14" xfId="0" applyFont="1" applyFill="1" applyBorder="1" applyAlignment="1">
      <alignment horizontal="center" vertical="center"/>
    </xf>
    <xf numFmtId="0" fontId="0" fillId="0" borderId="14" xfId="0" applyBorder="1"/>
    <xf numFmtId="0" fontId="36" fillId="10" borderId="18" xfId="0" applyFont="1" applyFill="1" applyBorder="1" applyAlignment="1" applyProtection="1">
      <alignment horizontal="left" vertical="top" wrapText="1"/>
    </xf>
    <xf numFmtId="0" fontId="36" fillId="10" borderId="18" xfId="0" applyFont="1" applyFill="1" applyBorder="1" applyAlignment="1" applyProtection="1">
      <alignment vertical="top"/>
    </xf>
    <xf numFmtId="0" fontId="36" fillId="10" borderId="19" xfId="0" applyFont="1" applyFill="1" applyBorder="1" applyAlignment="1" applyProtection="1">
      <alignment horizontal="left" vertical="top"/>
    </xf>
    <xf numFmtId="0" fontId="0" fillId="2" borderId="27" xfId="0" applyFill="1" applyBorder="1" applyProtection="1"/>
    <xf numFmtId="9" fontId="27" fillId="15" borderId="14" xfId="0" applyNumberFormat="1" applyFont="1" applyFill="1" applyBorder="1" applyAlignment="1" applyProtection="1">
      <alignment horizontal="center" vertical="center" wrapText="1"/>
    </xf>
    <xf numFmtId="9" fontId="67" fillId="20" borderId="14" xfId="0" applyNumberFormat="1" applyFont="1" applyFill="1" applyBorder="1" applyAlignment="1" applyProtection="1">
      <alignment horizontal="center" vertical="center"/>
    </xf>
    <xf numFmtId="0" fontId="35" fillId="10" borderId="17" xfId="0" applyFont="1" applyFill="1" applyBorder="1" applyAlignment="1" applyProtection="1">
      <alignment horizontal="left" vertical="center"/>
      <protection locked="0"/>
    </xf>
    <xf numFmtId="0" fontId="0" fillId="16" borderId="14" xfId="0" applyFill="1" applyBorder="1"/>
    <xf numFmtId="0" fontId="0" fillId="19" borderId="14" xfId="0" applyFill="1" applyBorder="1"/>
    <xf numFmtId="0" fontId="0" fillId="19" borderId="14" xfId="0" applyFill="1" applyBorder="1" applyAlignment="1">
      <alignment horizontal="center" vertical="center"/>
    </xf>
    <xf numFmtId="0" fontId="15" fillId="19" borderId="14" xfId="0" applyFont="1" applyFill="1" applyBorder="1" applyAlignment="1">
      <alignment wrapText="1"/>
    </xf>
    <xf numFmtId="0" fontId="0" fillId="16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49" fontId="0" fillId="16" borderId="14" xfId="0" applyNumberFormat="1" applyFill="1" applyBorder="1" applyAlignment="1">
      <alignment horizontal="center" vertical="center" wrapText="1"/>
    </xf>
    <xf numFmtId="9" fontId="0" fillId="19" borderId="14" xfId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0" xfId="0" applyFill="1" applyBorder="1"/>
    <xf numFmtId="0" fontId="0" fillId="16" borderId="14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9" fontId="0" fillId="16" borderId="14" xfId="1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2" fillId="0" borderId="14" xfId="0" applyFont="1" applyBorder="1"/>
    <xf numFmtId="0" fontId="0" fillId="16" borderId="14" xfId="0" applyFill="1" applyBorder="1" applyAlignment="1">
      <alignment horizontal="left"/>
    </xf>
    <xf numFmtId="0" fontId="58" fillId="0" borderId="21" xfId="0" applyFont="1" applyBorder="1"/>
    <xf numFmtId="0" fontId="0" fillId="0" borderId="26" xfId="0" applyBorder="1"/>
    <xf numFmtId="0" fontId="0" fillId="0" borderId="13" xfId="0" applyBorder="1"/>
    <xf numFmtId="0" fontId="1" fillId="5" borderId="13" xfId="0" applyFont="1" applyFill="1" applyBorder="1" applyAlignment="1">
      <alignment vertical="center"/>
    </xf>
    <xf numFmtId="0" fontId="16" fillId="5" borderId="13" xfId="0" applyFont="1" applyFill="1" applyBorder="1" applyAlignment="1">
      <alignment vertical="center"/>
    </xf>
    <xf numFmtId="9" fontId="33" fillId="16" borderId="14" xfId="0" applyNumberFormat="1" applyFont="1" applyFill="1" applyBorder="1" applyAlignment="1" applyProtection="1">
      <alignment horizontal="center" vertical="center"/>
    </xf>
    <xf numFmtId="9" fontId="33" fillId="18" borderId="14" xfId="0" applyNumberFormat="1" applyFont="1" applyFill="1" applyBorder="1" applyAlignment="1" applyProtection="1">
      <alignment horizontal="center" vertical="center"/>
    </xf>
    <xf numFmtId="9" fontId="33" fillId="9" borderId="14" xfId="0" applyNumberFormat="1" applyFont="1" applyFill="1" applyBorder="1" applyAlignment="1" applyProtection="1">
      <alignment horizontal="center" vertical="center"/>
    </xf>
    <xf numFmtId="9" fontId="33" fillId="18" borderId="27" xfId="1" applyFont="1" applyFill="1" applyBorder="1" applyAlignment="1" applyProtection="1">
      <alignment horizontal="center" vertical="center"/>
    </xf>
    <xf numFmtId="0" fontId="78" fillId="5" borderId="26" xfId="4" applyFont="1" applyFill="1" applyBorder="1" applyAlignment="1" applyProtection="1">
      <alignment vertical="center"/>
    </xf>
    <xf numFmtId="0" fontId="79" fillId="5" borderId="26" xfId="4" applyFont="1" applyFill="1" applyBorder="1" applyAlignment="1" applyProtection="1">
      <alignment vertical="center"/>
    </xf>
    <xf numFmtId="0" fontId="33" fillId="4" borderId="14" xfId="0" applyFont="1" applyFill="1" applyBorder="1" applyAlignment="1" applyProtection="1">
      <alignment horizontal="center" vertical="center"/>
    </xf>
    <xf numFmtId="0" fontId="33" fillId="24" borderId="14" xfId="0" applyFont="1" applyFill="1" applyBorder="1" applyAlignment="1" applyProtection="1">
      <alignment horizontal="center" vertical="center"/>
    </xf>
    <xf numFmtId="0" fontId="33" fillId="7" borderId="14" xfId="0" applyFont="1" applyFill="1" applyBorder="1" applyAlignment="1" applyProtection="1">
      <alignment horizontal="center" vertical="center" wrapText="1"/>
    </xf>
    <xf numFmtId="0" fontId="33" fillId="6" borderId="14" xfId="0" applyFont="1" applyFill="1" applyBorder="1" applyAlignment="1" applyProtection="1">
      <alignment horizontal="center" vertical="center" wrapText="1"/>
    </xf>
    <xf numFmtId="0" fontId="30" fillId="5" borderId="33" xfId="0" applyFont="1" applyFill="1" applyBorder="1" applyAlignment="1" applyProtection="1">
      <alignment horizontal="right" vertical="top"/>
    </xf>
    <xf numFmtId="0" fontId="36" fillId="10" borderId="28" xfId="0" applyFont="1" applyFill="1" applyBorder="1" applyAlignment="1" applyProtection="1">
      <alignment horizontal="right" vertical="top"/>
    </xf>
    <xf numFmtId="0" fontId="40" fillId="2" borderId="17" xfId="0" applyFont="1" applyFill="1" applyBorder="1" applyAlignment="1" applyProtection="1">
      <alignment horizontal="right" vertical="center"/>
    </xf>
    <xf numFmtId="0" fontId="42" fillId="2" borderId="14" xfId="0" applyFont="1" applyFill="1" applyBorder="1" applyAlignment="1" applyProtection="1">
      <alignment horizontal="center" vertical="center" wrapText="1"/>
    </xf>
    <xf numFmtId="0" fontId="33" fillId="16" borderId="14" xfId="0" applyFont="1" applyFill="1" applyBorder="1" applyAlignment="1" applyProtection="1">
      <alignment horizontal="center" vertical="center" wrapText="1"/>
    </xf>
    <xf numFmtId="0" fontId="33" fillId="18" borderId="14" xfId="0" applyFont="1" applyFill="1" applyBorder="1" applyAlignment="1" applyProtection="1">
      <alignment horizontal="center" vertical="center" wrapText="1"/>
    </xf>
    <xf numFmtId="0" fontId="0" fillId="7" borderId="17" xfId="0" applyFill="1" applyBorder="1" applyAlignment="1" applyProtection="1">
      <alignment horizontal="center"/>
    </xf>
    <xf numFmtId="0" fontId="33" fillId="9" borderId="14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16" borderId="14" xfId="0" applyFill="1" applyBorder="1" applyAlignment="1">
      <alignment horizontal="center"/>
    </xf>
    <xf numFmtId="0" fontId="36" fillId="10" borderId="28" xfId="0" applyFont="1" applyFill="1" applyBorder="1" applyAlignment="1" applyProtection="1">
      <alignment horizontal="right" vertical="top"/>
    </xf>
    <xf numFmtId="0" fontId="79" fillId="5" borderId="26" xfId="4" applyFont="1" applyFill="1" applyBorder="1" applyAlignment="1">
      <alignment vertical="center"/>
    </xf>
    <xf numFmtId="0" fontId="79" fillId="0" borderId="21" xfId="4" applyFont="1" applyBorder="1" applyAlignment="1">
      <alignment vertical="center"/>
    </xf>
    <xf numFmtId="0" fontId="33" fillId="14" borderId="27" xfId="0" applyFont="1" applyFill="1" applyBorder="1" applyAlignment="1">
      <alignment vertical="center"/>
    </xf>
    <xf numFmtId="9" fontId="57" fillId="14" borderId="16" xfId="0" applyNumberFormat="1" applyFont="1" applyFill="1" applyBorder="1" applyAlignment="1">
      <alignment vertical="center"/>
    </xf>
    <xf numFmtId="0" fontId="33" fillId="14" borderId="16" xfId="0" applyFont="1" applyFill="1" applyBorder="1" applyAlignment="1">
      <alignment vertical="center"/>
    </xf>
    <xf numFmtId="0" fontId="57" fillId="14" borderId="29" xfId="0" applyFont="1" applyFill="1" applyBorder="1" applyAlignment="1">
      <alignment horizontal="center" vertical="center"/>
    </xf>
    <xf numFmtId="9" fontId="57" fillId="14" borderId="16" xfId="1" applyFont="1" applyFill="1" applyBorder="1" applyAlignment="1">
      <alignment vertical="center"/>
    </xf>
    <xf numFmtId="0" fontId="23" fillId="16" borderId="14" xfId="0" applyFont="1" applyFill="1" applyBorder="1" applyAlignment="1" applyProtection="1">
      <alignment horizontal="center" vertical="center"/>
    </xf>
    <xf numFmtId="0" fontId="23" fillId="18" borderId="14" xfId="0" applyFont="1" applyFill="1" applyBorder="1" applyAlignment="1" applyProtection="1">
      <alignment horizontal="center" vertical="center" wrapText="1"/>
    </xf>
    <xf numFmtId="0" fontId="23" fillId="16" borderId="14" xfId="0" applyFont="1" applyFill="1" applyBorder="1" applyAlignment="1" applyProtection="1">
      <alignment horizontal="center" vertical="center" wrapText="1"/>
    </xf>
    <xf numFmtId="0" fontId="23" fillId="9" borderId="14" xfId="0" applyFont="1" applyFill="1" applyBorder="1" applyAlignment="1" applyProtection="1">
      <alignment horizontal="center" vertical="center" wrapText="1"/>
    </xf>
    <xf numFmtId="0" fontId="80" fillId="5" borderId="26" xfId="4" applyFont="1" applyFill="1" applyBorder="1" applyAlignment="1" applyProtection="1">
      <alignment vertical="center"/>
    </xf>
    <xf numFmtId="9" fontId="2" fillId="18" borderId="26" xfId="0" applyNumberFormat="1" applyFont="1" applyFill="1" applyBorder="1" applyAlignment="1" applyProtection="1">
      <alignment horizontal="left" vertical="center" indent="1"/>
    </xf>
    <xf numFmtId="9" fontId="2" fillId="18" borderId="0" xfId="0" applyNumberFormat="1" applyFont="1" applyFill="1" applyBorder="1" applyAlignment="1" applyProtection="1">
      <alignment horizontal="center" vertical="center"/>
    </xf>
    <xf numFmtId="9" fontId="2" fillId="18" borderId="33" xfId="0" applyNumberFormat="1" applyFont="1" applyFill="1" applyBorder="1" applyAlignment="1" applyProtection="1">
      <alignment horizontal="center" vertical="center"/>
    </xf>
    <xf numFmtId="9" fontId="2" fillId="12" borderId="13" xfId="0" applyNumberFormat="1" applyFont="1" applyFill="1" applyBorder="1" applyAlignment="1" applyProtection="1">
      <alignment horizontal="left" vertical="center" indent="1"/>
    </xf>
    <xf numFmtId="9" fontId="2" fillId="12" borderId="0" xfId="0" applyNumberFormat="1" applyFont="1" applyFill="1" applyBorder="1" applyAlignment="1" applyProtection="1">
      <alignment horizontal="center" vertical="center"/>
    </xf>
    <xf numFmtId="9" fontId="2" fillId="7" borderId="17" xfId="0" applyNumberFormat="1" applyFont="1" applyFill="1" applyBorder="1" applyAlignment="1" applyProtection="1">
      <alignment horizontal="center" vertical="center"/>
    </xf>
    <xf numFmtId="9" fontId="2" fillId="21" borderId="13" xfId="0" applyNumberFormat="1" applyFont="1" applyFill="1" applyBorder="1" applyAlignment="1" applyProtection="1">
      <alignment horizontal="left" vertical="center" indent="1"/>
    </xf>
    <xf numFmtId="9" fontId="2" fillId="21" borderId="0" xfId="0" applyNumberFormat="1" applyFont="1" applyFill="1" applyBorder="1" applyAlignment="1" applyProtection="1">
      <alignment horizontal="center" vertical="center"/>
    </xf>
    <xf numFmtId="9" fontId="2" fillId="18" borderId="17" xfId="0" applyNumberFormat="1" applyFont="1" applyFill="1" applyBorder="1" applyAlignment="1" applyProtection="1">
      <alignment horizontal="center" vertical="center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5" fillId="9" borderId="27" xfId="0" applyFont="1" applyFill="1" applyBorder="1" applyAlignment="1" applyProtection="1">
      <alignment vertical="center" wrapText="1"/>
    </xf>
    <xf numFmtId="0" fontId="15" fillId="9" borderId="14" xfId="0" applyFont="1" applyFill="1" applyBorder="1" applyAlignment="1" applyProtection="1">
      <alignment vertical="center" wrapText="1"/>
    </xf>
    <xf numFmtId="0" fontId="0" fillId="8" borderId="14" xfId="0" applyFill="1" applyBorder="1" applyAlignment="1" applyProtection="1">
      <protection locked="0"/>
    </xf>
    <xf numFmtId="0" fontId="0" fillId="15" borderId="14" xfId="0" applyFill="1" applyBorder="1" applyAlignment="1" applyProtection="1">
      <protection locked="0"/>
    </xf>
    <xf numFmtId="0" fontId="44" fillId="0" borderId="14" xfId="0" applyFont="1" applyBorder="1" applyAlignment="1" applyProtection="1">
      <alignment vertical="top"/>
      <protection locked="0"/>
    </xf>
    <xf numFmtId="0" fontId="44" fillId="0" borderId="26" xfId="0" applyFont="1" applyBorder="1" applyAlignment="1" applyProtection="1">
      <alignment vertical="top"/>
      <protection locked="0"/>
    </xf>
    <xf numFmtId="0" fontId="44" fillId="0" borderId="33" xfId="0" applyFont="1" applyBorder="1" applyAlignment="1" applyProtection="1">
      <alignment vertical="top"/>
      <protection locked="0"/>
    </xf>
    <xf numFmtId="0" fontId="44" fillId="0" borderId="19" xfId="0" applyFont="1" applyBorder="1" applyAlignment="1" applyProtection="1">
      <alignment vertical="top"/>
      <protection locked="0"/>
    </xf>
    <xf numFmtId="0" fontId="44" fillId="0" borderId="28" xfId="0" applyFont="1" applyBorder="1" applyAlignment="1" applyProtection="1">
      <alignment vertical="top"/>
      <protection locked="0"/>
    </xf>
    <xf numFmtId="0" fontId="54" fillId="15" borderId="14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 applyProtection="1">
      <alignment horizontal="right" vertical="top"/>
    </xf>
    <xf numFmtId="0" fontId="30" fillId="5" borderId="33" xfId="0" applyFont="1" applyFill="1" applyBorder="1" applyAlignment="1" applyProtection="1">
      <alignment horizontal="right" vertical="top"/>
    </xf>
    <xf numFmtId="0" fontId="36" fillId="10" borderId="18" xfId="0" applyFont="1" applyFill="1" applyBorder="1" applyAlignment="1" applyProtection="1">
      <alignment horizontal="right" vertical="top"/>
    </xf>
    <xf numFmtId="0" fontId="36" fillId="10" borderId="28" xfId="0" applyFont="1" applyFill="1" applyBorder="1" applyAlignment="1" applyProtection="1">
      <alignment horizontal="right" vertical="top"/>
    </xf>
    <xf numFmtId="0" fontId="15" fillId="2" borderId="27" xfId="0" applyFont="1" applyFill="1" applyBorder="1" applyAlignment="1" applyProtection="1">
      <alignment horizontal="center"/>
    </xf>
    <xf numFmtId="0" fontId="15" fillId="2" borderId="16" xfId="0" applyFont="1" applyFill="1" applyBorder="1" applyAlignment="1" applyProtection="1">
      <alignment horizontal="center"/>
    </xf>
    <xf numFmtId="0" fontId="15" fillId="2" borderId="29" xfId="0" applyFont="1" applyFill="1" applyBorder="1" applyAlignment="1" applyProtection="1">
      <alignment horizontal="center"/>
    </xf>
    <xf numFmtId="0" fontId="29" fillId="6" borderId="26" xfId="0" applyFont="1" applyFill="1" applyBorder="1" applyAlignment="1" applyProtection="1">
      <alignment horizontal="left" vertical="center" wrapText="1"/>
    </xf>
    <xf numFmtId="0" fontId="29" fillId="6" borderId="15" xfId="0" applyFont="1" applyFill="1" applyBorder="1" applyAlignment="1" applyProtection="1">
      <alignment horizontal="left" vertical="center" wrapText="1"/>
    </xf>
    <xf numFmtId="0" fontId="29" fillId="6" borderId="33" xfId="0" applyFont="1" applyFill="1" applyBorder="1" applyAlignment="1" applyProtection="1">
      <alignment horizontal="left" vertical="center" wrapText="1"/>
    </xf>
    <xf numFmtId="0" fontId="29" fillId="6" borderId="13" xfId="0" applyFont="1" applyFill="1" applyBorder="1" applyAlignment="1" applyProtection="1">
      <alignment horizontal="left" vertical="center" wrapText="1"/>
    </xf>
    <xf numFmtId="0" fontId="29" fillId="6" borderId="0" xfId="0" applyFont="1" applyFill="1" applyBorder="1" applyAlignment="1" applyProtection="1">
      <alignment horizontal="left" vertical="center" wrapText="1"/>
    </xf>
    <xf numFmtId="0" fontId="29" fillId="6" borderId="17" xfId="0" applyFont="1" applyFill="1" applyBorder="1" applyAlignment="1" applyProtection="1">
      <alignment horizontal="left" vertical="center" wrapText="1"/>
    </xf>
    <xf numFmtId="0" fontId="40" fillId="2" borderId="13" xfId="0" applyFont="1" applyFill="1" applyBorder="1" applyAlignment="1" applyProtection="1">
      <alignment horizontal="right" vertical="center"/>
    </xf>
    <xf numFmtId="0" fontId="40" fillId="2" borderId="17" xfId="0" applyFont="1" applyFill="1" applyBorder="1" applyAlignment="1" applyProtection="1">
      <alignment horizontal="right" vertical="center"/>
    </xf>
    <xf numFmtId="0" fontId="39" fillId="2" borderId="27" xfId="0" applyFont="1" applyFill="1" applyBorder="1" applyAlignment="1" applyProtection="1">
      <alignment horizontal="center" vertical="center"/>
    </xf>
    <xf numFmtId="0" fontId="39" fillId="2" borderId="16" xfId="0" applyFont="1" applyFill="1" applyBorder="1" applyAlignment="1" applyProtection="1">
      <alignment horizontal="center" vertical="center"/>
    </xf>
    <xf numFmtId="0" fontId="39" fillId="2" borderId="29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left" vertical="center"/>
      <protection locked="0"/>
    </xf>
    <xf numFmtId="14" fontId="51" fillId="0" borderId="0" xfId="0" applyNumberFormat="1" applyFont="1" applyFill="1" applyBorder="1" applyAlignment="1" applyProtection="1">
      <alignment horizontal="left" vertical="center"/>
      <protection locked="0"/>
    </xf>
    <xf numFmtId="0" fontId="51" fillId="0" borderId="13" xfId="0" applyFont="1" applyFill="1" applyBorder="1" applyAlignment="1" applyProtection="1">
      <alignment horizontal="left" vertical="top"/>
      <protection locked="0"/>
    </xf>
    <xf numFmtId="0" fontId="51" fillId="0" borderId="0" xfId="0" applyFont="1" applyFill="1" applyBorder="1" applyAlignment="1" applyProtection="1">
      <alignment horizontal="left" vertical="top"/>
      <protection locked="0"/>
    </xf>
    <xf numFmtId="0" fontId="51" fillId="0" borderId="19" xfId="0" applyFont="1" applyFill="1" applyBorder="1" applyAlignment="1" applyProtection="1">
      <alignment horizontal="left" vertical="top"/>
      <protection locked="0"/>
    </xf>
    <xf numFmtId="0" fontId="51" fillId="0" borderId="18" xfId="0" applyFont="1" applyFill="1" applyBorder="1" applyAlignment="1" applyProtection="1">
      <alignment horizontal="left" vertical="top"/>
      <protection locked="0"/>
    </xf>
    <xf numFmtId="0" fontId="51" fillId="0" borderId="0" xfId="0" applyNumberFormat="1" applyFont="1" applyFill="1" applyBorder="1" applyAlignment="1" applyProtection="1">
      <alignment horizontal="left" vertical="center"/>
      <protection locked="0"/>
    </xf>
    <xf numFmtId="0" fontId="51" fillId="0" borderId="13" xfId="0" applyFont="1" applyFill="1" applyBorder="1" applyAlignment="1" applyProtection="1">
      <alignment horizontal="left" vertical="center"/>
      <protection locked="0"/>
    </xf>
    <xf numFmtId="0" fontId="51" fillId="0" borderId="0" xfId="0" applyFont="1" applyFill="1" applyBorder="1" applyAlignment="1" applyProtection="1">
      <alignment horizontal="center" vertical="top" wrapText="1"/>
      <protection locked="0"/>
    </xf>
    <xf numFmtId="0" fontId="51" fillId="0" borderId="17" xfId="0" applyFont="1" applyFill="1" applyBorder="1" applyAlignment="1" applyProtection="1">
      <alignment horizontal="center" vertical="top" wrapText="1"/>
      <protection locked="0"/>
    </xf>
    <xf numFmtId="0" fontId="51" fillId="0" borderId="18" xfId="0" applyFont="1" applyFill="1" applyBorder="1" applyAlignment="1" applyProtection="1">
      <alignment horizontal="center" vertical="top" wrapText="1"/>
      <protection locked="0"/>
    </xf>
    <xf numFmtId="0" fontId="51" fillId="0" borderId="28" xfId="0" applyFont="1" applyFill="1" applyBorder="1" applyAlignment="1" applyProtection="1">
      <alignment horizontal="center" vertical="top" wrapText="1"/>
      <protection locked="0"/>
    </xf>
    <xf numFmtId="0" fontId="51" fillId="0" borderId="26" xfId="0" applyFont="1" applyFill="1" applyBorder="1" applyAlignment="1" applyProtection="1">
      <alignment horizontal="left" vertical="center"/>
      <protection locked="0"/>
    </xf>
    <xf numFmtId="0" fontId="51" fillId="0" borderId="15" xfId="0" applyFont="1" applyFill="1" applyBorder="1" applyAlignment="1" applyProtection="1">
      <alignment horizontal="left" vertical="center"/>
      <protection locked="0"/>
    </xf>
    <xf numFmtId="0" fontId="51" fillId="0" borderId="3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center"/>
    </xf>
    <xf numFmtId="0" fontId="41" fillId="6" borderId="13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 vertical="center" wrapText="1"/>
    </xf>
    <xf numFmtId="0" fontId="15" fillId="6" borderId="17" xfId="0" applyFont="1" applyFill="1" applyBorder="1" applyAlignment="1" applyProtection="1">
      <alignment horizontal="left" vertical="center" wrapText="1"/>
    </xf>
    <xf numFmtId="0" fontId="15" fillId="6" borderId="13" xfId="0" applyFont="1" applyFill="1" applyBorder="1" applyAlignment="1" applyProtection="1">
      <alignment horizontal="left" vertical="top" wrapText="1"/>
    </xf>
    <xf numFmtId="0" fontId="15" fillId="6" borderId="0" xfId="0" applyFont="1" applyFill="1" applyBorder="1" applyAlignment="1" applyProtection="1">
      <alignment horizontal="left" vertical="top"/>
    </xf>
    <xf numFmtId="0" fontId="15" fillId="6" borderId="17" xfId="0" applyFont="1" applyFill="1" applyBorder="1" applyAlignment="1" applyProtection="1">
      <alignment horizontal="left" vertical="top"/>
    </xf>
    <xf numFmtId="0" fontId="29" fillId="6" borderId="13" xfId="0" applyFont="1" applyFill="1" applyBorder="1" applyAlignment="1" applyProtection="1">
      <alignment horizontal="left" vertical="top" wrapText="1"/>
    </xf>
    <xf numFmtId="0" fontId="29" fillId="6" borderId="0" xfId="0" applyFont="1" applyFill="1" applyBorder="1" applyAlignment="1" applyProtection="1">
      <alignment horizontal="left" vertical="top"/>
    </xf>
    <xf numFmtId="0" fontId="29" fillId="6" borderId="17" xfId="0" applyFont="1" applyFill="1" applyBorder="1" applyAlignment="1" applyProtection="1">
      <alignment horizontal="left" vertical="top"/>
    </xf>
    <xf numFmtId="0" fontId="15" fillId="6" borderId="0" xfId="0" applyFont="1" applyFill="1" applyBorder="1" applyAlignment="1" applyProtection="1">
      <alignment horizontal="left" vertical="center"/>
    </xf>
    <xf numFmtId="0" fontId="15" fillId="6" borderId="17" xfId="0" applyFont="1" applyFill="1" applyBorder="1" applyAlignment="1" applyProtection="1">
      <alignment horizontal="left" vertical="center"/>
    </xf>
    <xf numFmtId="0" fontId="0" fillId="0" borderId="25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33" fillId="7" borderId="14" xfId="0" applyFont="1" applyFill="1" applyBorder="1" applyAlignment="1" applyProtection="1">
      <alignment horizontal="center" vertical="center" wrapText="1"/>
    </xf>
    <xf numFmtId="0" fontId="33" fillId="6" borderId="14" xfId="0" applyFont="1" applyFill="1" applyBorder="1" applyAlignment="1" applyProtection="1">
      <alignment horizontal="center" vertical="center"/>
    </xf>
    <xf numFmtId="0" fontId="33" fillId="6" borderId="14" xfId="0" applyFont="1" applyFill="1" applyBorder="1" applyAlignment="1" applyProtection="1">
      <alignment horizontal="center" vertical="center" wrapText="1"/>
    </xf>
    <xf numFmtId="0" fontId="33" fillId="17" borderId="14" xfId="0" applyFont="1" applyFill="1" applyBorder="1" applyAlignment="1" applyProtection="1">
      <alignment horizontal="center" vertical="top" wrapText="1"/>
    </xf>
    <xf numFmtId="0" fontId="33" fillId="17" borderId="14" xfId="0" applyFont="1" applyFill="1" applyBorder="1" applyAlignment="1" applyProtection="1">
      <alignment horizontal="center" vertical="top"/>
    </xf>
    <xf numFmtId="0" fontId="23" fillId="2" borderId="27" xfId="0" applyFont="1" applyFill="1" applyBorder="1" applyAlignment="1" applyProtection="1">
      <alignment horizontal="center" vertical="top" wrapText="1"/>
    </xf>
    <xf numFmtId="0" fontId="23" fillId="2" borderId="16" xfId="0" applyFont="1" applyFill="1" applyBorder="1" applyAlignment="1" applyProtection="1">
      <alignment horizontal="center" vertical="top" wrapText="1"/>
    </xf>
    <xf numFmtId="0" fontId="23" fillId="2" borderId="29" xfId="0" applyFont="1" applyFill="1" applyBorder="1" applyAlignment="1" applyProtection="1">
      <alignment horizontal="center" vertical="top" wrapText="1"/>
    </xf>
    <xf numFmtId="0" fontId="33" fillId="7" borderId="14" xfId="0" applyFont="1" applyFill="1" applyBorder="1" applyAlignment="1" applyProtection="1">
      <alignment horizontal="left" vertical="top" wrapText="1"/>
    </xf>
    <xf numFmtId="0" fontId="33" fillId="7" borderId="14" xfId="0" applyFont="1" applyFill="1" applyBorder="1" applyAlignment="1" applyProtection="1">
      <alignment horizontal="left" vertical="top" wrapText="1"/>
      <protection locked="0"/>
    </xf>
    <xf numFmtId="0" fontId="33" fillId="4" borderId="14" xfId="0" applyFont="1" applyFill="1" applyBorder="1" applyAlignment="1" applyProtection="1">
      <alignment horizontal="center" vertical="center" wrapText="1"/>
    </xf>
    <xf numFmtId="0" fontId="33" fillId="4" borderId="14" xfId="0" applyFont="1" applyFill="1" applyBorder="1" applyAlignment="1" applyProtection="1">
      <alignment horizontal="center" vertical="center"/>
    </xf>
    <xf numFmtId="0" fontId="33" fillId="24" borderId="14" xfId="0" applyFont="1" applyFill="1" applyBorder="1" applyAlignment="1" applyProtection="1">
      <alignment horizontal="center" vertical="center" wrapText="1"/>
    </xf>
    <xf numFmtId="0" fontId="33" fillId="24" borderId="14" xfId="0" applyFont="1" applyFill="1" applyBorder="1" applyAlignment="1" applyProtection="1">
      <alignment horizontal="center" vertical="center"/>
    </xf>
    <xf numFmtId="0" fontId="33" fillId="3" borderId="14" xfId="0" applyFont="1" applyFill="1" applyBorder="1" applyAlignment="1" applyProtection="1">
      <alignment horizontal="center" vertical="top" wrapText="1"/>
    </xf>
    <xf numFmtId="0" fontId="33" fillId="3" borderId="14" xfId="0" applyFont="1" applyFill="1" applyBorder="1" applyAlignment="1" applyProtection="1">
      <alignment horizontal="center" vertical="top"/>
    </xf>
    <xf numFmtId="0" fontId="33" fillId="23" borderId="14" xfId="0" applyFont="1" applyFill="1" applyBorder="1" applyAlignment="1" applyProtection="1">
      <alignment horizontal="center" vertical="center" wrapText="1"/>
    </xf>
    <xf numFmtId="0" fontId="38" fillId="0" borderId="26" xfId="0" applyFont="1" applyFill="1" applyBorder="1" applyAlignment="1" applyProtection="1">
      <alignment horizontal="left" vertical="center"/>
    </xf>
    <xf numFmtId="0" fontId="38" fillId="0" borderId="15" xfId="0" applyFont="1" applyFill="1" applyBorder="1" applyAlignment="1" applyProtection="1">
      <alignment horizontal="left" vertical="center"/>
    </xf>
    <xf numFmtId="0" fontId="38" fillId="0" borderId="33" xfId="0" applyFont="1" applyFill="1" applyBorder="1" applyAlignment="1" applyProtection="1">
      <alignment horizontal="left" vertical="center"/>
    </xf>
    <xf numFmtId="0" fontId="38" fillId="0" borderId="52" xfId="0" applyFont="1" applyFill="1" applyBorder="1" applyAlignment="1" applyProtection="1">
      <alignment horizontal="left" vertical="center"/>
    </xf>
    <xf numFmtId="0" fontId="38" fillId="0" borderId="53" xfId="0" applyFont="1" applyFill="1" applyBorder="1" applyAlignment="1" applyProtection="1">
      <alignment horizontal="left" vertical="center"/>
    </xf>
    <xf numFmtId="0" fontId="38" fillId="0" borderId="54" xfId="0" applyNumberFormat="1" applyFont="1" applyFill="1" applyBorder="1" applyAlignment="1" applyProtection="1">
      <alignment horizontal="left" vertical="center"/>
    </xf>
    <xf numFmtId="0" fontId="38" fillId="0" borderId="55" xfId="0" applyNumberFormat="1" applyFont="1" applyFill="1" applyBorder="1" applyAlignment="1" applyProtection="1">
      <alignment horizontal="left" vertical="center"/>
    </xf>
    <xf numFmtId="0" fontId="58" fillId="0" borderId="3" xfId="0" applyFont="1" applyFill="1" applyBorder="1" applyAlignment="1" applyProtection="1">
      <alignment horizontal="center" vertical="top" wrapText="1"/>
      <protection locked="0"/>
    </xf>
    <xf numFmtId="0" fontId="58" fillId="0" borderId="0" xfId="0" applyFont="1" applyFill="1" applyBorder="1" applyAlignment="1" applyProtection="1">
      <alignment horizontal="center" vertical="top" wrapText="1"/>
      <protection locked="0"/>
    </xf>
    <xf numFmtId="0" fontId="58" fillId="0" borderId="17" xfId="0" applyFont="1" applyFill="1" applyBorder="1" applyAlignment="1" applyProtection="1">
      <alignment horizontal="center" vertical="top" wrapText="1"/>
      <protection locked="0"/>
    </xf>
    <xf numFmtId="0" fontId="58" fillId="0" borderId="10" xfId="0" applyFont="1" applyFill="1" applyBorder="1" applyAlignment="1" applyProtection="1">
      <alignment horizontal="center" vertical="top" wrapText="1"/>
      <protection locked="0"/>
    </xf>
    <xf numFmtId="0" fontId="58" fillId="0" borderId="9" xfId="0" applyFont="1" applyFill="1" applyBorder="1" applyAlignment="1" applyProtection="1">
      <alignment horizontal="center" vertical="top" wrapText="1"/>
      <protection locked="0"/>
    </xf>
    <xf numFmtId="0" fontId="58" fillId="0" borderId="30" xfId="0" applyFont="1" applyFill="1" applyBorder="1" applyAlignment="1" applyProtection="1">
      <alignment horizontal="center" vertical="top" wrapText="1"/>
      <protection locked="0"/>
    </xf>
    <xf numFmtId="0" fontId="45" fillId="15" borderId="14" xfId="0" applyFont="1" applyFill="1" applyBorder="1" applyAlignment="1" applyProtection="1">
      <alignment horizontal="center" vertical="center" wrapText="1"/>
    </xf>
    <xf numFmtId="0" fontId="34" fillId="7" borderId="14" xfId="0" applyFont="1" applyFill="1" applyBorder="1" applyAlignment="1" applyProtection="1">
      <alignment horizontal="center" vertical="center" wrapText="1"/>
    </xf>
    <xf numFmtId="0" fontId="45" fillId="9" borderId="14" xfId="0" applyFont="1" applyFill="1" applyBorder="1" applyAlignment="1" applyProtection="1">
      <alignment horizontal="center" vertical="center" wrapText="1"/>
    </xf>
    <xf numFmtId="0" fontId="45" fillId="8" borderId="14" xfId="0" applyFont="1" applyFill="1" applyBorder="1" applyAlignment="1" applyProtection="1">
      <alignment horizontal="center" vertical="center" wrapText="1"/>
    </xf>
    <xf numFmtId="0" fontId="42" fillId="2" borderId="14" xfId="0" applyFont="1" applyFill="1" applyBorder="1" applyAlignment="1" applyProtection="1">
      <alignment horizontal="center" vertical="center" wrapText="1"/>
    </xf>
    <xf numFmtId="0" fontId="29" fillId="8" borderId="39" xfId="0" applyFont="1" applyFill="1" applyBorder="1" applyAlignment="1" applyProtection="1">
      <alignment horizontal="center" vertical="center" wrapText="1"/>
    </xf>
    <xf numFmtId="0" fontId="29" fillId="8" borderId="38" xfId="0" applyFont="1" applyFill="1" applyBorder="1" applyAlignment="1" applyProtection="1">
      <alignment horizontal="center" vertical="center" wrapText="1"/>
    </xf>
    <xf numFmtId="0" fontId="29" fillId="8" borderId="40" xfId="0" applyFont="1" applyFill="1" applyBorder="1" applyAlignment="1" applyProtection="1">
      <alignment horizontal="center" vertical="center" wrapText="1"/>
    </xf>
    <xf numFmtId="14" fontId="38" fillId="0" borderId="1" xfId="0" applyNumberFormat="1" applyFont="1" applyFill="1" applyBorder="1" applyAlignment="1" applyProtection="1">
      <alignment horizontal="left" vertical="center"/>
    </xf>
    <xf numFmtId="14" fontId="38" fillId="0" borderId="12" xfId="0" applyNumberFormat="1" applyFont="1" applyFill="1" applyBorder="1" applyAlignment="1" applyProtection="1">
      <alignment horizontal="left" vertical="center"/>
    </xf>
    <xf numFmtId="0" fontId="38" fillId="0" borderId="1" xfId="0" applyFont="1" applyFill="1" applyBorder="1" applyAlignment="1" applyProtection="1">
      <alignment horizontal="left" vertical="center"/>
    </xf>
    <xf numFmtId="0" fontId="38" fillId="0" borderId="12" xfId="0" applyFont="1" applyFill="1" applyBorder="1" applyAlignment="1" applyProtection="1">
      <alignment horizontal="left" vertical="center"/>
    </xf>
    <xf numFmtId="0" fontId="38" fillId="5" borderId="19" xfId="2" applyFont="1" applyFill="1" applyBorder="1" applyAlignment="1" applyProtection="1">
      <alignment horizontal="left" vertical="center"/>
    </xf>
    <xf numFmtId="0" fontId="38" fillId="5" borderId="18" xfId="2" applyFont="1" applyFill="1" applyBorder="1" applyAlignment="1" applyProtection="1">
      <alignment horizontal="left" vertical="center"/>
    </xf>
    <xf numFmtId="0" fontId="38" fillId="0" borderId="2" xfId="0" applyFont="1" applyFill="1" applyBorder="1" applyAlignment="1" applyProtection="1">
      <alignment horizontal="left" vertical="top"/>
    </xf>
    <xf numFmtId="0" fontId="38" fillId="0" borderId="8" xfId="0" applyFont="1" applyFill="1" applyBorder="1" applyAlignment="1" applyProtection="1">
      <alignment horizontal="left" vertical="top"/>
    </xf>
    <xf numFmtId="0" fontId="38" fillId="0" borderId="9" xfId="0" applyFont="1" applyFill="1" applyBorder="1" applyAlignment="1" applyProtection="1">
      <alignment horizontal="left" vertical="top"/>
    </xf>
    <xf numFmtId="0" fontId="38" fillId="0" borderId="11" xfId="0" applyFont="1" applyFill="1" applyBorder="1" applyAlignment="1" applyProtection="1">
      <alignment horizontal="left" vertical="top"/>
    </xf>
    <xf numFmtId="0" fontId="33" fillId="9" borderId="14" xfId="0" applyFont="1" applyFill="1" applyBorder="1" applyAlignment="1" applyProtection="1">
      <alignment horizontal="center" vertical="center" wrapText="1"/>
    </xf>
    <xf numFmtId="0" fontId="33" fillId="16" borderId="14" xfId="0" applyFont="1" applyFill="1" applyBorder="1" applyAlignment="1" applyProtection="1">
      <alignment horizontal="center" vertical="center" wrapText="1"/>
    </xf>
    <xf numFmtId="0" fontId="33" fillId="18" borderId="14" xfId="0" applyFont="1" applyFill="1" applyBorder="1" applyAlignment="1" applyProtection="1">
      <alignment horizontal="center" vertical="center"/>
    </xf>
    <xf numFmtId="0" fontId="33" fillId="18" borderId="27" xfId="0" applyFont="1" applyFill="1" applyBorder="1" applyAlignment="1" applyProtection="1">
      <alignment horizontal="center" vertical="center" wrapText="1"/>
    </xf>
    <xf numFmtId="0" fontId="33" fillId="18" borderId="16" xfId="0" applyFont="1" applyFill="1" applyBorder="1" applyAlignment="1" applyProtection="1">
      <alignment horizontal="center" vertical="center" wrapText="1"/>
    </xf>
    <xf numFmtId="0" fontId="33" fillId="18" borderId="29" xfId="0" applyFont="1" applyFill="1" applyBorder="1" applyAlignment="1" applyProtection="1">
      <alignment horizontal="center" vertical="center" wrapText="1"/>
    </xf>
    <xf numFmtId="0" fontId="33" fillId="16" borderId="26" xfId="0" applyFont="1" applyFill="1" applyBorder="1" applyAlignment="1" applyProtection="1">
      <alignment horizontal="center" vertical="center" wrapText="1"/>
    </xf>
    <xf numFmtId="0" fontId="33" fillId="16" borderId="15" xfId="0" applyFont="1" applyFill="1" applyBorder="1" applyAlignment="1" applyProtection="1">
      <alignment horizontal="center" vertical="center" wrapText="1"/>
    </xf>
    <xf numFmtId="0" fontId="33" fillId="16" borderId="33" xfId="0" applyFont="1" applyFill="1" applyBorder="1" applyAlignment="1" applyProtection="1">
      <alignment horizontal="center" vertical="center" wrapText="1"/>
    </xf>
    <xf numFmtId="0" fontId="33" fillId="18" borderId="14" xfId="0" applyFont="1" applyFill="1" applyBorder="1" applyAlignment="1" applyProtection="1">
      <alignment horizontal="center" vertical="center" wrapText="1"/>
    </xf>
    <xf numFmtId="0" fontId="52" fillId="14" borderId="27" xfId="0" applyFont="1" applyFill="1" applyBorder="1" applyAlignment="1" applyProtection="1">
      <alignment horizontal="center"/>
    </xf>
    <xf numFmtId="0" fontId="52" fillId="14" borderId="16" xfId="0" applyFont="1" applyFill="1" applyBorder="1" applyAlignment="1" applyProtection="1">
      <alignment horizontal="center"/>
    </xf>
    <xf numFmtId="0" fontId="52" fillId="14" borderId="29" xfId="0" applyFont="1" applyFill="1" applyBorder="1" applyAlignment="1" applyProtection="1">
      <alignment horizontal="center"/>
    </xf>
    <xf numFmtId="0" fontId="53" fillId="14" borderId="13" xfId="0" applyFont="1" applyFill="1" applyBorder="1" applyAlignment="1" applyProtection="1">
      <alignment horizontal="center"/>
    </xf>
    <xf numFmtId="0" fontId="53" fillId="14" borderId="0" xfId="0" applyFont="1" applyFill="1" applyBorder="1" applyAlignment="1" applyProtection="1">
      <alignment horizontal="center"/>
    </xf>
    <xf numFmtId="0" fontId="64" fillId="2" borderId="14" xfId="0" applyFont="1" applyFill="1" applyBorder="1" applyAlignment="1" applyProtection="1">
      <alignment horizontal="center" vertical="center" wrapText="1"/>
    </xf>
    <xf numFmtId="9" fontId="64" fillId="2" borderId="27" xfId="0" applyNumberFormat="1" applyFont="1" applyFill="1" applyBorder="1" applyAlignment="1" applyProtection="1">
      <alignment horizontal="center" vertical="center"/>
    </xf>
    <xf numFmtId="9" fontId="64" fillId="2" borderId="16" xfId="0" applyNumberFormat="1" applyFont="1" applyFill="1" applyBorder="1" applyAlignment="1" applyProtection="1">
      <alignment horizontal="center" vertical="center"/>
    </xf>
    <xf numFmtId="9" fontId="64" fillId="2" borderId="29" xfId="0" applyNumberFormat="1" applyFont="1" applyFill="1" applyBorder="1" applyAlignment="1" applyProtection="1">
      <alignment horizontal="center" vertical="center"/>
    </xf>
    <xf numFmtId="0" fontId="38" fillId="10" borderId="13" xfId="0" applyFont="1" applyFill="1" applyBorder="1" applyAlignment="1" applyProtection="1">
      <alignment horizontal="left" vertical="top"/>
    </xf>
    <xf numFmtId="0" fontId="38" fillId="10" borderId="18" xfId="0" applyFont="1" applyFill="1" applyBorder="1" applyAlignment="1" applyProtection="1">
      <alignment horizontal="left" vertical="top"/>
    </xf>
    <xf numFmtId="0" fontId="39" fillId="2" borderId="14" xfId="0" applyFont="1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/>
    </xf>
    <xf numFmtId="0" fontId="29" fillId="14" borderId="14" xfId="0" applyFont="1" applyFill="1" applyBorder="1" applyAlignment="1" applyProtection="1">
      <alignment horizontal="center"/>
    </xf>
    <xf numFmtId="0" fontId="15" fillId="14" borderId="14" xfId="0" applyFont="1" applyFill="1" applyBorder="1" applyAlignment="1" applyProtection="1">
      <alignment horizontal="center"/>
    </xf>
    <xf numFmtId="0" fontId="40" fillId="2" borderId="13" xfId="0" applyFont="1" applyFill="1" applyBorder="1" applyAlignment="1" applyProtection="1">
      <alignment horizontal="right" vertical="center" wrapText="1"/>
    </xf>
    <xf numFmtId="0" fontId="40" fillId="2" borderId="17" xfId="0" applyFont="1" applyFill="1" applyBorder="1" applyAlignment="1" applyProtection="1">
      <alignment horizontal="right" vertical="center" wrapText="1"/>
    </xf>
    <xf numFmtId="0" fontId="38" fillId="0" borderId="13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14" fontId="38" fillId="0" borderId="13" xfId="0" applyNumberFormat="1" applyFont="1" applyFill="1" applyBorder="1" applyAlignment="1" applyProtection="1">
      <alignment horizontal="left" vertical="center"/>
    </xf>
    <xf numFmtId="14" fontId="38" fillId="0" borderId="0" xfId="0" applyNumberFormat="1" applyFont="1" applyFill="1" applyBorder="1" applyAlignment="1" applyProtection="1">
      <alignment horizontal="left" vertical="center"/>
    </xf>
    <xf numFmtId="0" fontId="33" fillId="16" borderId="27" xfId="0" applyFont="1" applyFill="1" applyBorder="1" applyAlignment="1" applyProtection="1">
      <alignment horizontal="center" vertical="center" wrapText="1"/>
    </xf>
    <xf numFmtId="0" fontId="33" fillId="16" borderId="16" xfId="0" applyFont="1" applyFill="1" applyBorder="1" applyAlignment="1" applyProtection="1">
      <alignment horizontal="center" vertical="center" wrapText="1"/>
    </xf>
    <xf numFmtId="0" fontId="33" fillId="16" borderId="29" xfId="0" applyFont="1" applyFill="1" applyBorder="1" applyAlignment="1" applyProtection="1">
      <alignment horizontal="center" vertical="center" wrapText="1"/>
    </xf>
    <xf numFmtId="0" fontId="33" fillId="14" borderId="16" xfId="0" applyFont="1" applyFill="1" applyBorder="1" applyAlignment="1">
      <alignment horizontal="left"/>
    </xf>
    <xf numFmtId="0" fontId="33" fillId="14" borderId="16" xfId="0" applyFont="1" applyFill="1" applyBorder="1" applyAlignment="1">
      <alignment horizontal="center"/>
    </xf>
    <xf numFmtId="0" fontId="56" fillId="15" borderId="14" xfId="0" applyFont="1" applyFill="1" applyBorder="1" applyAlignment="1">
      <alignment horizontal="center" vertical="center" wrapText="1"/>
    </xf>
    <xf numFmtId="0" fontId="44" fillId="0" borderId="26" xfId="0" applyFont="1" applyBorder="1" applyAlignment="1" applyProtection="1">
      <alignment horizontal="center" vertical="top"/>
      <protection locked="0"/>
    </xf>
    <xf numFmtId="0" fontId="44" fillId="0" borderId="33" xfId="0" applyFont="1" applyBorder="1" applyAlignment="1" applyProtection="1">
      <alignment horizontal="center" vertical="top"/>
      <protection locked="0"/>
    </xf>
    <xf numFmtId="0" fontId="44" fillId="0" borderId="19" xfId="0" applyFont="1" applyBorder="1" applyAlignment="1" applyProtection="1">
      <alignment horizontal="center" vertical="top"/>
      <protection locked="0"/>
    </xf>
    <xf numFmtId="0" fontId="44" fillId="0" borderId="28" xfId="0" applyFont="1" applyBorder="1" applyAlignment="1" applyProtection="1">
      <alignment horizontal="center" vertical="top"/>
      <protection locked="0"/>
    </xf>
    <xf numFmtId="0" fontId="44" fillId="0" borderId="27" xfId="0" applyFont="1" applyBorder="1" applyAlignment="1" applyProtection="1">
      <alignment horizontal="center" vertical="top"/>
      <protection locked="0"/>
    </xf>
    <xf numFmtId="0" fontId="44" fillId="0" borderId="29" xfId="0" applyFont="1" applyBorder="1" applyAlignment="1" applyProtection="1">
      <alignment horizontal="center" vertical="top"/>
      <protection locked="0"/>
    </xf>
    <xf numFmtId="0" fontId="54" fillId="15" borderId="27" xfId="0" applyFont="1" applyFill="1" applyBorder="1" applyAlignment="1">
      <alignment horizontal="center" vertical="center"/>
    </xf>
    <xf numFmtId="0" fontId="54" fillId="15" borderId="16" xfId="0" applyFont="1" applyFill="1" applyBorder="1" applyAlignment="1">
      <alignment horizontal="center" vertical="center"/>
    </xf>
    <xf numFmtId="0" fontId="54" fillId="15" borderId="29" xfId="0" applyFont="1" applyFill="1" applyBorder="1" applyAlignment="1">
      <alignment horizontal="center" vertical="center"/>
    </xf>
    <xf numFmtId="0" fontId="55" fillId="0" borderId="26" xfId="0" applyFont="1" applyBorder="1" applyAlignment="1" applyProtection="1">
      <alignment horizontal="center" vertical="top" wrapText="1"/>
      <protection locked="0"/>
    </xf>
    <xf numFmtId="0" fontId="55" fillId="0" borderId="15" xfId="0" applyFont="1" applyBorder="1" applyAlignment="1" applyProtection="1">
      <alignment horizontal="center" vertical="top" wrapText="1"/>
      <protection locked="0"/>
    </xf>
    <xf numFmtId="0" fontId="55" fillId="0" borderId="33" xfId="0" applyFont="1" applyBorder="1" applyAlignment="1" applyProtection="1">
      <alignment horizontal="center" vertical="top" wrapText="1"/>
      <protection locked="0"/>
    </xf>
    <xf numFmtId="0" fontId="55" fillId="0" borderId="13" xfId="0" applyFont="1" applyBorder="1" applyAlignment="1" applyProtection="1">
      <alignment horizontal="center" vertical="top" wrapText="1"/>
      <protection locked="0"/>
    </xf>
    <xf numFmtId="0" fontId="55" fillId="0" borderId="0" xfId="0" applyFont="1" applyBorder="1" applyAlignment="1" applyProtection="1">
      <alignment horizontal="center" vertical="top" wrapText="1"/>
      <protection locked="0"/>
    </xf>
    <xf numFmtId="0" fontId="55" fillId="0" borderId="17" xfId="0" applyFont="1" applyBorder="1" applyAlignment="1" applyProtection="1">
      <alignment horizontal="center" vertical="top" wrapText="1"/>
      <protection locked="0"/>
    </xf>
    <xf numFmtId="0" fontId="55" fillId="0" borderId="19" xfId="0" applyFont="1" applyBorder="1" applyAlignment="1" applyProtection="1">
      <alignment horizontal="center" vertical="top" wrapText="1"/>
      <protection locked="0"/>
    </xf>
    <xf numFmtId="0" fontId="55" fillId="0" borderId="18" xfId="0" applyFont="1" applyBorder="1" applyAlignment="1" applyProtection="1">
      <alignment horizontal="center" vertical="top" wrapText="1"/>
      <protection locked="0"/>
    </xf>
    <xf numFmtId="0" fontId="55" fillId="0" borderId="28" xfId="0" applyFont="1" applyBorder="1" applyAlignment="1" applyProtection="1">
      <alignment horizontal="center" vertical="top" wrapText="1"/>
      <protection locked="0"/>
    </xf>
    <xf numFmtId="0" fontId="54" fillId="15" borderId="14" xfId="0" applyFont="1" applyFill="1" applyBorder="1" applyAlignment="1">
      <alignment horizontal="center" vertical="center"/>
    </xf>
    <xf numFmtId="0" fontId="44" fillId="0" borderId="32" xfId="0" applyFont="1" applyBorder="1" applyAlignment="1" applyProtection="1">
      <alignment horizontal="center" vertical="top"/>
      <protection locked="0"/>
    </xf>
    <xf numFmtId="0" fontId="44" fillId="0" borderId="56" xfId="0" applyFont="1" applyBorder="1" applyAlignment="1" applyProtection="1">
      <alignment horizontal="center" vertical="top"/>
      <protection locked="0"/>
    </xf>
    <xf numFmtId="0" fontId="44" fillId="0" borderId="27" xfId="0" applyFont="1" applyBorder="1" applyAlignment="1" applyProtection="1">
      <alignment horizontal="left" vertical="top"/>
      <protection locked="0"/>
    </xf>
    <xf numFmtId="0" fontId="44" fillId="0" borderId="29" xfId="0" applyFont="1" applyBorder="1" applyAlignment="1" applyProtection="1">
      <alignment horizontal="left" vertical="top"/>
      <protection locked="0"/>
    </xf>
    <xf numFmtId="0" fontId="44" fillId="0" borderId="14" xfId="0" applyFont="1" applyBorder="1" applyAlignment="1" applyProtection="1">
      <alignment horizontal="center" vertical="top"/>
      <protection locked="0"/>
    </xf>
    <xf numFmtId="0" fontId="54" fillId="15" borderId="49" xfId="0" applyFont="1" applyFill="1" applyBorder="1" applyAlignment="1">
      <alignment horizontal="center" vertical="center"/>
    </xf>
    <xf numFmtId="0" fontId="33" fillId="14" borderId="16" xfId="0" applyFont="1" applyFill="1" applyBorder="1" applyAlignment="1">
      <alignment horizontal="center" vertical="center"/>
    </xf>
    <xf numFmtId="0" fontId="54" fillId="15" borderId="31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19" xfId="0" applyFont="1" applyFill="1" applyBorder="1" applyAlignment="1">
      <alignment horizontal="left" vertical="center"/>
    </xf>
    <xf numFmtId="0" fontId="38" fillId="0" borderId="18" xfId="0" applyFont="1" applyFill="1" applyBorder="1" applyAlignment="1">
      <alignment horizontal="left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left" vertical="center"/>
    </xf>
    <xf numFmtId="0" fontId="38" fillId="0" borderId="33" xfId="0" applyFont="1" applyFill="1" applyBorder="1" applyAlignment="1">
      <alignment horizontal="left" vertical="center"/>
    </xf>
    <xf numFmtId="14" fontId="38" fillId="0" borderId="0" xfId="0" applyNumberFormat="1" applyFont="1" applyFill="1" applyBorder="1" applyAlignment="1">
      <alignment horizontal="left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9" fillId="2" borderId="26" xfId="0" applyFont="1" applyFill="1" applyBorder="1" applyAlignment="1">
      <alignment horizontal="center" vertical="center"/>
    </xf>
    <xf numFmtId="0" fontId="49" fillId="2" borderId="33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left" vertical="center"/>
    </xf>
    <xf numFmtId="0" fontId="33" fillId="14" borderId="16" xfId="0" applyFont="1" applyFill="1" applyBorder="1" applyAlignment="1">
      <alignment horizontal="center" vertical="center" wrapText="1"/>
    </xf>
    <xf numFmtId="0" fontId="55" fillId="0" borderId="43" xfId="0" applyFont="1" applyBorder="1" applyAlignment="1" applyProtection="1">
      <alignment horizontal="center" vertical="top" wrapText="1"/>
      <protection locked="0"/>
    </xf>
    <xf numFmtId="0" fontId="55" fillId="0" borderId="41" xfId="0" applyFont="1" applyBorder="1" applyAlignment="1" applyProtection="1">
      <alignment horizontal="center" vertical="top" wrapText="1"/>
      <protection locked="0"/>
    </xf>
    <xf numFmtId="0" fontId="55" fillId="0" borderId="46" xfId="0" applyFont="1" applyBorder="1" applyAlignment="1" applyProtection="1">
      <alignment horizontal="center" vertical="top" wrapText="1"/>
      <protection locked="0"/>
    </xf>
    <xf numFmtId="0" fontId="55" fillId="0" borderId="44" xfId="0" applyFont="1" applyBorder="1" applyAlignment="1" applyProtection="1">
      <alignment horizontal="center" vertical="top" wrapText="1"/>
      <protection locked="0"/>
    </xf>
    <xf numFmtId="0" fontId="55" fillId="0" borderId="5" xfId="0" applyFont="1" applyBorder="1" applyAlignment="1" applyProtection="1">
      <alignment horizontal="center" vertical="top" wrapText="1"/>
      <protection locked="0"/>
    </xf>
    <xf numFmtId="0" fontId="55" fillId="0" borderId="47" xfId="0" applyFont="1" applyBorder="1" applyAlignment="1" applyProtection="1">
      <alignment horizontal="center" vertical="top" wrapText="1"/>
      <protection locked="0"/>
    </xf>
    <xf numFmtId="0" fontId="55" fillId="0" borderId="45" xfId="0" applyFont="1" applyBorder="1" applyAlignment="1" applyProtection="1">
      <alignment horizontal="center" vertical="top" wrapText="1"/>
      <protection locked="0"/>
    </xf>
    <xf numFmtId="0" fontId="55" fillId="0" borderId="42" xfId="0" applyFont="1" applyBorder="1" applyAlignment="1" applyProtection="1">
      <alignment horizontal="center" vertical="top" wrapText="1"/>
      <protection locked="0"/>
    </xf>
    <xf numFmtId="0" fontId="55" fillId="0" borderId="48" xfId="0" applyFont="1" applyBorder="1" applyAlignment="1" applyProtection="1">
      <alignment horizontal="center" vertical="top" wrapText="1"/>
      <protection locked="0"/>
    </xf>
    <xf numFmtId="0" fontId="44" fillId="0" borderId="26" xfId="0" applyFont="1" applyBorder="1" applyAlignment="1" applyProtection="1">
      <alignment horizontal="left" vertical="top"/>
      <protection locked="0"/>
    </xf>
    <xf numFmtId="0" fontId="44" fillId="0" borderId="33" xfId="0" applyFont="1" applyBorder="1" applyAlignment="1" applyProtection="1">
      <alignment horizontal="left" vertical="top"/>
      <protection locked="0"/>
    </xf>
    <xf numFmtId="0" fontId="44" fillId="0" borderId="13" xfId="0" applyFont="1" applyBorder="1" applyAlignment="1" applyProtection="1">
      <alignment horizontal="left" vertical="top"/>
      <protection locked="0"/>
    </xf>
    <xf numFmtId="0" fontId="44" fillId="0" borderId="17" xfId="0" applyFont="1" applyBorder="1" applyAlignment="1" applyProtection="1">
      <alignment horizontal="left" vertical="top"/>
      <protection locked="0"/>
    </xf>
    <xf numFmtId="0" fontId="44" fillId="0" borderId="19" xfId="0" applyFont="1" applyBorder="1" applyAlignment="1" applyProtection="1">
      <alignment horizontal="left" vertical="top"/>
      <protection locked="0"/>
    </xf>
    <xf numFmtId="0" fontId="44" fillId="0" borderId="28" xfId="0" applyFont="1" applyBorder="1" applyAlignment="1" applyProtection="1">
      <alignment horizontal="left" vertical="top"/>
      <protection locked="0"/>
    </xf>
    <xf numFmtId="0" fontId="44" fillId="0" borderId="13" xfId="0" applyFont="1" applyBorder="1" applyAlignment="1" applyProtection="1">
      <alignment horizontal="center" vertical="top"/>
      <protection locked="0"/>
    </xf>
    <xf numFmtId="0" fontId="44" fillId="0" borderId="17" xfId="0" applyFont="1" applyBorder="1" applyAlignment="1" applyProtection="1">
      <alignment horizontal="center" vertical="top"/>
      <protection locked="0"/>
    </xf>
    <xf numFmtId="0" fontId="44" fillId="0" borderId="57" xfId="0" applyFont="1" applyBorder="1" applyAlignment="1" applyProtection="1">
      <alignment horizontal="center" vertical="top"/>
      <protection locked="0"/>
    </xf>
    <xf numFmtId="0" fontId="23" fillId="25" borderId="14" xfId="0" applyFont="1" applyFill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center" vertical="top" wrapText="1"/>
      <protection locked="0"/>
    </xf>
    <xf numFmtId="0" fontId="20" fillId="15" borderId="14" xfId="0" applyFont="1" applyFill="1" applyBorder="1" applyAlignment="1">
      <alignment horizontal="center" vertical="center"/>
    </xf>
    <xf numFmtId="0" fontId="21" fillId="15" borderId="14" xfId="0" applyFont="1" applyFill="1" applyBorder="1" applyAlignment="1">
      <alignment horizontal="center" vertical="center" wrapText="1"/>
    </xf>
    <xf numFmtId="0" fontId="21" fillId="15" borderId="27" xfId="0" applyFont="1" applyFill="1" applyBorder="1" applyAlignment="1">
      <alignment horizontal="center" vertical="center" wrapText="1"/>
    </xf>
    <xf numFmtId="0" fontId="21" fillId="15" borderId="29" xfId="0" applyFont="1" applyFill="1" applyBorder="1" applyAlignment="1">
      <alignment horizontal="center" vertical="center" wrapText="1"/>
    </xf>
    <xf numFmtId="0" fontId="21" fillId="15" borderId="16" xfId="0" applyFont="1" applyFill="1" applyBorder="1" applyAlignment="1">
      <alignment horizontal="center" vertical="center" wrapText="1"/>
    </xf>
    <xf numFmtId="0" fontId="26" fillId="0" borderId="27" xfId="0" applyFont="1" applyBorder="1" applyAlignment="1" applyProtection="1">
      <alignment horizontal="left" vertical="top"/>
      <protection locked="0"/>
    </xf>
    <xf numFmtId="0" fontId="26" fillId="0" borderId="29" xfId="0" applyFont="1" applyBorder="1" applyAlignment="1" applyProtection="1">
      <alignment horizontal="left" vertical="top"/>
      <protection locked="0"/>
    </xf>
    <xf numFmtId="0" fontId="26" fillId="0" borderId="16" xfId="0" applyFont="1" applyBorder="1" applyAlignment="1" applyProtection="1">
      <alignment horizontal="left" vertical="top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right" vertical="center"/>
    </xf>
    <xf numFmtId="0" fontId="30" fillId="0" borderId="33" xfId="0" applyFont="1" applyBorder="1" applyAlignment="1">
      <alignment horizontal="right" vertical="center"/>
    </xf>
    <xf numFmtId="0" fontId="30" fillId="0" borderId="36" xfId="0" applyFont="1" applyBorder="1" applyAlignment="1">
      <alignment horizontal="right"/>
    </xf>
    <xf numFmtId="0" fontId="30" fillId="0" borderId="18" xfId="0" applyFont="1" applyBorder="1" applyAlignment="1">
      <alignment horizontal="right"/>
    </xf>
    <xf numFmtId="0" fontId="30" fillId="0" borderId="28" xfId="0" applyFont="1" applyBorder="1" applyAlignment="1">
      <alignment horizontal="right"/>
    </xf>
    <xf numFmtId="0" fontId="77" fillId="2" borderId="27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3" fillId="0" borderId="33" xfId="0" applyFont="1" applyBorder="1" applyAlignment="1">
      <alignment horizontal="left"/>
    </xf>
    <xf numFmtId="14" fontId="23" fillId="0" borderId="13" xfId="0" applyNumberFormat="1" applyFont="1" applyBorder="1" applyAlignment="1">
      <alignment horizontal="left"/>
    </xf>
    <xf numFmtId="14" fontId="23" fillId="0" borderId="0" xfId="0" applyNumberFormat="1" applyFont="1" applyBorder="1" applyAlignment="1">
      <alignment horizontal="left"/>
    </xf>
    <xf numFmtId="0" fontId="58" fillId="0" borderId="0" xfId="0" applyFont="1" applyBorder="1" applyAlignment="1" applyProtection="1">
      <alignment horizontal="center" vertical="top"/>
      <protection locked="0"/>
    </xf>
    <xf numFmtId="0" fontId="58" fillId="0" borderId="17" xfId="0" applyFont="1" applyBorder="1" applyAlignment="1" applyProtection="1">
      <alignment horizontal="center" vertical="top"/>
      <protection locked="0"/>
    </xf>
    <xf numFmtId="0" fontId="58" fillId="0" borderId="18" xfId="0" applyFont="1" applyBorder="1" applyAlignment="1" applyProtection="1">
      <alignment horizontal="center" vertical="top"/>
      <protection locked="0"/>
    </xf>
    <xf numFmtId="0" fontId="58" fillId="0" borderId="28" xfId="0" applyFont="1" applyBorder="1" applyAlignment="1" applyProtection="1">
      <alignment horizontal="center" vertical="top"/>
      <protection locked="0"/>
    </xf>
    <xf numFmtId="0" fontId="22" fillId="15" borderId="14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right"/>
    </xf>
    <xf numFmtId="0" fontId="40" fillId="2" borderId="17" xfId="0" applyFont="1" applyFill="1" applyBorder="1" applyAlignment="1">
      <alignment horizontal="right"/>
    </xf>
    <xf numFmtId="0" fontId="40" fillId="2" borderId="26" xfId="0" applyFont="1" applyFill="1" applyBorder="1" applyAlignment="1">
      <alignment horizontal="right"/>
    </xf>
    <xf numFmtId="0" fontId="40" fillId="2" borderId="33" xfId="0" applyFont="1" applyFill="1" applyBorder="1" applyAlignment="1">
      <alignment horizontal="right"/>
    </xf>
    <xf numFmtId="0" fontId="40" fillId="2" borderId="13" xfId="0" applyFont="1" applyFill="1" applyBorder="1" applyAlignment="1">
      <alignment horizontal="right" vertical="center"/>
    </xf>
    <xf numFmtId="0" fontId="40" fillId="2" borderId="17" xfId="0" applyFont="1" applyFill="1" applyBorder="1" applyAlignment="1">
      <alignment horizontal="right" vertical="center"/>
    </xf>
    <xf numFmtId="0" fontId="40" fillId="2" borderId="19" xfId="0" applyFont="1" applyFill="1" applyBorder="1" applyAlignment="1">
      <alignment horizontal="right" vertical="center"/>
    </xf>
    <xf numFmtId="0" fontId="40" fillId="2" borderId="28" xfId="0" applyFont="1" applyFill="1" applyBorder="1" applyAlignment="1">
      <alignment horizontal="right" vertical="center"/>
    </xf>
    <xf numFmtId="0" fontId="23" fillId="0" borderId="13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9" fillId="16" borderId="14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77" fillId="2" borderId="16" xfId="0" applyFont="1" applyFill="1" applyBorder="1" applyAlignment="1" applyProtection="1">
      <alignment horizontal="center" vertical="center" wrapText="1"/>
    </xf>
    <xf numFmtId="0" fontId="77" fillId="2" borderId="29" xfId="0" applyFont="1" applyFill="1" applyBorder="1" applyAlignment="1" applyProtection="1">
      <alignment horizontal="center" vertical="center" wrapText="1"/>
    </xf>
    <xf numFmtId="0" fontId="9" fillId="10" borderId="27" xfId="0" applyFont="1" applyFill="1" applyBorder="1" applyAlignment="1" applyProtection="1">
      <alignment horizontal="center" vertical="center" wrapText="1"/>
    </xf>
    <xf numFmtId="0" fontId="9" fillId="10" borderId="16" xfId="0" applyFont="1" applyFill="1" applyBorder="1" applyAlignment="1" applyProtection="1">
      <alignment horizontal="center" vertical="center" wrapText="1"/>
    </xf>
    <xf numFmtId="0" fontId="9" fillId="10" borderId="29" xfId="0" applyFont="1" applyFill="1" applyBorder="1" applyAlignment="1" applyProtection="1">
      <alignment horizontal="center" vertical="center" wrapText="1"/>
    </xf>
    <xf numFmtId="0" fontId="67" fillId="15" borderId="14" xfId="0" applyFont="1" applyFill="1" applyBorder="1" applyAlignment="1" applyProtection="1">
      <alignment horizontal="center" vertical="center" wrapText="1"/>
    </xf>
    <xf numFmtId="0" fontId="67" fillId="15" borderId="14" xfId="0" applyFont="1" applyFill="1" applyBorder="1" applyAlignment="1" applyProtection="1">
      <alignment wrapText="1"/>
    </xf>
    <xf numFmtId="9" fontId="10" fillId="11" borderId="26" xfId="0" applyNumberFormat="1" applyFont="1" applyFill="1" applyBorder="1" applyAlignment="1" applyProtection="1">
      <alignment horizontal="center" vertical="center" wrapText="1"/>
    </xf>
    <xf numFmtId="9" fontId="10" fillId="11" borderId="15" xfId="0" applyNumberFormat="1" applyFont="1" applyFill="1" applyBorder="1" applyAlignment="1" applyProtection="1">
      <alignment horizontal="center" vertical="center" wrapText="1"/>
    </xf>
    <xf numFmtId="0" fontId="11" fillId="10" borderId="15" xfId="0" applyFont="1" applyFill="1" applyBorder="1" applyAlignment="1" applyProtection="1">
      <alignment horizontal="center" vertical="center" wrapText="1"/>
    </xf>
    <xf numFmtId="0" fontId="11" fillId="10" borderId="33" xfId="0" applyFont="1" applyFill="1" applyBorder="1" applyAlignment="1" applyProtection="1">
      <alignment horizontal="center" vertical="center" wrapText="1"/>
    </xf>
    <xf numFmtId="0" fontId="66" fillId="11" borderId="13" xfId="0" applyFont="1" applyFill="1" applyBorder="1" applyAlignment="1" applyProtection="1">
      <alignment horizontal="center" vertical="center" wrapText="1"/>
    </xf>
    <xf numFmtId="0" fontId="66" fillId="11" borderId="0" xfId="0" applyFont="1" applyFill="1" applyBorder="1" applyAlignment="1" applyProtection="1">
      <alignment horizontal="center" vertical="center" wrapText="1"/>
    </xf>
    <xf numFmtId="0" fontId="66" fillId="10" borderId="0" xfId="0" applyFont="1" applyFill="1" applyBorder="1" applyAlignment="1" applyProtection="1">
      <alignment horizontal="center" vertical="center" wrapText="1"/>
    </xf>
    <xf numFmtId="0" fontId="66" fillId="10" borderId="17" xfId="0" applyFont="1" applyFill="1" applyBorder="1" applyAlignment="1" applyProtection="1">
      <alignment horizontal="center" vertical="center" wrapText="1"/>
    </xf>
    <xf numFmtId="0" fontId="65" fillId="2" borderId="14" xfId="0" applyFont="1" applyFill="1" applyBorder="1" applyAlignment="1" applyProtection="1">
      <alignment horizontal="center" vertical="center"/>
    </xf>
    <xf numFmtId="0" fontId="65" fillId="2" borderId="14" xfId="0" applyFont="1" applyFill="1" applyBorder="1" applyAlignment="1" applyProtection="1">
      <alignment vertical="center"/>
    </xf>
    <xf numFmtId="0" fontId="66" fillId="2" borderId="26" xfId="0" applyFont="1" applyFill="1" applyBorder="1" applyAlignment="1" applyProtection="1">
      <alignment horizontal="center" vertical="center"/>
    </xf>
    <xf numFmtId="0" fontId="66" fillId="2" borderId="15" xfId="0" applyFont="1" applyFill="1" applyBorder="1" applyAlignment="1" applyProtection="1">
      <alignment horizontal="center" vertical="center"/>
    </xf>
    <xf numFmtId="0" fontId="66" fillId="2" borderId="33" xfId="0" applyFont="1" applyFill="1" applyBorder="1" applyAlignment="1" applyProtection="1">
      <alignment horizontal="center" vertical="center"/>
    </xf>
    <xf numFmtId="14" fontId="63" fillId="2" borderId="19" xfId="0" applyNumberFormat="1" applyFont="1" applyFill="1" applyBorder="1" applyAlignment="1" applyProtection="1">
      <alignment horizontal="center" vertical="center"/>
    </xf>
    <xf numFmtId="14" fontId="63" fillId="2" borderId="18" xfId="0" applyNumberFormat="1" applyFont="1" applyFill="1" applyBorder="1" applyAlignment="1" applyProtection="1">
      <alignment vertical="center"/>
    </xf>
    <xf numFmtId="14" fontId="63" fillId="2" borderId="28" xfId="0" applyNumberFormat="1" applyFont="1" applyFill="1" applyBorder="1" applyAlignment="1" applyProtection="1">
      <alignment vertical="center"/>
    </xf>
    <xf numFmtId="0" fontId="63" fillId="2" borderId="18" xfId="0" applyNumberFormat="1" applyFont="1" applyFill="1" applyBorder="1" applyAlignment="1" applyProtection="1">
      <alignment horizontal="center" vertical="center"/>
    </xf>
    <xf numFmtId="0" fontId="63" fillId="2" borderId="28" xfId="0" applyNumberFormat="1" applyFont="1" applyFill="1" applyBorder="1" applyAlignment="1" applyProtection="1">
      <alignment horizontal="center" vertical="center"/>
    </xf>
    <xf numFmtId="0" fontId="66" fillId="11" borderId="19" xfId="0" applyFont="1" applyFill="1" applyBorder="1" applyAlignment="1" applyProtection="1">
      <alignment horizontal="center" vertical="center" wrapText="1"/>
    </xf>
    <xf numFmtId="0" fontId="66" fillId="11" borderId="18" xfId="0" applyFont="1" applyFill="1" applyBorder="1" applyAlignment="1" applyProtection="1">
      <alignment horizontal="center" vertical="center" wrapText="1"/>
    </xf>
    <xf numFmtId="0" fontId="66" fillId="10" borderId="18" xfId="0" applyFont="1" applyFill="1" applyBorder="1" applyAlignment="1" applyProtection="1">
      <alignment horizontal="center" vertical="center" wrapText="1"/>
    </xf>
    <xf numFmtId="0" fontId="66" fillId="10" borderId="28" xfId="0" applyFont="1" applyFill="1" applyBorder="1" applyAlignment="1" applyProtection="1">
      <alignment horizontal="center" vertical="center" wrapText="1"/>
    </xf>
    <xf numFmtId="0" fontId="27" fillId="15" borderId="14" xfId="0" applyFont="1" applyFill="1" applyBorder="1" applyAlignment="1" applyProtection="1">
      <alignment horizontal="center" vertical="center" wrapText="1"/>
    </xf>
    <xf numFmtId="0" fontId="67" fillId="20" borderId="14" xfId="0" applyFont="1" applyFill="1" applyBorder="1" applyAlignment="1" applyProtection="1">
      <alignment horizontal="center" vertical="center" wrapText="1"/>
    </xf>
    <xf numFmtId="0" fontId="81" fillId="10" borderId="25" xfId="0" applyFont="1" applyFill="1" applyBorder="1" applyAlignment="1" applyProtection="1">
      <alignment horizontal="center" vertical="center" wrapText="1"/>
    </xf>
    <xf numFmtId="0" fontId="81" fillId="10" borderId="18" xfId="0" applyFont="1" applyFill="1" applyBorder="1" applyAlignment="1" applyProtection="1">
      <alignment horizontal="center" vertical="center" wrapText="1"/>
    </xf>
    <xf numFmtId="0" fontId="81" fillId="10" borderId="24" xfId="0" applyFont="1" applyFill="1" applyBorder="1" applyAlignment="1" applyProtection="1">
      <alignment horizontal="center" vertical="center" wrapText="1"/>
    </xf>
    <xf numFmtId="0" fontId="65" fillId="10" borderId="14" xfId="0" applyFont="1" applyFill="1" applyBorder="1" applyAlignment="1" applyProtection="1">
      <alignment horizontal="center" vertical="center" wrapText="1"/>
    </xf>
    <xf numFmtId="9" fontId="69" fillId="10" borderId="27" xfId="0" applyNumberFormat="1" applyFont="1" applyFill="1" applyBorder="1" applyAlignment="1" applyProtection="1">
      <alignment horizontal="center" vertical="center" wrapText="1"/>
      <protection locked="0"/>
    </xf>
    <xf numFmtId="9" fontId="69" fillId="10" borderId="29" xfId="0" applyNumberFormat="1" applyFont="1" applyFill="1" applyBorder="1" applyAlignment="1" applyProtection="1">
      <alignment horizontal="center" vertical="center" wrapText="1"/>
      <protection locked="0"/>
    </xf>
    <xf numFmtId="0" fontId="67" fillId="2" borderId="26" xfId="0" applyFont="1" applyFill="1" applyBorder="1" applyAlignment="1" applyProtection="1">
      <alignment horizontal="center" vertical="center"/>
    </xf>
    <xf numFmtId="0" fontId="67" fillId="2" borderId="15" xfId="0" applyFont="1" applyFill="1" applyBorder="1" applyAlignment="1" applyProtection="1">
      <alignment horizontal="center" vertical="center"/>
    </xf>
    <xf numFmtId="0" fontId="67" fillId="2" borderId="15" xfId="0" applyFont="1" applyFill="1" applyBorder="1" applyAlignment="1" applyProtection="1"/>
    <xf numFmtId="0" fontId="67" fillId="2" borderId="33" xfId="0" applyFont="1" applyFill="1" applyBorder="1" applyAlignment="1" applyProtection="1"/>
    <xf numFmtId="9" fontId="2" fillId="18" borderId="15" xfId="0" applyNumberFormat="1" applyFont="1" applyFill="1" applyBorder="1" applyAlignment="1" applyProtection="1">
      <alignment horizontal="left" vertical="center"/>
    </xf>
    <xf numFmtId="9" fontId="2" fillId="12" borderId="0" xfId="0" applyNumberFormat="1" applyFont="1" applyFill="1" applyBorder="1" applyAlignment="1" applyProtection="1">
      <alignment horizontal="left" vertical="center"/>
    </xf>
    <xf numFmtId="9" fontId="2" fillId="21" borderId="0" xfId="0" applyNumberFormat="1" applyFont="1" applyFill="1" applyBorder="1" applyAlignment="1" applyProtection="1">
      <alignment horizontal="left" vertical="center"/>
    </xf>
    <xf numFmtId="0" fontId="65" fillId="2" borderId="19" xfId="0" applyFont="1" applyFill="1" applyBorder="1" applyAlignment="1" applyProtection="1">
      <alignment horizontal="center" vertical="center"/>
    </xf>
    <xf numFmtId="0" fontId="65" fillId="2" borderId="18" xfId="0" applyFont="1" applyFill="1" applyBorder="1" applyAlignment="1" applyProtection="1">
      <alignment horizontal="center" vertical="center"/>
    </xf>
    <xf numFmtId="0" fontId="65" fillId="2" borderId="18" xfId="0" applyFont="1" applyFill="1" applyBorder="1" applyAlignment="1" applyProtection="1"/>
    <xf numFmtId="0" fontId="65" fillId="2" borderId="28" xfId="0" applyFont="1" applyFill="1" applyBorder="1" applyAlignment="1" applyProtection="1"/>
    <xf numFmtId="0" fontId="68" fillId="2" borderId="14" xfId="0" applyFont="1" applyFill="1" applyBorder="1" applyAlignment="1" applyProtection="1">
      <alignment horizontal="center" vertical="center"/>
    </xf>
    <xf numFmtId="0" fontId="66" fillId="2" borderId="14" xfId="0" applyFont="1" applyFill="1" applyBorder="1" applyAlignment="1" applyProtection="1">
      <alignment horizontal="center" vertical="center"/>
    </xf>
    <xf numFmtId="0" fontId="66" fillId="2" borderId="14" xfId="0" applyFont="1" applyFill="1" applyBorder="1" applyAlignment="1" applyProtection="1">
      <alignment horizontal="center"/>
    </xf>
    <xf numFmtId="0" fontId="68" fillId="2" borderId="14" xfId="0" applyFont="1" applyFill="1" applyBorder="1" applyAlignment="1" applyProtection="1">
      <alignment horizontal="left" vertical="center" wrapText="1" indent="1"/>
    </xf>
    <xf numFmtId="0" fontId="66" fillId="2" borderId="14" xfId="0" applyFont="1" applyFill="1" applyBorder="1" applyAlignment="1" applyProtection="1">
      <alignment horizontal="left" vertical="center" wrapText="1" indent="1"/>
    </xf>
    <xf numFmtId="0" fontId="71" fillId="10" borderId="14" xfId="0" applyFont="1" applyFill="1" applyBorder="1" applyAlignment="1" applyProtection="1">
      <alignment horizontal="left" vertical="center" wrapText="1" indent="1"/>
      <protection locked="0"/>
    </xf>
    <xf numFmtId="0" fontId="72" fillId="10" borderId="14" xfId="0" applyFont="1" applyFill="1" applyBorder="1" applyAlignment="1" applyProtection="1">
      <alignment horizontal="left" vertical="center" wrapText="1" indent="1"/>
      <protection locked="0"/>
    </xf>
    <xf numFmtId="0" fontId="73" fillId="2" borderId="14" xfId="0" applyFont="1" applyFill="1" applyBorder="1" applyAlignment="1" applyProtection="1">
      <alignment horizontal="left" vertical="center" wrapText="1" indent="1"/>
    </xf>
    <xf numFmtId="0" fontId="70" fillId="2" borderId="14" xfId="0" applyFont="1" applyFill="1" applyBorder="1" applyAlignment="1" applyProtection="1">
      <alignment horizontal="left" vertical="center" wrapText="1" indent="1"/>
    </xf>
    <xf numFmtId="0" fontId="9" fillId="10" borderId="22" xfId="0" applyFont="1" applyFill="1" applyBorder="1" applyAlignment="1" applyProtection="1">
      <alignment horizontal="center" vertical="center" wrapText="1"/>
    </xf>
    <xf numFmtId="0" fontId="9" fillId="10" borderId="15" xfId="0" applyFont="1" applyFill="1" applyBorder="1" applyAlignment="1" applyProtection="1">
      <alignment horizontal="center" vertical="center" wrapText="1"/>
    </xf>
    <xf numFmtId="0" fontId="9" fillId="10" borderId="23" xfId="0" applyFont="1" applyFill="1" applyBorder="1" applyAlignment="1" applyProtection="1">
      <alignment horizontal="center" vertical="center" wrapText="1"/>
    </xf>
    <xf numFmtId="0" fontId="61" fillId="22" borderId="14" xfId="0" applyFont="1" applyFill="1" applyBorder="1" applyAlignment="1" applyProtection="1">
      <alignment horizontal="center" vertical="center" wrapText="1"/>
    </xf>
    <xf numFmtId="0" fontId="61" fillId="22" borderId="14" xfId="0" applyFont="1" applyFill="1" applyBorder="1" applyAlignment="1" applyProtection="1">
      <alignment horizontal="center"/>
    </xf>
    <xf numFmtId="0" fontId="62" fillId="22" borderId="14" xfId="0" applyFont="1" applyFill="1" applyBorder="1" applyAlignment="1" applyProtection="1">
      <alignment horizontal="center"/>
    </xf>
    <xf numFmtId="0" fontId="74" fillId="11" borderId="26" xfId="0" applyFont="1" applyFill="1" applyBorder="1" applyAlignment="1" applyProtection="1">
      <alignment horizontal="left" vertical="center" indent="1"/>
    </xf>
    <xf numFmtId="0" fontId="74" fillId="11" borderId="15" xfId="0" applyFont="1" applyFill="1" applyBorder="1" applyAlignment="1" applyProtection="1">
      <alignment horizontal="left" vertical="center" indent="1"/>
    </xf>
    <xf numFmtId="0" fontId="74" fillId="11" borderId="33" xfId="0" applyFont="1" applyFill="1" applyBorder="1" applyAlignment="1" applyProtection="1">
      <alignment horizontal="left" vertical="center" indent="1"/>
    </xf>
    <xf numFmtId="0" fontId="66" fillId="10" borderId="19" xfId="0" applyFont="1" applyFill="1" applyBorder="1" applyAlignment="1" applyProtection="1">
      <alignment horizontal="left" indent="1"/>
      <protection locked="0"/>
    </xf>
    <xf numFmtId="0" fontId="66" fillId="10" borderId="18" xfId="0" applyFont="1" applyFill="1" applyBorder="1" applyAlignment="1" applyProtection="1">
      <alignment horizontal="left" indent="1"/>
      <protection locked="0"/>
    </xf>
    <xf numFmtId="0" fontId="66" fillId="10" borderId="28" xfId="0" applyFont="1" applyFill="1" applyBorder="1" applyAlignment="1" applyProtection="1">
      <alignment horizontal="left" indent="1"/>
      <protection locked="0"/>
    </xf>
    <xf numFmtId="9" fontId="74" fillId="11" borderId="13" xfId="0" applyNumberFormat="1" applyFont="1" applyFill="1" applyBorder="1" applyAlignment="1" applyProtection="1">
      <alignment horizontal="left" vertical="center" indent="1"/>
    </xf>
    <xf numFmtId="9" fontId="74" fillId="11" borderId="0" xfId="0" applyNumberFormat="1" applyFont="1" applyFill="1" applyBorder="1" applyAlignment="1" applyProtection="1">
      <alignment horizontal="left" vertical="center" indent="1"/>
    </xf>
    <xf numFmtId="9" fontId="74" fillId="11" borderId="17" xfId="0" applyNumberFormat="1" applyFont="1" applyFill="1" applyBorder="1" applyAlignment="1" applyProtection="1">
      <alignment horizontal="left" vertical="center" indent="1"/>
    </xf>
    <xf numFmtId="9" fontId="74" fillId="11" borderId="13" xfId="0" applyNumberFormat="1" applyFont="1" applyFill="1" applyBorder="1" applyAlignment="1" applyProtection="1">
      <alignment vertical="center"/>
    </xf>
    <xf numFmtId="9" fontId="74" fillId="11" borderId="0" xfId="0" applyNumberFormat="1" applyFont="1" applyFill="1" applyBorder="1" applyAlignment="1" applyProtection="1">
      <alignment vertical="center"/>
    </xf>
    <xf numFmtId="9" fontId="74" fillId="11" borderId="17" xfId="0" applyNumberFormat="1" applyFont="1" applyFill="1" applyBorder="1" applyAlignment="1" applyProtection="1">
      <alignment vertical="center"/>
    </xf>
    <xf numFmtId="14" fontId="76" fillId="11" borderId="13" xfId="0" applyNumberFormat="1" applyFont="1" applyFill="1" applyBorder="1" applyAlignment="1" applyProtection="1">
      <alignment horizontal="left" vertical="center" wrapText="1" indent="1"/>
      <protection locked="0"/>
    </xf>
    <xf numFmtId="14" fontId="76" fillId="11" borderId="0" xfId="0" applyNumberFormat="1" applyFont="1" applyFill="1" applyBorder="1" applyAlignment="1" applyProtection="1">
      <alignment horizontal="left" vertical="center" wrapText="1" indent="1"/>
      <protection locked="0"/>
    </xf>
    <xf numFmtId="14" fontId="76" fillId="11" borderId="17" xfId="0" applyNumberFormat="1" applyFont="1" applyFill="1" applyBorder="1" applyAlignment="1" applyProtection="1">
      <alignment horizontal="left" vertical="center" wrapText="1" indent="1"/>
      <protection locked="0"/>
    </xf>
    <xf numFmtId="14" fontId="35" fillId="11" borderId="13" xfId="0" applyNumberFormat="1" applyFont="1" applyFill="1" applyBorder="1" applyAlignment="1" applyProtection="1">
      <alignment horizontal="left" vertical="center" indent="1"/>
      <protection locked="0"/>
    </xf>
    <xf numFmtId="14" fontId="35" fillId="11" borderId="0" xfId="0" applyNumberFormat="1" applyFont="1" applyFill="1" applyBorder="1" applyAlignment="1" applyProtection="1">
      <alignment horizontal="left" vertical="center" indent="1"/>
      <protection locked="0"/>
    </xf>
    <xf numFmtId="14" fontId="35" fillId="11" borderId="17" xfId="0" applyNumberFormat="1" applyFont="1" applyFill="1" applyBorder="1" applyAlignment="1" applyProtection="1">
      <alignment horizontal="left" vertical="center" indent="1"/>
      <protection locked="0"/>
    </xf>
    <xf numFmtId="9" fontId="75" fillId="10" borderId="13" xfId="0" applyNumberFormat="1" applyFont="1" applyFill="1" applyBorder="1" applyAlignment="1" applyProtection="1">
      <alignment horizontal="left" vertical="center" indent="1"/>
    </xf>
    <xf numFmtId="9" fontId="75" fillId="10" borderId="0" xfId="0" applyNumberFormat="1" applyFont="1" applyFill="1" applyBorder="1" applyAlignment="1" applyProtection="1">
      <alignment horizontal="left" vertical="center" indent="1"/>
    </xf>
    <xf numFmtId="9" fontId="75" fillId="10" borderId="17" xfId="0" applyNumberFormat="1" applyFont="1" applyFill="1" applyBorder="1" applyAlignment="1" applyProtection="1">
      <alignment horizontal="left" vertical="center" indent="1"/>
    </xf>
    <xf numFmtId="0" fontId="35" fillId="11" borderId="13" xfId="0" applyFont="1" applyFill="1" applyBorder="1" applyAlignment="1" applyProtection="1">
      <alignment vertical="center"/>
      <protection locked="0"/>
    </xf>
    <xf numFmtId="0" fontId="35" fillId="11" borderId="0" xfId="0" applyFont="1" applyFill="1" applyBorder="1" applyAlignment="1" applyProtection="1">
      <alignment vertical="center"/>
      <protection locked="0"/>
    </xf>
    <xf numFmtId="9" fontId="76" fillId="11" borderId="13" xfId="0" applyNumberFormat="1" applyFont="1" applyFill="1" applyBorder="1" applyAlignment="1" applyProtection="1">
      <alignment horizontal="left" vertical="center" wrapText="1" indent="2"/>
      <protection locked="0"/>
    </xf>
    <xf numFmtId="9" fontId="76" fillId="11" borderId="0" xfId="0" applyNumberFormat="1" applyFont="1" applyFill="1" applyBorder="1" applyAlignment="1" applyProtection="1">
      <alignment horizontal="left" vertical="center" wrapText="1" indent="2"/>
      <protection locked="0"/>
    </xf>
    <xf numFmtId="0" fontId="76" fillId="10" borderId="17" xfId="0" applyFont="1" applyFill="1" applyBorder="1" applyAlignment="1" applyProtection="1">
      <alignment horizontal="left" vertical="center" wrapText="1" indent="2"/>
      <protection locked="0"/>
    </xf>
    <xf numFmtId="9" fontId="63" fillId="11" borderId="13" xfId="0" applyNumberFormat="1" applyFont="1" applyFill="1" applyBorder="1" applyAlignment="1" applyProtection="1">
      <alignment horizontal="left" vertical="center" wrapText="1" indent="2"/>
      <protection locked="0"/>
    </xf>
    <xf numFmtId="0" fontId="35" fillId="10" borderId="0" xfId="0" applyFont="1" applyFill="1" applyBorder="1" applyAlignment="1" applyProtection="1">
      <alignment horizontal="left" vertical="center" wrapText="1" indent="2"/>
      <protection locked="0"/>
    </xf>
    <xf numFmtId="0" fontId="35" fillId="10" borderId="17" xfId="0" applyFont="1" applyFill="1" applyBorder="1" applyAlignment="1" applyProtection="1">
      <alignment horizontal="left" vertical="center" wrapText="1" indent="2"/>
      <protection locked="0"/>
    </xf>
    <xf numFmtId="0" fontId="74" fillId="11" borderId="13" xfId="0" applyFont="1" applyFill="1" applyBorder="1" applyAlignment="1" applyProtection="1">
      <alignment horizontal="left" vertical="center" indent="1"/>
    </xf>
    <xf numFmtId="0" fontId="74" fillId="11" borderId="0" xfId="0" applyFont="1" applyFill="1" applyBorder="1" applyAlignment="1" applyProtection="1">
      <alignment horizontal="left" vertical="center" indent="1"/>
    </xf>
    <xf numFmtId="0" fontId="74" fillId="11" borderId="17" xfId="0" applyFont="1" applyFill="1" applyBorder="1" applyAlignment="1" applyProtection="1">
      <alignment horizontal="left" vertical="center" indent="1"/>
    </xf>
    <xf numFmtId="9" fontId="76" fillId="11" borderId="13" xfId="0" applyNumberFormat="1" applyFont="1" applyFill="1" applyBorder="1" applyAlignment="1" applyProtection="1">
      <alignment horizontal="center" vertical="center" wrapText="1"/>
      <protection locked="0"/>
    </xf>
    <xf numFmtId="9" fontId="76" fillId="11" borderId="0" xfId="0" applyNumberFormat="1" applyFont="1" applyFill="1" applyBorder="1" applyAlignment="1" applyProtection="1">
      <alignment horizontal="center" vertical="center" wrapText="1"/>
      <protection locked="0"/>
    </xf>
    <xf numFmtId="9" fontId="76" fillId="11" borderId="17" xfId="0" applyNumberFormat="1" applyFont="1" applyFill="1" applyBorder="1" applyAlignment="1" applyProtection="1">
      <alignment horizontal="center" vertical="center" wrapText="1"/>
      <protection locked="0"/>
    </xf>
    <xf numFmtId="9" fontId="35" fillId="11" borderId="13" xfId="0" applyNumberFormat="1" applyFont="1" applyFill="1" applyBorder="1" applyAlignment="1" applyProtection="1">
      <alignment horizontal="center" vertical="center"/>
      <protection locked="0"/>
    </xf>
    <xf numFmtId="9" fontId="35" fillId="11" borderId="0" xfId="0" applyNumberFormat="1" applyFont="1" applyFill="1" applyBorder="1" applyAlignment="1" applyProtection="1">
      <alignment horizontal="center" vertical="center"/>
      <protection locked="0"/>
    </xf>
    <xf numFmtId="9" fontId="35" fillId="11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16" borderId="14" xfId="0" applyFill="1" applyBorder="1" applyAlignment="1">
      <alignment horizontal="center"/>
    </xf>
  </cellXfs>
  <cellStyles count="5">
    <cellStyle name="Hyperlink" xfId="4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Pourcentage" xfId="1" builtinId="5"/>
  </cellStyles>
  <dxfs count="5">
    <dxf>
      <fill>
        <patternFill>
          <bgColor theme="6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8D1A6"/>
        </patternFill>
      </fill>
    </dxf>
  </dxfs>
  <tableStyles count="0" defaultTableStyle="TableStyleMedium2" defaultPivotStyle="PivotStyleLight16"/>
  <colors>
    <mruColors>
      <color rgb="FFF8D1A6"/>
      <color rgb="FF8EA9DB"/>
      <color rgb="FFFBD99B"/>
      <color rgb="FFFAA2A4"/>
      <color rgb="FFD4B8E4"/>
      <color rgb="FFC0B8E0"/>
      <color rgb="FFD9E6FF"/>
      <color rgb="FFFFDECB"/>
      <color rgb="FFFDD1B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'Données supplémentaires'!$A$4:$A$7</c:f>
              <c:strCache>
                <c:ptCount val="4"/>
                <c:pt idx="0">
                  <c:v>Vrai.</c:v>
                </c:pt>
                <c:pt idx="1">
                  <c:v>Plutôt Vrai.</c:v>
                </c:pt>
                <c:pt idx="2">
                  <c:v>Plutôt Faux.</c:v>
                </c:pt>
                <c:pt idx="3">
                  <c:v>Faux.</c:v>
                </c:pt>
              </c:strCache>
            </c:strRef>
          </c:cat>
          <c:val>
            <c:numRef>
              <c:f>'Données supplémentaires'!$H$4:$H$7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1C-4BB5-810D-A420E9F398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83476592"/>
        <c:axId val="1183463536"/>
      </c:barChart>
      <c:catAx>
        <c:axId val="118347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63536"/>
        <c:crosses val="autoZero"/>
        <c:auto val="1"/>
        <c:lblAlgn val="ctr"/>
        <c:lblOffset val="100"/>
        <c:noMultiLvlLbl val="0"/>
      </c:catAx>
      <c:valAx>
        <c:axId val="11834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7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8343634465037E-2"/>
          <c:y val="0.16837117248471628"/>
          <c:w val="0.8966272965879265"/>
          <c:h val="0.6417672790901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'Résultats globaux'!$A$21</c:f>
              <c:strCache>
                <c:ptCount val="1"/>
                <c:pt idx="0">
                  <c:v>Niveaux de CONFORMITÉ des 134 SOUS-ARTICLES évalués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('Données supplémentaires'!$H$14:$H$15,'Données supplémentaires'!$H$17:$H$19)</c:f>
              <c:strCache>
                <c:ptCount val="5"/>
                <c:pt idx="0">
                  <c:v>Conforme</c:v>
                </c:pt>
                <c:pt idx="1">
                  <c:v>Convaincant</c:v>
                </c:pt>
                <c:pt idx="2">
                  <c:v>Informel</c:v>
                </c:pt>
                <c:pt idx="3">
                  <c:v>Insuffisant</c:v>
                </c:pt>
                <c:pt idx="4">
                  <c:v>Article Non applicable</c:v>
                </c:pt>
              </c:strCache>
            </c:strRef>
          </c:cat>
          <c:val>
            <c:numRef>
              <c:f>('Données supplémentaires'!$K$14:$K$15,'Données supplémentaires'!$K$17:$K$19)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2-4F21-B90D-59DC7EBF55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83465712"/>
        <c:axId val="1183471152"/>
      </c:barChart>
      <c:catAx>
        <c:axId val="118346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71152"/>
        <c:crosses val="autoZero"/>
        <c:auto val="1"/>
        <c:lblAlgn val="ctr"/>
        <c:lblOffset val="100"/>
        <c:noMultiLvlLbl val="0"/>
      </c:catAx>
      <c:valAx>
        <c:axId val="118347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6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85574764061277"/>
          <c:y val="0.38365997312536892"/>
          <c:w val="0.45843490530341985"/>
          <c:h val="0.72859980651703948"/>
        </c:manualLayout>
      </c:layout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('Résultats globaux'!$A$37:$D$37,'Résultats globaux'!$A$38:$D$38,'Résultats globaux'!$A$48:$D$48,'Résultats globaux'!$A$69:$D$69)</c:f>
              <c:multiLvlStrCache>
                <c:ptCount val="4"/>
                <c:lvl>
                  <c:pt idx="0">
                    <c:v>Principes généraux applicables à l’évaluation biologique des dispositifs médicaux </c:v>
                  </c:pt>
                  <c:pt idx="1">
                    <c:v>Catégorisation des dispositifs médicaux</c:v>
                  </c:pt>
                  <c:pt idx="2">
                    <c:v>Processus d’évaluation biologique </c:v>
                  </c:pt>
                  <c:pt idx="3">
                    <c:v>Interprétation des données d’évaluation biologique et appréciation globale du risque biologique </c:v>
                  </c:pt>
                </c:lvl>
                <c:lvl>
                  <c:pt idx="0">
                    <c:v>Art 4 -</c:v>
                  </c:pt>
                  <c:pt idx="1">
                    <c:v>Art 5 -</c:v>
                  </c:pt>
                  <c:pt idx="2">
                    <c:v>Art 6 -</c:v>
                  </c:pt>
                  <c:pt idx="3">
                    <c:v>Art 7 -</c:v>
                  </c:pt>
                </c:lvl>
              </c:multiLvlStrCache>
            </c:multiLvlStrRef>
          </c:cat>
          <c:val>
            <c:numRef>
              <c:f>('Résultats globaux'!$G$37,'Résultats globaux'!$G$38,'Résultats globaux'!$G$48,'Résultats globaux'!$G$69)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215-B1AB-292936AE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466800"/>
        <c:axId val="1183472240"/>
      </c:radarChart>
      <c:catAx>
        <c:axId val="11834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72240"/>
        <c:crosses val="autoZero"/>
        <c:auto val="1"/>
        <c:lblAlgn val="ctr"/>
        <c:lblOffset val="100"/>
        <c:noMultiLvlLbl val="0"/>
      </c:catAx>
      <c:valAx>
        <c:axId val="11834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6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317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'Résultats globaux'!$B$39:$B$47</c:f>
              <c:strCache>
                <c:ptCount val="9"/>
                <c:pt idx="0">
                  <c:v>5.1</c:v>
                </c:pt>
                <c:pt idx="1">
                  <c:v>5.2</c:v>
                </c:pt>
                <c:pt idx="2">
                  <c:v>5.2.2</c:v>
                </c:pt>
                <c:pt idx="3">
                  <c:v>5.2.3</c:v>
                </c:pt>
                <c:pt idx="4">
                  <c:v>5.2.4</c:v>
                </c:pt>
                <c:pt idx="5">
                  <c:v>5.3</c:v>
                </c:pt>
                <c:pt idx="6">
                  <c:v>5.3.1</c:v>
                </c:pt>
                <c:pt idx="7">
                  <c:v>5.3.2</c:v>
                </c:pt>
                <c:pt idx="8">
                  <c:v>5.3.3</c:v>
                </c:pt>
              </c:strCache>
            </c:strRef>
          </c:cat>
          <c:val>
            <c:numRef>
              <c:f>'Résultats globaux'!$G$39:$G$47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B4-8B8D-95A0197C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472784"/>
        <c:axId val="1183473328"/>
      </c:radarChart>
      <c:catAx>
        <c:axId val="11834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73328"/>
        <c:crosses val="autoZero"/>
        <c:auto val="1"/>
        <c:lblAlgn val="ctr"/>
        <c:lblOffset val="100"/>
        <c:noMultiLvlLbl val="0"/>
      </c:catAx>
      <c:valAx>
        <c:axId val="11834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347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'Résultats globaux'!$B$49:$B$68</c:f>
              <c:strCache>
                <c:ptCount val="20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6.3.1</c:v>
                </c:pt>
                <c:pt idx="4">
                  <c:v>6.3.2</c:v>
                </c:pt>
                <c:pt idx="5">
                  <c:v>6.3.2.1</c:v>
                </c:pt>
                <c:pt idx="6">
                  <c:v>6.3.2.2</c:v>
                </c:pt>
                <c:pt idx="7">
                  <c:v>6.3.2.3</c:v>
                </c:pt>
                <c:pt idx="8">
                  <c:v>6.3.2.4</c:v>
                </c:pt>
                <c:pt idx="9">
                  <c:v>6.3.2.5</c:v>
                </c:pt>
                <c:pt idx="10">
                  <c:v>6.3.2.6</c:v>
                </c:pt>
                <c:pt idx="11">
                  <c:v>6.3.2.7</c:v>
                </c:pt>
                <c:pt idx="12">
                  <c:v>6.3.2.8</c:v>
                </c:pt>
                <c:pt idx="13">
                  <c:v>6.3.2.9</c:v>
                </c:pt>
                <c:pt idx="14">
                  <c:v>6.3.2.10</c:v>
                </c:pt>
                <c:pt idx="15">
                  <c:v>6.3.2.11</c:v>
                </c:pt>
                <c:pt idx="16">
                  <c:v>6.3.2.12</c:v>
                </c:pt>
                <c:pt idx="17">
                  <c:v>6.3.2.13</c:v>
                </c:pt>
                <c:pt idx="18">
                  <c:v>6.3.2.14</c:v>
                </c:pt>
                <c:pt idx="19">
                  <c:v>6.3.2.15</c:v>
                </c:pt>
              </c:strCache>
            </c:strRef>
          </c:cat>
          <c:val>
            <c:numRef>
              <c:f>'Résultats globaux'!$G$49:$G$68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8-446B-BA93-FB51E8A1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91552"/>
        <c:axId val="1295986112"/>
      </c:radarChart>
      <c:catAx>
        <c:axId val="12959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5986112"/>
        <c:crosses val="autoZero"/>
        <c:auto val="1"/>
        <c:lblAlgn val="ctr"/>
        <c:lblOffset val="100"/>
        <c:noMultiLvlLbl val="0"/>
      </c:catAx>
      <c:valAx>
        <c:axId val="129598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599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96529880992034"/>
          <c:y val="0.39822360753513886"/>
          <c:w val="0.53921030248952484"/>
          <c:h val="0.63369824458465052"/>
        </c:manualLayout>
      </c:layout>
      <c:radarChart>
        <c:radarStyle val="marker"/>
        <c:varyColors val="0"/>
        <c:ser>
          <c:idx val="0"/>
          <c:order val="0"/>
          <c:tx>
            <c:strRef>
              <c:f>'Maitrise documentaire'!$A$26:$A$32</c:f>
              <c:strCache>
                <c:ptCount val="7"/>
                <c:pt idx="0">
                  <c:v>Rapport  
d'évaluation  
biologique </c:v>
                </c:pt>
                <c:pt idx="1">
                  <c:v>Informations  
post-production </c:v>
                </c:pt>
                <c:pt idx="2">
                  <c:v>Revue de littérature  
scientifique </c:v>
                </c:pt>
                <c:pt idx="3">
                  <c:v>Une liste des  
risques biologiques </c:v>
                </c:pt>
                <c:pt idx="4">
                  <c:v>Justificatif des  
essais supplémentaires </c:v>
                </c:pt>
                <c:pt idx="5">
                  <c:v>Preuve</c:v>
                </c:pt>
                <c:pt idx="6">
                  <c:v>Document</c:v>
                </c:pt>
              </c:strCache>
            </c:strRef>
          </c:tx>
          <c:spPr>
            <a:ln w="317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1809145129224552E-2"/>
                  <c:y val="3.7383186740056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D5-4015-8C50-C0247FADB656}"/>
                </c:ext>
              </c:extLst>
            </c:dLbl>
            <c:dLbl>
              <c:idx val="1"/>
              <c:layout>
                <c:manualLayout>
                  <c:x val="-7.9522862823061622E-3"/>
                  <c:y val="9.3457966850139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5-4015-8C50-C0247FADB656}"/>
                </c:ext>
              </c:extLst>
            </c:dLbl>
            <c:dLbl>
              <c:idx val="2"/>
              <c:layout>
                <c:manualLayout>
                  <c:x val="4.9017512155242811E-2"/>
                  <c:y val="3.0441407601099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5-4015-8C50-C0247FADB656}"/>
                </c:ext>
              </c:extLst>
            </c:dLbl>
            <c:dLbl>
              <c:idx val="3"/>
              <c:layout>
                <c:manualLayout>
                  <c:x val="-0.12505520416505317"/>
                  <c:y val="-1.2674411887585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5-4015-8C50-C0247FADB656}"/>
                </c:ext>
              </c:extLst>
            </c:dLbl>
            <c:dLbl>
              <c:idx val="4"/>
              <c:layout>
                <c:manualLayout>
                  <c:x val="1.8555334658714381E-2"/>
                  <c:y val="-2.8037390055042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5-4015-8C50-C0247FADB656}"/>
                </c:ext>
              </c:extLst>
            </c:dLbl>
            <c:dLbl>
              <c:idx val="5"/>
              <c:layout>
                <c:manualLayout>
                  <c:x val="2.5182239893969519E-2"/>
                  <c:y val="1.5576327808356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87834671759472E-2"/>
                      <c:h val="6.8489236021594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DD5-4015-8C50-C0247FADB656}"/>
                </c:ext>
              </c:extLst>
            </c:dLbl>
            <c:dLbl>
              <c:idx val="6"/>
              <c:layout>
                <c:manualLayout>
                  <c:x val="9.2776673293571851E-2"/>
                  <c:y val="6.5420576795098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D5-4015-8C50-C0247FAD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'Maitrise documentaire'!$A$26:$A$32</c:f>
              <c:strCache>
                <c:ptCount val="7"/>
                <c:pt idx="0">
                  <c:v>Rapport  
d'évaluation  
biologique </c:v>
                </c:pt>
                <c:pt idx="1">
                  <c:v>Informations  
post-production </c:v>
                </c:pt>
                <c:pt idx="2">
                  <c:v>Revue de littérature  
scientifique </c:v>
                </c:pt>
                <c:pt idx="3">
                  <c:v>Une liste des  
risques biologiques </c:v>
                </c:pt>
                <c:pt idx="4">
                  <c:v>Justificatif des  
essais supplémentaires </c:v>
                </c:pt>
                <c:pt idx="5">
                  <c:v>Preuve</c:v>
                </c:pt>
                <c:pt idx="6">
                  <c:v>Document</c:v>
                </c:pt>
              </c:strCache>
            </c:strRef>
          </c:cat>
          <c:val>
            <c:numRef>
              <c:f>'Maitrise documentaire'!$H$26:$H$32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1-4ECF-B5EF-12FD1D9FD5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5987200"/>
        <c:axId val="1295989920"/>
      </c:radarChart>
      <c:catAx>
        <c:axId val="129598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5989920"/>
        <c:crosses val="autoZero"/>
        <c:auto val="1"/>
        <c:lblAlgn val="ctr"/>
        <c:lblOffset val="100"/>
        <c:noMultiLvlLbl val="0"/>
      </c:catAx>
      <c:valAx>
        <c:axId val="129598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598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52532</xdr:colOff>
      <xdr:row>2</xdr:row>
      <xdr:rowOff>12792</xdr:rowOff>
    </xdr:from>
    <xdr:to>
      <xdr:col>1</xdr:col>
      <xdr:colOff>16404</xdr:colOff>
      <xdr:row>3</xdr:row>
      <xdr:rowOff>107</xdr:rowOff>
    </xdr:to>
    <xdr:pic>
      <xdr:nvPicPr>
        <xdr:cNvPr id="3" name="Google Shape;74;p13">
          <a:extLst>
            <a:ext uri="{FF2B5EF4-FFF2-40B4-BE49-F238E27FC236}">
              <a16:creationId xmlns:a16="http://schemas.microsoft.com/office/drawing/2014/main" id="{A442DF69-5FED-49A0-997C-60022A26A1B7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52532" y="258598"/>
          <a:ext cx="632158" cy="1766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240394</xdr:colOff>
      <xdr:row>2</xdr:row>
      <xdr:rowOff>34276</xdr:rowOff>
    </xdr:from>
    <xdr:to>
      <xdr:col>1</xdr:col>
      <xdr:colOff>788081</xdr:colOff>
      <xdr:row>2</xdr:row>
      <xdr:rowOff>190499</xdr:rowOff>
    </xdr:to>
    <xdr:pic>
      <xdr:nvPicPr>
        <xdr:cNvPr id="5" name="Google Shape;74;p13">
          <a:extLst>
            <a:ext uri="{FF2B5EF4-FFF2-40B4-BE49-F238E27FC236}">
              <a16:creationId xmlns:a16="http://schemas.microsoft.com/office/drawing/2014/main" id="{9C9E1848-9BE8-4951-9ABF-465A2BDEC049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594180" y="326830"/>
          <a:ext cx="547687" cy="156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160467</xdr:colOff>
      <xdr:row>2</xdr:row>
      <xdr:rowOff>21168</xdr:rowOff>
    </xdr:from>
    <xdr:to>
      <xdr:col>2</xdr:col>
      <xdr:colOff>164045</xdr:colOff>
      <xdr:row>2</xdr:row>
      <xdr:rowOff>191501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FEB7846C-4BE3-4D4E-8652-87894E2C917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615550" y="317501"/>
          <a:ext cx="627995" cy="170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29633</xdr:colOff>
      <xdr:row>14</xdr:row>
      <xdr:rowOff>30336</xdr:rowOff>
    </xdr:from>
    <xdr:to>
      <xdr:col>4</xdr:col>
      <xdr:colOff>429683</xdr:colOff>
      <xdr:row>19</xdr:row>
      <xdr:rowOff>78869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86FE4144-FB7F-4CE4-B102-2F836387E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21</xdr:row>
      <xdr:rowOff>42469</xdr:rowOff>
    </xdr:from>
    <xdr:to>
      <xdr:col>4</xdr:col>
      <xdr:colOff>409575</xdr:colOff>
      <xdr:row>32</xdr:row>
      <xdr:rowOff>248742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31217B2E-89B9-426D-96DF-BFCC7D485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13</xdr:row>
      <xdr:rowOff>6350</xdr:rowOff>
    </xdr:from>
    <xdr:to>
      <xdr:col>13</xdr:col>
      <xdr:colOff>450849</xdr:colOff>
      <xdr:row>32</xdr:row>
      <xdr:rowOff>241300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1E20E357-BC3C-46BE-9AFD-6704060EB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9718</xdr:colOff>
      <xdr:row>19</xdr:row>
      <xdr:rowOff>9720</xdr:rowOff>
    </xdr:from>
    <xdr:to>
      <xdr:col>7</xdr:col>
      <xdr:colOff>349898</xdr:colOff>
      <xdr:row>31</xdr:row>
      <xdr:rowOff>592880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A8AA2E5-2E72-42D5-AB85-AFDBBDBAD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29159</xdr:colOff>
      <xdr:row>32</xdr:row>
      <xdr:rowOff>184669</xdr:rowOff>
    </xdr:from>
    <xdr:to>
      <xdr:col>7</xdr:col>
      <xdr:colOff>349899</xdr:colOff>
      <xdr:row>45</xdr:row>
      <xdr:rowOff>552257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3E7758-148A-4F51-AD36-25020FE7D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214892</xdr:colOff>
      <xdr:row>2</xdr:row>
      <xdr:rowOff>1</xdr:rowOff>
    </xdr:from>
    <xdr:to>
      <xdr:col>2</xdr:col>
      <xdr:colOff>369337</xdr:colOff>
      <xdr:row>2</xdr:row>
      <xdr:rowOff>145793</xdr:rowOff>
    </xdr:to>
    <xdr:pic>
      <xdr:nvPicPr>
        <xdr:cNvPr id="8" name="Google Shape;74;p13">
          <a:extLst>
            <a:ext uri="{FF2B5EF4-FFF2-40B4-BE49-F238E27FC236}">
              <a16:creationId xmlns:a16="http://schemas.microsoft.com/office/drawing/2014/main" id="{F2017216-915E-4027-A292-A138EEC6A3DA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>
          <a:off x="1332622" y="311021"/>
          <a:ext cx="582098" cy="1457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31752</xdr:colOff>
      <xdr:row>10</xdr:row>
      <xdr:rowOff>15877</xdr:rowOff>
    </xdr:from>
    <xdr:to>
      <xdr:col>5</xdr:col>
      <xdr:colOff>369889</xdr:colOff>
      <xdr:row>16</xdr:row>
      <xdr:rowOff>182562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DEEFF8-BA55-4C09-9280-80F656A8A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290512</xdr:colOff>
      <xdr:row>2</xdr:row>
      <xdr:rowOff>101600</xdr:rowOff>
    </xdr:from>
    <xdr:to>
      <xdr:col>0</xdr:col>
      <xdr:colOff>872610</xdr:colOff>
      <xdr:row>2</xdr:row>
      <xdr:rowOff>247392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51B6F1CF-E0C0-48C4-A255-5E8415925C92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290512" y="371475"/>
          <a:ext cx="582098" cy="1457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133350</xdr:rowOff>
    </xdr:from>
    <xdr:to>
      <xdr:col>1</xdr:col>
      <xdr:colOff>182048</xdr:colOff>
      <xdr:row>2</xdr:row>
      <xdr:rowOff>279142</xdr:rowOff>
    </xdr:to>
    <xdr:pic>
      <xdr:nvPicPr>
        <xdr:cNvPr id="3" name="Google Shape;74;p13">
          <a:extLst>
            <a:ext uri="{FF2B5EF4-FFF2-40B4-BE49-F238E27FC236}">
              <a16:creationId xmlns:a16="http://schemas.microsoft.com/office/drawing/2014/main" id="{8CCC2A53-90FB-4827-A33C-C2DC0B1C54C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04775" y="447675"/>
          <a:ext cx="582098" cy="1457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0</xdr:row>
      <xdr:rowOff>180975</xdr:rowOff>
    </xdr:from>
    <xdr:to>
      <xdr:col>8</xdr:col>
      <xdr:colOff>3019425</xdr:colOff>
      <xdr:row>6</xdr:row>
      <xdr:rowOff>104775</xdr:rowOff>
    </xdr:to>
    <xdr:sp macro="" textlink="">
      <xdr:nvSpPr>
        <xdr:cNvPr id="2" name="Bulle narrative : ronde 1">
          <a:extLst>
            <a:ext uri="{FF2B5EF4-FFF2-40B4-BE49-F238E27FC236}">
              <a16:creationId xmlns:a16="http://schemas.microsoft.com/office/drawing/2014/main" id="{FA29B267-BF2F-4363-8324-C39F4F7C2F8E}"/>
            </a:ext>
          </a:extLst>
        </xdr:cNvPr>
        <xdr:cNvSpPr/>
      </xdr:nvSpPr>
      <xdr:spPr>
        <a:xfrm>
          <a:off x="11991975" y="180975"/>
          <a:ext cx="4305300" cy="2057400"/>
        </a:xfrm>
        <a:prstGeom prst="wedgeEllipseCallou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 u="sng">
              <a:solidFill>
                <a:schemeClr val="tx1"/>
              </a:solidFill>
            </a:rPr>
            <a:t>Liste</a:t>
          </a:r>
          <a:r>
            <a:rPr lang="fr-FR" sz="1100" b="1" u="sng" baseline="0">
              <a:solidFill>
                <a:schemeClr val="tx1"/>
              </a:solidFill>
            </a:rPr>
            <a:t> de validation des critères</a:t>
          </a:r>
        </a:p>
        <a:p>
          <a:pPr algn="ctr"/>
          <a:endParaRPr lang="fr-FR" sz="1100" baseline="0">
            <a:solidFill>
              <a:schemeClr val="tx1"/>
            </a:solidFill>
          </a:endParaRPr>
        </a:p>
        <a:p>
          <a:pPr algn="ctr"/>
          <a:r>
            <a:rPr lang="fr-FR" sz="1100" baseline="0">
              <a:solidFill>
                <a:schemeClr val="tx1"/>
              </a:solidFill>
            </a:rPr>
            <a:t>Ce tableau récapitule le nombre de critères évalués par articles et donne une vision globale de l'évaluation. Ces données sont visualisable dans l'onglet {Résultat globaux} et {Résultats par articles}</a:t>
          </a:r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1419225</xdr:colOff>
      <xdr:row>11</xdr:row>
      <xdr:rowOff>28575</xdr:rowOff>
    </xdr:from>
    <xdr:to>
      <xdr:col>7</xdr:col>
      <xdr:colOff>57150</xdr:colOff>
      <xdr:row>18</xdr:row>
      <xdr:rowOff>190500</xdr:rowOff>
    </xdr:to>
    <xdr:sp macro="" textlink="">
      <xdr:nvSpPr>
        <xdr:cNvPr id="3" name="Bulle narrative : ronde 2">
          <a:extLst>
            <a:ext uri="{FF2B5EF4-FFF2-40B4-BE49-F238E27FC236}">
              <a16:creationId xmlns:a16="http://schemas.microsoft.com/office/drawing/2014/main" id="{71B16BBB-3320-49F4-A02D-9162213EC0B9}"/>
            </a:ext>
          </a:extLst>
        </xdr:cNvPr>
        <xdr:cNvSpPr/>
      </xdr:nvSpPr>
      <xdr:spPr>
        <a:xfrm>
          <a:off x="9201150" y="3495675"/>
          <a:ext cx="2905125" cy="2257425"/>
        </a:xfrm>
        <a:prstGeom prst="wedgeEllipseCallou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 u="sng" baseline="0">
              <a:solidFill>
                <a:schemeClr val="tx1"/>
              </a:solidFill>
            </a:rPr>
            <a:t>Calcul taux d'éxigences</a:t>
          </a:r>
        </a:p>
        <a:p>
          <a:pPr algn="ctr"/>
          <a:endParaRPr lang="fr-FR" sz="1100" b="1" baseline="0">
            <a:solidFill>
              <a:schemeClr val="tx1"/>
            </a:solidFill>
          </a:endParaRPr>
        </a:p>
        <a:p>
          <a:pPr algn="ctr"/>
          <a:r>
            <a:rPr lang="fr-FR" sz="1100" baseline="0">
              <a:solidFill>
                <a:schemeClr val="tx1"/>
              </a:solidFill>
            </a:rPr>
            <a:t>Ce tableau attribue à chaque choix de véracité un pourcentage et une évaluation. Ces informations sont visibles dans l'onglet {Evaluation}</a:t>
          </a:r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533400</xdr:colOff>
      <xdr:row>9</xdr:row>
      <xdr:rowOff>57150</xdr:rowOff>
    </xdr:from>
    <xdr:to>
      <xdr:col>14</xdr:col>
      <xdr:colOff>390525</xdr:colOff>
      <xdr:row>17</xdr:row>
      <xdr:rowOff>219075</xdr:rowOff>
    </xdr:to>
    <xdr:sp macro="" textlink="">
      <xdr:nvSpPr>
        <xdr:cNvPr id="4" name="Bulle narrative : ronde 3">
          <a:extLst>
            <a:ext uri="{FF2B5EF4-FFF2-40B4-BE49-F238E27FC236}">
              <a16:creationId xmlns:a16="http://schemas.microsoft.com/office/drawing/2014/main" id="{AB6CBF2F-60C4-406C-977B-21012F6812A1}"/>
            </a:ext>
          </a:extLst>
        </xdr:cNvPr>
        <xdr:cNvSpPr/>
      </xdr:nvSpPr>
      <xdr:spPr>
        <a:xfrm>
          <a:off x="14859000" y="3143250"/>
          <a:ext cx="2905125" cy="2257425"/>
        </a:xfrm>
        <a:prstGeom prst="wedgeEllipseCallou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 u="sng" baseline="0">
              <a:solidFill>
                <a:schemeClr val="tx1"/>
              </a:solidFill>
            </a:rPr>
            <a:t>Validation des résultats</a:t>
          </a:r>
        </a:p>
        <a:p>
          <a:pPr algn="ctr"/>
          <a:endParaRPr lang="fr-FR" sz="1100" b="1" baseline="0">
            <a:solidFill>
              <a:schemeClr val="tx1"/>
            </a:solidFill>
          </a:endParaRPr>
        </a:p>
        <a:p>
          <a:pPr algn="ctr"/>
          <a:r>
            <a:rPr lang="fr-FR" sz="1100" baseline="0">
              <a:solidFill>
                <a:schemeClr val="tx1"/>
              </a:solidFill>
            </a:rPr>
            <a:t>Ce tableau permet de connaître le nombre d'articles pour chaque niveau de conformité. Ces information sont utilisées dans les onglets de résultats.</a:t>
          </a:r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1714500</xdr:colOff>
      <xdr:row>16</xdr:row>
      <xdr:rowOff>133350</xdr:rowOff>
    </xdr:from>
    <xdr:to>
      <xdr:col>5</xdr:col>
      <xdr:colOff>3238500</xdr:colOff>
      <xdr:row>20</xdr:row>
      <xdr:rowOff>28575</xdr:rowOff>
    </xdr:to>
    <xdr:sp macro="" textlink="">
      <xdr:nvSpPr>
        <xdr:cNvPr id="5" name="Bulle narrative : ronde 4">
          <a:extLst>
            <a:ext uri="{FF2B5EF4-FFF2-40B4-BE49-F238E27FC236}">
              <a16:creationId xmlns:a16="http://schemas.microsoft.com/office/drawing/2014/main" id="{99420068-02A0-4A27-94FC-DD0F8CD31B10}"/>
            </a:ext>
          </a:extLst>
        </xdr:cNvPr>
        <xdr:cNvSpPr/>
      </xdr:nvSpPr>
      <xdr:spPr>
        <a:xfrm>
          <a:off x="9496425" y="5124450"/>
          <a:ext cx="1524000" cy="1038225"/>
        </a:xfrm>
        <a:prstGeom prst="wedgeEllipseCallou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Cette feuille sera masquée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vaux.master.utc.fr/formations-master/ingenierie-de-la-sante/ids081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M48"/>
  <sheetViews>
    <sheetView showGridLines="0" showRowColHeaders="0" tabSelected="1" zoomScale="120" zoomScaleNormal="120" workbookViewId="0">
      <selection activeCell="C4" sqref="C4:J4"/>
    </sheetView>
  </sheetViews>
  <sheetFormatPr baseColWidth="10" defaultColWidth="11.42578125" defaultRowHeight="15" x14ac:dyDescent="0.25"/>
  <cols>
    <col min="1" max="1" width="10" style="4" customWidth="1"/>
    <col min="2" max="2" width="7" style="4" customWidth="1"/>
    <col min="3" max="3" width="6.7109375" style="4" customWidth="1"/>
    <col min="4" max="4" width="6" style="4" customWidth="1"/>
    <col min="5" max="5" width="9.7109375" style="4" customWidth="1"/>
    <col min="6" max="6" width="7.85546875" style="4" customWidth="1"/>
    <col min="7" max="7" width="7.7109375" style="4" customWidth="1"/>
    <col min="8" max="8" width="3.42578125" style="4" customWidth="1"/>
    <col min="9" max="9" width="15.5703125" style="4" customWidth="1"/>
    <col min="10" max="10" width="9.7109375" style="4" customWidth="1"/>
    <col min="11" max="16384" width="11.42578125" style="4"/>
  </cols>
  <sheetData>
    <row r="1" spans="1:10" ht="9.75" customHeight="1" x14ac:dyDescent="0.25">
      <c r="A1" s="191" t="s">
        <v>0</v>
      </c>
      <c r="B1" s="79"/>
      <c r="C1" s="79"/>
      <c r="D1" s="78"/>
      <c r="E1" s="78"/>
      <c r="F1" s="78"/>
      <c r="G1" s="243" t="s">
        <v>1</v>
      </c>
      <c r="H1" s="243"/>
      <c r="I1" s="243"/>
      <c r="J1" s="244"/>
    </row>
    <row r="2" spans="1:10" ht="9.75" customHeight="1" x14ac:dyDescent="0.25">
      <c r="A2" s="80" t="s">
        <v>2</v>
      </c>
      <c r="B2" s="81"/>
      <c r="C2" s="81"/>
      <c r="D2" s="82"/>
      <c r="E2" s="82"/>
      <c r="F2" s="82"/>
      <c r="G2" s="83"/>
      <c r="H2" s="245" t="s">
        <v>3</v>
      </c>
      <c r="I2" s="245"/>
      <c r="J2" s="246"/>
    </row>
    <row r="3" spans="1:10" x14ac:dyDescent="0.25">
      <c r="A3" s="258" t="s">
        <v>4</v>
      </c>
      <c r="B3" s="259"/>
      <c r="C3" s="259"/>
      <c r="D3" s="259"/>
      <c r="E3" s="259"/>
      <c r="F3" s="259"/>
      <c r="G3" s="259"/>
      <c r="H3" s="259"/>
      <c r="I3" s="259"/>
      <c r="J3" s="260"/>
    </row>
    <row r="4" spans="1:10" x14ac:dyDescent="0.25">
      <c r="A4" s="108"/>
      <c r="B4" s="109" t="s">
        <v>5</v>
      </c>
      <c r="C4" s="273" t="s">
        <v>6</v>
      </c>
      <c r="D4" s="274"/>
      <c r="E4" s="274"/>
      <c r="F4" s="274"/>
      <c r="G4" s="274"/>
      <c r="H4" s="274"/>
      <c r="I4" s="274"/>
      <c r="J4" s="275"/>
    </row>
    <row r="5" spans="1:10" ht="15.75" customHeight="1" x14ac:dyDescent="0.25">
      <c r="A5" s="65"/>
      <c r="B5" s="199" t="s">
        <v>7</v>
      </c>
      <c r="C5" s="262">
        <v>44155</v>
      </c>
      <c r="D5" s="261"/>
      <c r="E5" s="261"/>
      <c r="F5" s="261"/>
      <c r="G5" s="269" t="s">
        <v>470</v>
      </c>
      <c r="H5" s="269"/>
      <c r="I5" s="269"/>
      <c r="J5" s="270"/>
    </row>
    <row r="6" spans="1:10" x14ac:dyDescent="0.25">
      <c r="A6" s="256" t="s">
        <v>471</v>
      </c>
      <c r="B6" s="257"/>
      <c r="C6" s="261" t="s">
        <v>9</v>
      </c>
      <c r="D6" s="261"/>
      <c r="E6" s="261"/>
      <c r="F6" s="261"/>
      <c r="G6" s="269"/>
      <c r="H6" s="269"/>
      <c r="I6" s="269"/>
      <c r="J6" s="270"/>
    </row>
    <row r="7" spans="1:10" x14ac:dyDescent="0.25">
      <c r="A7" s="65"/>
      <c r="B7" s="199" t="s">
        <v>10</v>
      </c>
      <c r="C7" s="268" t="s">
        <v>474</v>
      </c>
      <c r="D7" s="261"/>
      <c r="E7" s="267" t="s">
        <v>11</v>
      </c>
      <c r="F7" s="267"/>
      <c r="G7" s="269"/>
      <c r="H7" s="269"/>
      <c r="I7" s="269"/>
      <c r="J7" s="270"/>
    </row>
    <row r="8" spans="1:10" x14ac:dyDescent="0.25">
      <c r="A8" s="65"/>
      <c r="B8" s="66"/>
      <c r="C8" s="268"/>
      <c r="D8" s="261"/>
      <c r="E8" s="267"/>
      <c r="F8" s="267"/>
      <c r="G8" s="269"/>
      <c r="H8" s="269"/>
      <c r="I8" s="269"/>
      <c r="J8" s="270"/>
    </row>
    <row r="9" spans="1:10" ht="10.5" customHeight="1" x14ac:dyDescent="0.25">
      <c r="A9" s="65"/>
      <c r="B9" s="199" t="s">
        <v>12</v>
      </c>
      <c r="C9" s="263" t="s">
        <v>13</v>
      </c>
      <c r="D9" s="264"/>
      <c r="E9" s="264"/>
      <c r="F9" s="264"/>
      <c r="G9" s="269"/>
      <c r="H9" s="269"/>
      <c r="I9" s="269"/>
      <c r="J9" s="270"/>
    </row>
    <row r="10" spans="1:10" ht="11.25" customHeight="1" x14ac:dyDescent="0.25">
      <c r="A10" s="65"/>
      <c r="B10" s="66"/>
      <c r="C10" s="263"/>
      <c r="D10" s="264"/>
      <c r="E10" s="264"/>
      <c r="F10" s="264"/>
      <c r="G10" s="269"/>
      <c r="H10" s="269"/>
      <c r="I10" s="269"/>
      <c r="J10" s="270"/>
    </row>
    <row r="11" spans="1:10" ht="11.25" customHeight="1" x14ac:dyDescent="0.25">
      <c r="A11" s="64"/>
      <c r="B11" s="67"/>
      <c r="C11" s="265"/>
      <c r="D11" s="266"/>
      <c r="E11" s="266"/>
      <c r="F11" s="266"/>
      <c r="G11" s="271"/>
      <c r="H11" s="271"/>
      <c r="I11" s="271"/>
      <c r="J11" s="272"/>
    </row>
    <row r="12" spans="1:10" x14ac:dyDescent="0.25">
      <c r="A12" s="247" t="s">
        <v>14</v>
      </c>
      <c r="B12" s="248"/>
      <c r="C12" s="248"/>
      <c r="D12" s="248"/>
      <c r="E12" s="248"/>
      <c r="F12" s="248"/>
      <c r="G12" s="248"/>
      <c r="H12" s="248"/>
      <c r="I12" s="248"/>
      <c r="J12" s="249"/>
    </row>
    <row r="13" spans="1:10" ht="63.75" customHeight="1" x14ac:dyDescent="0.25">
      <c r="A13" s="250" t="s">
        <v>476</v>
      </c>
      <c r="B13" s="251"/>
      <c r="C13" s="251"/>
      <c r="D13" s="251"/>
      <c r="E13" s="251"/>
      <c r="F13" s="251"/>
      <c r="G13" s="251"/>
      <c r="H13" s="251"/>
      <c r="I13" s="251"/>
      <c r="J13" s="252"/>
    </row>
    <row r="14" spans="1:10" ht="28.5" customHeight="1" x14ac:dyDescent="0.25">
      <c r="A14" s="253" t="s">
        <v>481</v>
      </c>
      <c r="B14" s="254"/>
      <c r="C14" s="254"/>
      <c r="D14" s="254"/>
      <c r="E14" s="254"/>
      <c r="F14" s="254"/>
      <c r="G14" s="254"/>
      <c r="H14" s="254"/>
      <c r="I14" s="254"/>
      <c r="J14" s="255"/>
    </row>
    <row r="15" spans="1:10" ht="19.5" customHeight="1" x14ac:dyDescent="0.25">
      <c r="A15" s="277" t="s">
        <v>477</v>
      </c>
      <c r="B15" s="254"/>
      <c r="C15" s="254"/>
      <c r="D15" s="254"/>
      <c r="E15" s="254"/>
      <c r="F15" s="254"/>
      <c r="G15" s="254"/>
      <c r="H15" s="254"/>
      <c r="I15" s="254"/>
      <c r="J15" s="255"/>
    </row>
    <row r="16" spans="1:10" ht="53.25" customHeight="1" x14ac:dyDescent="0.25">
      <c r="A16" s="253" t="s">
        <v>482</v>
      </c>
      <c r="B16" s="278"/>
      <c r="C16" s="278"/>
      <c r="D16" s="278"/>
      <c r="E16" s="278"/>
      <c r="F16" s="278"/>
      <c r="G16" s="278"/>
      <c r="H16" s="278"/>
      <c r="I16" s="278"/>
      <c r="J16" s="279"/>
    </row>
    <row r="17" spans="1:13" ht="44.25" customHeight="1" x14ac:dyDescent="0.25">
      <c r="A17" s="280" t="s">
        <v>478</v>
      </c>
      <c r="B17" s="281"/>
      <c r="C17" s="281"/>
      <c r="D17" s="281"/>
      <c r="E17" s="281"/>
      <c r="F17" s="281"/>
      <c r="G17" s="281"/>
      <c r="H17" s="281"/>
      <c r="I17" s="281"/>
      <c r="J17" s="282"/>
    </row>
    <row r="18" spans="1:13" ht="39.950000000000003" customHeight="1" x14ac:dyDescent="0.25">
      <c r="A18" s="253" t="s">
        <v>479</v>
      </c>
      <c r="B18" s="254"/>
      <c r="C18" s="254"/>
      <c r="D18" s="254"/>
      <c r="E18" s="254"/>
      <c r="F18" s="254"/>
      <c r="G18" s="254"/>
      <c r="H18" s="254"/>
      <c r="I18" s="254"/>
      <c r="J18" s="255"/>
    </row>
    <row r="19" spans="1:13" ht="39.950000000000003" customHeight="1" x14ac:dyDescent="0.25">
      <c r="A19" s="253" t="s">
        <v>480</v>
      </c>
      <c r="B19" s="254"/>
      <c r="C19" s="254"/>
      <c r="D19" s="254"/>
      <c r="E19" s="254"/>
      <c r="F19" s="254"/>
      <c r="G19" s="254"/>
      <c r="H19" s="254"/>
      <c r="I19" s="254"/>
      <c r="J19" s="255"/>
    </row>
    <row r="20" spans="1:13" ht="27.75" customHeight="1" x14ac:dyDescent="0.25">
      <c r="A20" s="283" t="s">
        <v>15</v>
      </c>
      <c r="B20" s="284"/>
      <c r="C20" s="284"/>
      <c r="D20" s="284"/>
      <c r="E20" s="284"/>
      <c r="F20" s="284"/>
      <c r="G20" s="284"/>
      <c r="H20" s="284"/>
      <c r="I20" s="284"/>
      <c r="J20" s="285"/>
    </row>
    <row r="21" spans="1:13" ht="43.5" customHeight="1" x14ac:dyDescent="0.25">
      <c r="A21" s="253" t="s">
        <v>16</v>
      </c>
      <c r="B21" s="286"/>
      <c r="C21" s="286"/>
      <c r="D21" s="286"/>
      <c r="E21" s="286"/>
      <c r="F21" s="286"/>
      <c r="G21" s="286"/>
      <c r="H21" s="286"/>
      <c r="I21" s="286"/>
      <c r="J21" s="287"/>
    </row>
    <row r="22" spans="1:13" ht="2.25" customHeight="1" x14ac:dyDescent="0.25">
      <c r="A22" s="288"/>
      <c r="B22" s="289"/>
      <c r="C22" s="289"/>
      <c r="D22" s="289"/>
      <c r="E22" s="289"/>
      <c r="F22" s="289"/>
      <c r="G22" s="289"/>
      <c r="H22" s="289"/>
      <c r="I22" s="289"/>
      <c r="J22" s="290"/>
    </row>
    <row r="23" spans="1:13" x14ac:dyDescent="0.25">
      <c r="A23" s="276" t="s">
        <v>17</v>
      </c>
      <c r="B23" s="276"/>
      <c r="C23" s="276"/>
      <c r="D23" s="276"/>
      <c r="E23" s="276"/>
      <c r="F23" s="276"/>
      <c r="G23" s="276"/>
      <c r="H23" s="276"/>
      <c r="I23" s="276"/>
      <c r="J23" s="276"/>
    </row>
    <row r="24" spans="1:13" ht="21" customHeight="1" x14ac:dyDescent="0.25">
      <c r="A24" s="291" t="s">
        <v>18</v>
      </c>
      <c r="B24" s="291"/>
      <c r="C24" s="291"/>
      <c r="D24" s="291"/>
      <c r="E24" s="292" t="s">
        <v>19</v>
      </c>
      <c r="F24" s="292"/>
      <c r="G24" s="292"/>
      <c r="H24" s="292"/>
      <c r="I24" s="292"/>
      <c r="J24" s="292"/>
    </row>
    <row r="25" spans="1:13" ht="30" customHeight="1" x14ac:dyDescent="0.25">
      <c r="A25" s="291" t="s">
        <v>20</v>
      </c>
      <c r="B25" s="291"/>
      <c r="C25" s="195" t="s">
        <v>21</v>
      </c>
      <c r="D25" s="195" t="s">
        <v>22</v>
      </c>
      <c r="E25" s="196" t="s">
        <v>23</v>
      </c>
      <c r="F25" s="196" t="s">
        <v>24</v>
      </c>
      <c r="G25" s="196" t="s">
        <v>25</v>
      </c>
      <c r="H25" s="293" t="s">
        <v>26</v>
      </c>
      <c r="I25" s="292"/>
      <c r="J25" s="292"/>
      <c r="L25" s="8"/>
      <c r="M25" s="8"/>
    </row>
    <row r="26" spans="1:13" ht="27" customHeight="1" x14ac:dyDescent="0.25">
      <c r="A26" s="299" t="str">
        <f>'Données supplémentaires'!C7</f>
        <v xml:space="preserve">Niveau 1 : Le critère n'est pas respecté ou alors très aléatoirement </v>
      </c>
      <c r="B26" s="299"/>
      <c r="C26" s="74" t="s">
        <v>27</v>
      </c>
      <c r="D26" s="68">
        <v>0</v>
      </c>
      <c r="E26" s="70">
        <v>0</v>
      </c>
      <c r="F26" s="70">
        <f>E27-0.01</f>
        <v>0.27999999999999997</v>
      </c>
      <c r="G26" s="75" t="s">
        <v>28</v>
      </c>
      <c r="H26" s="294" t="s">
        <v>29</v>
      </c>
      <c r="I26" s="295"/>
      <c r="J26" s="295"/>
      <c r="L26" s="9"/>
      <c r="M26" s="9"/>
    </row>
    <row r="27" spans="1:13" ht="27.75" customHeight="1" x14ac:dyDescent="0.25">
      <c r="A27" s="299" t="str">
        <f>'Données supplémentaires'!C6</f>
        <v xml:space="preserve">Niveau 2 : Le critère n'est pas entièrement appliqué </v>
      </c>
      <c r="B27" s="299"/>
      <c r="C27" s="74" t="s">
        <v>30</v>
      </c>
      <c r="D27" s="68">
        <v>0.3</v>
      </c>
      <c r="E27" s="69">
        <v>0.28999999999999998</v>
      </c>
      <c r="F27" s="70">
        <f t="shared" ref="F27:F28" si="0">E28-0.01</f>
        <v>0.44</v>
      </c>
      <c r="G27" s="194" t="s">
        <v>31</v>
      </c>
      <c r="H27" s="303" t="s">
        <v>32</v>
      </c>
      <c r="I27" s="304"/>
      <c r="J27" s="304"/>
      <c r="L27" s="10"/>
    </row>
    <row r="28" spans="1:13" ht="27" customHeight="1" x14ac:dyDescent="0.25">
      <c r="A28" s="299" t="str">
        <f>'Données supplémentaires'!C5</f>
        <v>Niveau 3 : Le critère est appliqué et formalisé de manière convaincante</v>
      </c>
      <c r="B28" s="299"/>
      <c r="C28" s="74" t="s">
        <v>33</v>
      </c>
      <c r="D28" s="68">
        <v>0.7</v>
      </c>
      <c r="E28" s="69">
        <v>0.45</v>
      </c>
      <c r="F28" s="70">
        <f t="shared" si="0"/>
        <v>0.69</v>
      </c>
      <c r="G28" s="76" t="s">
        <v>34</v>
      </c>
      <c r="H28" s="305" t="s">
        <v>35</v>
      </c>
      <c r="I28" s="306"/>
      <c r="J28" s="306"/>
      <c r="L28" s="10"/>
      <c r="M28" s="9"/>
    </row>
    <row r="29" spans="1:13" ht="41.25" customHeight="1" x14ac:dyDescent="0.25">
      <c r="A29" s="300" t="s">
        <v>36</v>
      </c>
      <c r="B29" s="300"/>
      <c r="C29" s="74" t="s">
        <v>37</v>
      </c>
      <c r="D29" s="68">
        <v>1</v>
      </c>
      <c r="E29" s="69">
        <v>0.7</v>
      </c>
      <c r="F29" s="70">
        <v>1</v>
      </c>
      <c r="G29" s="193" t="s">
        <v>38</v>
      </c>
      <c r="H29" s="301" t="s">
        <v>39</v>
      </c>
      <c r="I29" s="302"/>
      <c r="J29" s="302"/>
      <c r="L29" s="10"/>
      <c r="M29" s="9"/>
    </row>
    <row r="30" spans="1:13" ht="21" customHeight="1" x14ac:dyDescent="0.25">
      <c r="A30" s="299" t="str">
        <f>'Données supplémentaires'!C8</f>
        <v>Le critère n'est pas applicable à la structure</v>
      </c>
      <c r="B30" s="299"/>
      <c r="C30" s="77" t="s">
        <v>40</v>
      </c>
      <c r="D30" s="71" t="s">
        <v>41</v>
      </c>
      <c r="E30" s="72" t="s">
        <v>41</v>
      </c>
      <c r="F30" s="72" t="s">
        <v>41</v>
      </c>
      <c r="G30" s="73" t="s">
        <v>41</v>
      </c>
      <c r="H30" s="307" t="s">
        <v>42</v>
      </c>
      <c r="I30" s="307"/>
      <c r="J30" s="307"/>
      <c r="L30" s="11"/>
      <c r="M30" s="11"/>
    </row>
    <row r="31" spans="1:13" ht="24.75" customHeight="1" x14ac:dyDescent="0.25">
      <c r="A31" s="296" t="s">
        <v>43</v>
      </c>
      <c r="B31" s="297"/>
      <c r="C31" s="297"/>
      <c r="D31" s="297"/>
      <c r="E31" s="297"/>
      <c r="F31" s="297"/>
      <c r="G31" s="297"/>
      <c r="H31" s="297"/>
      <c r="I31" s="297"/>
      <c r="J31" s="298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38">
    <mergeCell ref="A31:J31"/>
    <mergeCell ref="A26:B26"/>
    <mergeCell ref="A27:B27"/>
    <mergeCell ref="A28:B28"/>
    <mergeCell ref="A30:B30"/>
    <mergeCell ref="A29:B29"/>
    <mergeCell ref="H29:J29"/>
    <mergeCell ref="H27:J27"/>
    <mergeCell ref="H28:J28"/>
    <mergeCell ref="H30:J30"/>
    <mergeCell ref="A25:B25"/>
    <mergeCell ref="A24:D24"/>
    <mergeCell ref="E24:J24"/>
    <mergeCell ref="H25:J25"/>
    <mergeCell ref="H26:J26"/>
    <mergeCell ref="A23:J23"/>
    <mergeCell ref="A15:J15"/>
    <mergeCell ref="A16:J16"/>
    <mergeCell ref="A17:J17"/>
    <mergeCell ref="A18:J18"/>
    <mergeCell ref="A20:J20"/>
    <mergeCell ref="A21:J21"/>
    <mergeCell ref="A22:J22"/>
    <mergeCell ref="A19:J19"/>
    <mergeCell ref="G1:J1"/>
    <mergeCell ref="H2:J2"/>
    <mergeCell ref="A12:J12"/>
    <mergeCell ref="A13:J13"/>
    <mergeCell ref="A14:J14"/>
    <mergeCell ref="A6:B6"/>
    <mergeCell ref="A3:J3"/>
    <mergeCell ref="C6:F6"/>
    <mergeCell ref="C5:F5"/>
    <mergeCell ref="C9:F11"/>
    <mergeCell ref="E7:F8"/>
    <mergeCell ref="C7:D8"/>
    <mergeCell ref="G5:J11"/>
    <mergeCell ref="C4:J4"/>
  </mergeCells>
  <hyperlinks>
    <hyperlink ref="A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r:id="rId2"/>
  <headerFooter>
    <oddFooter xml:space="preserve">&amp;L&amp;6© PIERRE-LOUIS W, ESSAAID I, IDIHYA K, WAOUSSI S &amp;C&amp;6IDS081 -  ISO 10993-1:2018 - &amp;D &amp;R&amp;6&amp;P/&amp;N 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EE148"/>
  <sheetViews>
    <sheetView showGridLines="0" showRowColHeaders="0" zoomScale="130" zoomScaleNormal="130" workbookViewId="0">
      <selection activeCell="G16" sqref="G16"/>
    </sheetView>
  </sheetViews>
  <sheetFormatPr baseColWidth="10" defaultColWidth="11.42578125" defaultRowHeight="15" outlineLevelRow="1" x14ac:dyDescent="0.25"/>
  <cols>
    <col min="1" max="1" width="5.28515625" style="4" customWidth="1"/>
    <col min="2" max="2" width="13.5703125" style="4" customWidth="1"/>
    <col min="3" max="3" width="11" style="4" customWidth="1"/>
    <col min="4" max="4" width="8.42578125" style="4" customWidth="1"/>
    <col min="5" max="5" width="5" style="18" customWidth="1"/>
    <col min="6" max="6" width="19.5703125" style="19" customWidth="1"/>
    <col min="7" max="7" width="8.28515625" style="4" customWidth="1"/>
    <col min="8" max="8" width="15.7109375" style="4" customWidth="1"/>
    <col min="9" max="16384" width="11.42578125" style="4"/>
  </cols>
  <sheetData>
    <row r="1" spans="1:135" s="13" customFormat="1" ht="11.25" customHeight="1" x14ac:dyDescent="0.15">
      <c r="A1" s="192" t="str">
        <f>'Mode d''emploi'!A1</f>
        <v>© UTC 2021- Master IDS -  Etude complète : travaux.master.utc.fr réf n° IDS081</v>
      </c>
      <c r="B1" s="79"/>
      <c r="C1" s="79"/>
      <c r="D1" s="78"/>
      <c r="E1" s="78"/>
      <c r="F1" s="78"/>
      <c r="G1" s="84"/>
      <c r="H1" s="197" t="s">
        <v>1</v>
      </c>
      <c r="I1" s="5"/>
      <c r="J1" s="5"/>
      <c r="K1" s="5"/>
      <c r="L1" s="5"/>
      <c r="M1" s="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</row>
    <row r="2" spans="1:135" s="12" customFormat="1" ht="9" customHeight="1" x14ac:dyDescent="0.25">
      <c r="A2" s="333" t="s">
        <v>2</v>
      </c>
      <c r="B2" s="334"/>
      <c r="C2" s="334"/>
      <c r="D2" s="334"/>
      <c r="E2" s="334"/>
      <c r="F2" s="334"/>
      <c r="G2" s="83"/>
      <c r="H2" s="198" t="s">
        <v>3</v>
      </c>
      <c r="I2" s="5"/>
      <c r="J2" s="5"/>
      <c r="K2" s="5"/>
      <c r="L2" s="5"/>
      <c r="M2" s="5"/>
    </row>
    <row r="3" spans="1:135" s="15" customFormat="1" ht="21" customHeight="1" x14ac:dyDescent="0.25">
      <c r="A3" s="258" t="s">
        <v>4</v>
      </c>
      <c r="B3" s="259"/>
      <c r="C3" s="259"/>
      <c r="D3" s="259"/>
      <c r="E3" s="259"/>
      <c r="F3" s="259"/>
      <c r="G3" s="259"/>
      <c r="H3" s="260"/>
      <c r="I3" s="14"/>
      <c r="J3" s="14"/>
      <c r="K3" s="14"/>
      <c r="L3" s="14"/>
      <c r="M3" s="14"/>
      <c r="N3" s="14"/>
    </row>
    <row r="4" spans="1:135" s="15" customFormat="1" ht="15.75" x14ac:dyDescent="0.25">
      <c r="A4" s="85"/>
      <c r="B4" s="109" t="s">
        <v>5</v>
      </c>
      <c r="C4" s="308" t="str">
        <f>'Mode d''emploi'!C4:F4</f>
        <v>Nom de l'établissement</v>
      </c>
      <c r="D4" s="309"/>
      <c r="E4" s="309"/>
      <c r="F4" s="309"/>
      <c r="G4" s="309"/>
      <c r="H4" s="310"/>
      <c r="I4" s="7"/>
      <c r="J4" s="7"/>
      <c r="K4" s="7"/>
      <c r="L4" s="16"/>
      <c r="M4" s="16"/>
      <c r="N4" s="16"/>
    </row>
    <row r="5" spans="1:135" s="15" customFormat="1" ht="15.75" customHeight="1" x14ac:dyDescent="0.25">
      <c r="A5" s="86"/>
      <c r="B5" s="199" t="s">
        <v>7</v>
      </c>
      <c r="C5" s="329">
        <f>'Mode d''emploi'!C5:F5</f>
        <v>44155</v>
      </c>
      <c r="D5" s="330"/>
      <c r="E5" s="315" t="s">
        <v>8</v>
      </c>
      <c r="F5" s="316"/>
      <c r="G5" s="316"/>
      <c r="H5" s="317"/>
      <c r="I5" s="17"/>
      <c r="J5" s="17"/>
      <c r="K5" s="17"/>
    </row>
    <row r="6" spans="1:135" s="15" customFormat="1" ht="15.75" x14ac:dyDescent="0.25">
      <c r="A6" s="86" t="s">
        <v>44</v>
      </c>
      <c r="B6" s="199" t="s">
        <v>45</v>
      </c>
      <c r="C6" s="331" t="str">
        <f>'Mode d''emploi'!C6:F6</f>
        <v>NOM Prénom</v>
      </c>
      <c r="D6" s="332"/>
      <c r="E6" s="315"/>
      <c r="F6" s="316"/>
      <c r="G6" s="316"/>
      <c r="H6" s="317"/>
      <c r="I6" s="17"/>
      <c r="J6" s="17"/>
      <c r="K6" s="17"/>
    </row>
    <row r="7" spans="1:135" s="15" customFormat="1" ht="15.75" x14ac:dyDescent="0.25">
      <c r="A7" s="86"/>
      <c r="B7" s="199" t="s">
        <v>10</v>
      </c>
      <c r="C7" s="311" t="str">
        <f>'Mode d''emploi'!C7:D7</f>
        <v>Téléphone</v>
      </c>
      <c r="D7" s="313" t="str">
        <f>'Mode d''emploi'!E7</f>
        <v>email</v>
      </c>
      <c r="E7" s="315"/>
      <c r="F7" s="316"/>
      <c r="G7" s="316"/>
      <c r="H7" s="317"/>
      <c r="I7" s="17"/>
      <c r="J7" s="17"/>
      <c r="K7" s="17"/>
    </row>
    <row r="8" spans="1:135" s="15" customFormat="1" ht="15.75" x14ac:dyDescent="0.25">
      <c r="A8" s="86"/>
      <c r="B8" s="66"/>
      <c r="C8" s="312"/>
      <c r="D8" s="314"/>
      <c r="E8" s="315"/>
      <c r="F8" s="316"/>
      <c r="G8" s="316"/>
      <c r="H8" s="317"/>
      <c r="I8" s="17"/>
      <c r="J8" s="17"/>
      <c r="K8" s="17"/>
    </row>
    <row r="9" spans="1:135" s="15" customFormat="1" ht="15.75" x14ac:dyDescent="0.25">
      <c r="A9" s="86"/>
      <c r="B9" s="199" t="s">
        <v>12</v>
      </c>
      <c r="C9" s="335" t="str">
        <f>'Mode d''emploi'!C9:F10</f>
        <v xml:space="preserve">Insérez vos commentaires </v>
      </c>
      <c r="D9" s="336"/>
      <c r="E9" s="315"/>
      <c r="F9" s="316"/>
      <c r="G9" s="316"/>
      <c r="H9" s="317"/>
      <c r="I9" s="17"/>
      <c r="J9" s="17"/>
      <c r="K9" s="17"/>
    </row>
    <row r="10" spans="1:135" s="15" customFormat="1" ht="15.75" x14ac:dyDescent="0.25">
      <c r="A10" s="87"/>
      <c r="B10" s="111"/>
      <c r="C10" s="337"/>
      <c r="D10" s="338"/>
      <c r="E10" s="318"/>
      <c r="F10" s="319"/>
      <c r="G10" s="319"/>
      <c r="H10" s="320"/>
      <c r="I10" s="17"/>
      <c r="J10" s="17"/>
      <c r="K10" s="17"/>
    </row>
    <row r="11" spans="1:135" s="15" customFormat="1" ht="1.5" customHeight="1" x14ac:dyDescent="0.25">
      <c r="A11" s="59"/>
      <c r="B11" s="7"/>
      <c r="C11" s="7"/>
      <c r="D11" s="7"/>
      <c r="E11" s="60"/>
      <c r="F11" s="12"/>
      <c r="G11" s="7"/>
      <c r="H11" s="61"/>
      <c r="I11" s="17"/>
      <c r="J11" s="17"/>
      <c r="K11" s="17"/>
    </row>
    <row r="12" spans="1:135" hidden="1" x14ac:dyDescent="0.25">
      <c r="A12" s="41"/>
      <c r="B12" s="6"/>
      <c r="C12" s="6"/>
      <c r="D12" s="6"/>
      <c r="E12" s="62"/>
      <c r="F12" s="63"/>
      <c r="G12" s="6"/>
      <c r="H12" s="42"/>
    </row>
    <row r="13" spans="1:135" ht="33.75" customHeight="1" x14ac:dyDescent="0.25">
      <c r="A13" s="200" t="s">
        <v>46</v>
      </c>
      <c r="B13" s="325" t="s">
        <v>47</v>
      </c>
      <c r="C13" s="325"/>
      <c r="D13" s="200" t="s">
        <v>48</v>
      </c>
      <c r="E13" s="88" t="s">
        <v>49</v>
      </c>
      <c r="F13" s="89" t="s">
        <v>50</v>
      </c>
      <c r="G13" s="90" t="s">
        <v>51</v>
      </c>
      <c r="H13" s="200" t="s">
        <v>52</v>
      </c>
    </row>
    <row r="14" spans="1:135" x14ac:dyDescent="0.25">
      <c r="A14" s="326" t="s">
        <v>53</v>
      </c>
      <c r="B14" s="327"/>
      <c r="C14" s="327"/>
      <c r="D14" s="327"/>
      <c r="E14" s="327"/>
      <c r="F14" s="327"/>
      <c r="G14" s="327"/>
      <c r="H14" s="328"/>
    </row>
    <row r="15" spans="1:135" ht="47.25" customHeight="1" x14ac:dyDescent="0.25">
      <c r="A15" s="91" t="s">
        <v>54</v>
      </c>
      <c r="B15" s="323" t="s">
        <v>55</v>
      </c>
      <c r="C15" s="323"/>
      <c r="D15" s="91" t="str">
        <f>IFERROR(VLOOKUP(E15,'Données supplémentaires'!B$14:C$26,2),"")</f>
        <v>En attente</v>
      </c>
      <c r="E15" s="92" t="str">
        <f>IF(COUNTIF(E16:E29,'Données supplémentaires'!$B$3)&gt;0,'Données supplémentaires'!$B$3,IF(COUNTIF(E16:E29,'Données supplémentaires'!$B$15)=COUNTIF(E16:E29,"&lt;&gt;"),'Données supplémentaires'!$B$15,IF(SUM(E16:E29)&gt;=0,AVERAGE(E16:E29),'Données supplémentaires'!$B$3)))</f>
        <v>…</v>
      </c>
      <c r="F15" s="91" t="str">
        <f>IFERROR(VLOOKUP(D15,'Données supplémentaires'!H$14:I$19,2,),"")</f>
        <v>Il reste encore des critères à évaluer</v>
      </c>
      <c r="G15" s="91"/>
      <c r="H15" s="91"/>
    </row>
    <row r="16" spans="1:135" ht="58.5" customHeight="1" outlineLevel="1" x14ac:dyDescent="0.25">
      <c r="A16" s="93" t="s">
        <v>56</v>
      </c>
      <c r="B16" s="322" t="s">
        <v>483</v>
      </c>
      <c r="C16" s="322"/>
      <c r="D16" s="94" t="s">
        <v>422</v>
      </c>
      <c r="E16" s="95" t="str">
        <f>IFERROR(VLOOKUP(D16,'Données supplémentaires'!A$3:B$8,2,),"")</f>
        <v>…</v>
      </c>
      <c r="F16" s="96" t="str">
        <f>IFERROR(VLOOKUP(D16,'Données supplémentaires'!A$3:C$8,3,),"")</f>
        <v>Libellé de l'évaluation</v>
      </c>
      <c r="G16" s="230"/>
      <c r="H16" s="230"/>
    </row>
    <row r="17" spans="1:8" ht="69" customHeight="1" outlineLevel="1" x14ac:dyDescent="0.25">
      <c r="A17" s="93" t="s">
        <v>58</v>
      </c>
      <c r="B17" s="322" t="s">
        <v>59</v>
      </c>
      <c r="C17" s="322"/>
      <c r="D17" s="94" t="s">
        <v>422</v>
      </c>
      <c r="E17" s="95" t="str">
        <f>IFERROR(VLOOKUP(D17,'Données supplémentaires'!A$3:B$8,2,),"")</f>
        <v>…</v>
      </c>
      <c r="F17" s="96" t="str">
        <f>IFERROR(VLOOKUP(D17,'Données supplémentaires'!A$3:C$8,3,),"")</f>
        <v>Libellé de l'évaluation</v>
      </c>
      <c r="G17" s="230"/>
      <c r="H17" s="230"/>
    </row>
    <row r="18" spans="1:8" ht="43.5" customHeight="1" outlineLevel="1" x14ac:dyDescent="0.25">
      <c r="A18" s="93" t="s">
        <v>61</v>
      </c>
      <c r="B18" s="322" t="s">
        <v>62</v>
      </c>
      <c r="C18" s="322"/>
      <c r="D18" s="94" t="s">
        <v>422</v>
      </c>
      <c r="E18" s="95" t="str">
        <f>IFERROR(VLOOKUP(D18,'Données supplémentaires'!A$3:B$8,2,),"")</f>
        <v>…</v>
      </c>
      <c r="F18" s="96" t="str">
        <f>IFERROR(VLOOKUP(D18,'Données supplémentaires'!A$3:C$8,3,),"")</f>
        <v>Libellé de l'évaluation</v>
      </c>
      <c r="G18" s="230"/>
      <c r="H18" s="230"/>
    </row>
    <row r="19" spans="1:8" ht="36" customHeight="1" outlineLevel="1" x14ac:dyDescent="0.25">
      <c r="A19" s="93" t="s">
        <v>63</v>
      </c>
      <c r="B19" s="322" t="s">
        <v>64</v>
      </c>
      <c r="C19" s="322"/>
      <c r="D19" s="94" t="s">
        <v>422</v>
      </c>
      <c r="E19" s="95" t="str">
        <f>IFERROR(VLOOKUP(D19,'Données supplémentaires'!A$3:B$8,2,),"")</f>
        <v>…</v>
      </c>
      <c r="F19" s="96" t="str">
        <f>IFERROR(VLOOKUP(D19,'Données supplémentaires'!A$3:C$8,3,),"")</f>
        <v>Libellé de l'évaluation</v>
      </c>
      <c r="G19" s="230"/>
      <c r="H19" s="230"/>
    </row>
    <row r="20" spans="1:8" ht="36" customHeight="1" outlineLevel="1" x14ac:dyDescent="0.25">
      <c r="A20" s="93" t="s">
        <v>65</v>
      </c>
      <c r="B20" s="322" t="s">
        <v>66</v>
      </c>
      <c r="C20" s="322"/>
      <c r="D20" s="94" t="s">
        <v>422</v>
      </c>
      <c r="E20" s="95" t="str">
        <f>IFERROR(VLOOKUP(D20,'Données supplémentaires'!A$3:B$8,2,),"")</f>
        <v>…</v>
      </c>
      <c r="F20" s="96" t="str">
        <f>IFERROR(VLOOKUP(D20,'Données supplémentaires'!A$3:C$8,3,),"")</f>
        <v>Libellé de l'évaluation</v>
      </c>
      <c r="G20" s="230"/>
      <c r="H20" s="230"/>
    </row>
    <row r="21" spans="1:8" ht="56.25" customHeight="1" outlineLevel="1" x14ac:dyDescent="0.25">
      <c r="A21" s="93" t="s">
        <v>67</v>
      </c>
      <c r="B21" s="322" t="s">
        <v>68</v>
      </c>
      <c r="C21" s="322"/>
      <c r="D21" s="94" t="s">
        <v>422</v>
      </c>
      <c r="E21" s="95" t="str">
        <f>IFERROR(VLOOKUP(D21,'Données supplémentaires'!A$3:B$8,2,),"")</f>
        <v>…</v>
      </c>
      <c r="F21" s="96" t="str">
        <f>IFERROR(VLOOKUP(D21,'Données supplémentaires'!A$3:C$8,3,),"")</f>
        <v>Libellé de l'évaluation</v>
      </c>
      <c r="G21" s="230"/>
      <c r="H21" s="230"/>
    </row>
    <row r="22" spans="1:8" ht="57.75" customHeight="1" outlineLevel="1" x14ac:dyDescent="0.25">
      <c r="A22" s="93" t="s">
        <v>69</v>
      </c>
      <c r="B22" s="322" t="s">
        <v>70</v>
      </c>
      <c r="C22" s="322"/>
      <c r="D22" s="94" t="s">
        <v>422</v>
      </c>
      <c r="E22" s="95" t="str">
        <f>IFERROR(VLOOKUP(D22,'Données supplémentaires'!A$3:B$8,2,),"")</f>
        <v>…</v>
      </c>
      <c r="F22" s="96" t="str">
        <f>IFERROR(VLOOKUP(D22,'Données supplémentaires'!A$3:C$8,3,),"")</f>
        <v>Libellé de l'évaluation</v>
      </c>
      <c r="G22" s="230"/>
      <c r="H22" s="230"/>
    </row>
    <row r="23" spans="1:8" ht="36" customHeight="1" outlineLevel="1" x14ac:dyDescent="0.25">
      <c r="A23" s="93" t="s">
        <v>71</v>
      </c>
      <c r="B23" s="322" t="s">
        <v>484</v>
      </c>
      <c r="C23" s="322"/>
      <c r="D23" s="94" t="s">
        <v>422</v>
      </c>
      <c r="E23" s="95" t="str">
        <f>IFERROR(VLOOKUP(D23,'Données supplémentaires'!A$3:B$8,2,),"")</f>
        <v>…</v>
      </c>
      <c r="F23" s="96" t="str">
        <f>IFERROR(VLOOKUP(D23,'Données supplémentaires'!A$3:C$8,3,),"")</f>
        <v>Libellé de l'évaluation</v>
      </c>
      <c r="G23" s="230"/>
      <c r="H23" s="230"/>
    </row>
    <row r="24" spans="1:8" ht="34.5" customHeight="1" outlineLevel="1" x14ac:dyDescent="0.25">
      <c r="A24" s="93" t="s">
        <v>72</v>
      </c>
      <c r="B24" s="322" t="s">
        <v>485</v>
      </c>
      <c r="C24" s="322"/>
      <c r="D24" s="94" t="s">
        <v>422</v>
      </c>
      <c r="E24" s="95" t="str">
        <f>IFERROR(VLOOKUP(D24,'Données supplémentaires'!A$3:B$8,2,),"")</f>
        <v>…</v>
      </c>
      <c r="F24" s="96" t="str">
        <f>IFERROR(VLOOKUP(D24,'Données supplémentaires'!A$3:C$8,3,),"")</f>
        <v>Libellé de l'évaluation</v>
      </c>
      <c r="G24" s="230"/>
      <c r="H24" s="230"/>
    </row>
    <row r="25" spans="1:8" ht="44.25" customHeight="1" outlineLevel="1" x14ac:dyDescent="0.25">
      <c r="A25" s="93" t="s">
        <v>73</v>
      </c>
      <c r="B25" s="322" t="s">
        <v>486</v>
      </c>
      <c r="C25" s="322"/>
      <c r="D25" s="94" t="s">
        <v>422</v>
      </c>
      <c r="E25" s="95" t="str">
        <f>IFERROR(VLOOKUP(D25,'Données supplémentaires'!A$3:B$8,2,),"")</f>
        <v>…</v>
      </c>
      <c r="F25" s="96" t="str">
        <f>IFERROR(VLOOKUP(D25,'Données supplémentaires'!A$3:C$8,3,),"")</f>
        <v>Libellé de l'évaluation</v>
      </c>
      <c r="G25" s="230"/>
      <c r="H25" s="230"/>
    </row>
    <row r="26" spans="1:8" ht="85.5" customHeight="1" outlineLevel="1" x14ac:dyDescent="0.25">
      <c r="A26" s="93" t="s">
        <v>74</v>
      </c>
      <c r="B26" s="322" t="s">
        <v>75</v>
      </c>
      <c r="C26" s="322"/>
      <c r="D26" s="94" t="s">
        <v>422</v>
      </c>
      <c r="E26" s="95" t="str">
        <f>IFERROR(VLOOKUP(D26,'Données supplémentaires'!A$3:B$8,2,),"")</f>
        <v>…</v>
      </c>
      <c r="F26" s="96" t="str">
        <f>IFERROR(VLOOKUP(D26,'Données supplémentaires'!A$3:C$8,3,),"")</f>
        <v>Libellé de l'évaluation</v>
      </c>
      <c r="G26" s="230"/>
      <c r="H26" s="230"/>
    </row>
    <row r="27" spans="1:8" ht="51" customHeight="1" outlineLevel="1" x14ac:dyDescent="0.25">
      <c r="A27" s="93" t="s">
        <v>76</v>
      </c>
      <c r="B27" s="322" t="s">
        <v>77</v>
      </c>
      <c r="C27" s="322"/>
      <c r="D27" s="94" t="s">
        <v>422</v>
      </c>
      <c r="E27" s="95" t="str">
        <f>IFERROR(VLOOKUP(D27,'Données supplémentaires'!A$3:B$8,2,),"")</f>
        <v>…</v>
      </c>
      <c r="F27" s="96" t="str">
        <f>IFERROR(VLOOKUP(D27,'Données supplémentaires'!A$3:C$8,3,),"")</f>
        <v>Libellé de l'évaluation</v>
      </c>
      <c r="G27" s="230"/>
      <c r="H27" s="230"/>
    </row>
    <row r="28" spans="1:8" ht="46.5" customHeight="1" outlineLevel="1" x14ac:dyDescent="0.25">
      <c r="A28" s="97" t="s">
        <v>78</v>
      </c>
      <c r="B28" s="322" t="s">
        <v>487</v>
      </c>
      <c r="C28" s="322"/>
      <c r="D28" s="94" t="s">
        <v>422</v>
      </c>
      <c r="E28" s="95" t="str">
        <f>IFERROR(VLOOKUP(D28,'Données supplémentaires'!A$3:B$8,2,),"")</f>
        <v>…</v>
      </c>
      <c r="F28" s="96" t="str">
        <f>IFERROR(VLOOKUP(D28,'Données supplémentaires'!A$3:C$8,3,),"")</f>
        <v>Libellé de l'évaluation</v>
      </c>
      <c r="G28" s="230"/>
      <c r="H28" s="230"/>
    </row>
    <row r="29" spans="1:8" ht="34.5" customHeight="1" outlineLevel="1" x14ac:dyDescent="0.25">
      <c r="A29" s="97" t="s">
        <v>79</v>
      </c>
      <c r="B29" s="322" t="s">
        <v>488</v>
      </c>
      <c r="C29" s="322"/>
      <c r="D29" s="94" t="s">
        <v>422</v>
      </c>
      <c r="E29" s="95" t="str">
        <f>IFERROR(VLOOKUP(D29,'Données supplémentaires'!A$3:B$8,2,),"")</f>
        <v>…</v>
      </c>
      <c r="F29" s="96" t="str">
        <f>IFERROR(VLOOKUP(D29,'Données supplémentaires'!A$3:C$8,3,),"")</f>
        <v>Libellé de l'évaluation</v>
      </c>
      <c r="G29" s="230"/>
      <c r="H29" s="230"/>
    </row>
    <row r="30" spans="1:8" ht="22.5" outlineLevel="1" x14ac:dyDescent="0.25">
      <c r="A30" s="98" t="s">
        <v>80</v>
      </c>
      <c r="B30" s="323" t="s">
        <v>81</v>
      </c>
      <c r="C30" s="323"/>
      <c r="D30" s="91" t="str">
        <f>IFERROR(VLOOKUP(E30,'Données supplémentaires'!B$14:C$26,2),"")</f>
        <v>En attente</v>
      </c>
      <c r="E30" s="92" t="str">
        <f>IF(COUNTIF(E31:E49,'Données supplémentaires'!$B$3)&gt;0,'Données supplémentaires'!$B$3,IF(COUNTIF(E31:E49,'Données supplémentaires'!$B$15)=COUNTIF(E31:E49,"&lt;&gt;"),'Données supplémentaires'!$B$15,IF(SUM(E31,E33,E42)&gt;=0,AVERAGE(E31,E33,E42),'Données supplémentaires'!$B$3)))</f>
        <v>…</v>
      </c>
      <c r="F30" s="91" t="str">
        <f>IFERROR(VLOOKUP(D30,'Données supplémentaires'!H$14:I$19,2,),"")</f>
        <v>Il reste encore des critères à évaluer</v>
      </c>
      <c r="G30" s="233"/>
      <c r="H30" s="234"/>
    </row>
    <row r="31" spans="1:8" ht="30.75" customHeight="1" outlineLevel="1" x14ac:dyDescent="0.25">
      <c r="A31" s="99" t="s">
        <v>82</v>
      </c>
      <c r="B31" s="324" t="s">
        <v>83</v>
      </c>
      <c r="C31" s="324"/>
      <c r="D31" s="100" t="str">
        <f>IFERROR(VLOOKUP(E31,'Données supplémentaires'!B$14:C$26,2),"")</f>
        <v>En attente</v>
      </c>
      <c r="E31" s="101" t="str">
        <f>IF(COUNTIF(E32,'Données supplémentaires'!$B$3)&gt;0,'Données supplémentaires'!$B$3,IF(COUNTIF(E32,'Données supplémentaires'!$B$15)=COUNTIF(E32,"&lt;&gt;"),'Données supplémentaires'!$B$15,IF(SUM(E32)&gt;=0,AVERAGE(E32),'Données supplémentaires'!$B$3)))</f>
        <v>…</v>
      </c>
      <c r="F31" s="100" t="str">
        <f>IFERROR(VLOOKUP(D31,'Données supplémentaires'!H$14:I$19,2,),"")</f>
        <v>Il reste encore des critères à évaluer</v>
      </c>
      <c r="G31" s="100"/>
      <c r="H31" s="100"/>
    </row>
    <row r="32" spans="1:8" ht="47.25" customHeight="1" outlineLevel="1" x14ac:dyDescent="0.25">
      <c r="A32" s="93" t="s">
        <v>84</v>
      </c>
      <c r="B32" s="322" t="s">
        <v>85</v>
      </c>
      <c r="C32" s="322"/>
      <c r="D32" s="94" t="s">
        <v>422</v>
      </c>
      <c r="E32" s="95" t="str">
        <f>IFERROR(VLOOKUP(D32,'Données supplémentaires'!A$3:B$8,2,),"")</f>
        <v>…</v>
      </c>
      <c r="F32" s="96" t="str">
        <f>IFERROR(VLOOKUP(D32,'Données supplémentaires'!A$3:C$8,3,),"")</f>
        <v>Libellé de l'évaluation</v>
      </c>
      <c r="G32" s="230"/>
      <c r="H32" s="230"/>
    </row>
    <row r="33" spans="1:8" ht="36.75" customHeight="1" x14ac:dyDescent="0.25">
      <c r="A33" s="99" t="s">
        <v>86</v>
      </c>
      <c r="B33" s="324" t="s">
        <v>87</v>
      </c>
      <c r="C33" s="324"/>
      <c r="D33" s="100" t="str">
        <f>IFERROR(VLOOKUP(E33,'Données supplémentaires'!B$14:C$26,2),"")</f>
        <v>En attente</v>
      </c>
      <c r="E33" s="101" t="str">
        <f>IF(COUNTIF(E34:E41,'Données supplémentaires'!$B$3)&gt;0,'Données supplémentaires'!$B$3,IF(COUNTIF(E34:E41,'Données supplémentaires'!$B$15)=COUNTIF(E34:E41,"&lt;&gt;"),'Données supplémentaires'!$B$15,IF(SUM(E34,E37,E40)&gt;0,AVERAGE(E34,E37,E40),'Données supplémentaires'!$B$3)))</f>
        <v>…</v>
      </c>
      <c r="F33" s="100" t="str">
        <f>IFERROR(VLOOKUP(D33,'Données supplémentaires'!H$14:I$19,2,),"")</f>
        <v>Il reste encore des critères à évaluer</v>
      </c>
      <c r="G33" s="100"/>
      <c r="H33" s="100"/>
    </row>
    <row r="34" spans="1:8" ht="30.75" customHeight="1" x14ac:dyDescent="0.25">
      <c r="A34" s="102" t="s">
        <v>88</v>
      </c>
      <c r="B34" s="321" t="s">
        <v>89</v>
      </c>
      <c r="C34" s="321"/>
      <c r="D34" s="103" t="str">
        <f>IFERROR(VLOOKUP(E34,'Données supplémentaires'!B$14:C$26,2),"")</f>
        <v>En attente</v>
      </c>
      <c r="E34" s="104" t="str">
        <f>IF(COUNTIF(E35:E36,'Données supplémentaires'!$B$3)&gt;0,'Données supplémentaires'!$B$3,IF(COUNTIF(E35:E36,'Données supplémentaires'!$B$15)=COUNTIF(E35:EE36,"&lt;&gt;"),'Données supplémentaires'!$B$15,IF(SUM(E35:E36)&gt;=0,AVERAGE(E35:E36),'Données supplémentaires'!$B$3)))</f>
        <v>…</v>
      </c>
      <c r="F34" s="103" t="str">
        <f>IFERROR(VLOOKUP(D34,'Données supplémentaires'!H$14:I$19,2,),"")</f>
        <v>Il reste encore des critères à évaluer</v>
      </c>
      <c r="G34" s="103"/>
      <c r="H34" s="103"/>
    </row>
    <row r="35" spans="1:8" ht="43.5" customHeight="1" x14ac:dyDescent="0.25">
      <c r="A35" s="93" t="s">
        <v>90</v>
      </c>
      <c r="B35" s="322" t="s">
        <v>91</v>
      </c>
      <c r="C35" s="322"/>
      <c r="D35" s="94" t="s">
        <v>422</v>
      </c>
      <c r="E35" s="95" t="str">
        <f>IFERROR(VLOOKUP(D35,'Données supplémentaires'!A$3:B$8,2,),"")</f>
        <v>…</v>
      </c>
      <c r="F35" s="96" t="str">
        <f>IFERROR(VLOOKUP(D35,'Données supplémentaires'!A$3:C$8,3,),"")</f>
        <v>Libellé de l'évaluation</v>
      </c>
      <c r="G35" s="231"/>
      <c r="H35" s="230"/>
    </row>
    <row r="36" spans="1:8" ht="33" customHeight="1" x14ac:dyDescent="0.25">
      <c r="A36" s="93" t="s">
        <v>92</v>
      </c>
      <c r="B36" s="322" t="s">
        <v>93</v>
      </c>
      <c r="C36" s="322"/>
      <c r="D36" s="94" t="s">
        <v>422</v>
      </c>
      <c r="E36" s="95" t="str">
        <f>IFERROR(VLOOKUP(D36,'Données supplémentaires'!A$3:B$8,2,),"")</f>
        <v>…</v>
      </c>
      <c r="F36" s="96" t="str">
        <f>IFERROR(VLOOKUP(D36,'Données supplémentaires'!A$3:C$8,3,),"")</f>
        <v>Libellé de l'évaluation</v>
      </c>
      <c r="G36" s="231"/>
      <c r="H36" s="230"/>
    </row>
    <row r="37" spans="1:8" ht="21.75" customHeight="1" x14ac:dyDescent="0.25">
      <c r="A37" s="102" t="s">
        <v>94</v>
      </c>
      <c r="B37" s="321" t="s">
        <v>95</v>
      </c>
      <c r="C37" s="321"/>
      <c r="D37" s="103" t="str">
        <f>IFERROR(VLOOKUP(E37,'Données supplémentaires'!B$14:C$26,2),"")</f>
        <v>En attente</v>
      </c>
      <c r="E37" s="104" t="str">
        <f>IF(COUNTIF(E38:E39,'Données supplémentaires'!$B$3)&gt;0,'Données supplémentaires'!$B$3,IF(COUNTIF(E38:E39,'Données supplémentaires'!$B$15)=COUNTIF(E38:E39,"&lt;&gt;"),'Données supplémentaires'!$B$15,IF(SUM(E38:E39)&gt;=0,AVERAGE(E38:E39),'Données supplémentaires'!$B$3)))</f>
        <v>…</v>
      </c>
      <c r="F37" s="103" t="str">
        <f>IFERROR(VLOOKUP(D37,'Données supplémentaires'!H$14:I$19,2,),"")</f>
        <v>Il reste encore des critères à évaluer</v>
      </c>
      <c r="G37" s="103"/>
      <c r="H37" s="103"/>
    </row>
    <row r="38" spans="1:8" ht="41.25" customHeight="1" x14ac:dyDescent="0.25">
      <c r="A38" s="93" t="s">
        <v>96</v>
      </c>
      <c r="B38" s="322" t="s">
        <v>489</v>
      </c>
      <c r="C38" s="322"/>
      <c r="D38" s="94" t="s">
        <v>422</v>
      </c>
      <c r="E38" s="95" t="str">
        <f>IFERROR(VLOOKUP(D38,'Données supplémentaires'!A$3:B$8,2,),"")</f>
        <v>…</v>
      </c>
      <c r="F38" s="96" t="str">
        <f>IFERROR(VLOOKUP(D38,'Données supplémentaires'!A$3:C$8,3,),"")</f>
        <v>Libellé de l'évaluation</v>
      </c>
      <c r="G38" s="231"/>
      <c r="H38" s="230"/>
    </row>
    <row r="39" spans="1:8" ht="55.5" customHeight="1" x14ac:dyDescent="0.25">
      <c r="A39" s="93" t="s">
        <v>97</v>
      </c>
      <c r="B39" s="322" t="s">
        <v>98</v>
      </c>
      <c r="C39" s="322"/>
      <c r="D39" s="94" t="s">
        <v>422</v>
      </c>
      <c r="E39" s="95" t="str">
        <f>IFERROR(VLOOKUP(D39,'Données supplémentaires'!A$3:B$8,2,),"")</f>
        <v>…</v>
      </c>
      <c r="F39" s="96" t="str">
        <f>IFERROR(VLOOKUP(D39,'Données supplémentaires'!A$3:C$8,3,),"")</f>
        <v>Libellé de l'évaluation</v>
      </c>
      <c r="G39" s="231"/>
      <c r="H39" s="230"/>
    </row>
    <row r="40" spans="1:8" ht="22.5" x14ac:dyDescent="0.25">
      <c r="A40" s="102" t="s">
        <v>99</v>
      </c>
      <c r="B40" s="321" t="s">
        <v>100</v>
      </c>
      <c r="C40" s="321"/>
      <c r="D40" s="103" t="str">
        <f>IFERROR(VLOOKUP(E40,'Données supplémentaires'!B$14:C$26,2),"")</f>
        <v>En attente</v>
      </c>
      <c r="E40" s="104" t="str">
        <f>IF(COUNTIF(E41,'Données supplémentaires'!$B$3)&gt;0,'Données supplémentaires'!$B$3,IF(COUNTIF(E41,'Données supplémentaires'!$B$15)=COUNTIF(E41,"&lt;&gt;"),'Données supplémentaires'!$B$15,IF(SUM(E41)&gt;=0,AVERAGE(E41),'Données supplémentaires'!$B$3)))</f>
        <v>…</v>
      </c>
      <c r="F40" s="103" t="str">
        <f>IFERROR(VLOOKUP(D40,'Données supplémentaires'!H$14:I$19,2,),"")</f>
        <v>Il reste encore des critères à évaluer</v>
      </c>
      <c r="G40" s="103"/>
      <c r="H40" s="103"/>
    </row>
    <row r="41" spans="1:8" ht="44.25" customHeight="1" x14ac:dyDescent="0.25">
      <c r="A41" s="93" t="s">
        <v>101</v>
      </c>
      <c r="B41" s="322" t="s">
        <v>102</v>
      </c>
      <c r="C41" s="322"/>
      <c r="D41" s="94" t="s">
        <v>422</v>
      </c>
      <c r="E41" s="95" t="str">
        <f>IFERROR(VLOOKUP(D41,'Données supplémentaires'!A$3:B$8,2,),"")</f>
        <v>…</v>
      </c>
      <c r="F41" s="96" t="str">
        <f>IFERROR(VLOOKUP(D41,'Données supplémentaires'!A$3:C$8,3,),"")</f>
        <v>Libellé de l'évaluation</v>
      </c>
      <c r="G41" s="231"/>
      <c r="H41" s="230"/>
    </row>
    <row r="42" spans="1:8" ht="19.5" customHeight="1" x14ac:dyDescent="0.25">
      <c r="A42" s="99" t="s">
        <v>103</v>
      </c>
      <c r="B42" s="324" t="s">
        <v>104</v>
      </c>
      <c r="C42" s="324"/>
      <c r="D42" s="100" t="str">
        <f>IFERROR(VLOOKUP(E42,'Données supplémentaires'!B$14:C$26,2),"")</f>
        <v>En attente</v>
      </c>
      <c r="E42" s="101" t="str">
        <f>IF(COUNTIF(E43:E49,'Données supplémentaires'!$B$3)&gt;0,'Données supplémentaires'!$B$3,IF(COUNTIF(E43:E49,'Données supplémentaires'!$B$15)=COUNTIF(E43:E49,"&lt;&gt;"),'Données supplémentaires'!$B$15,IF(SUM(E43,E45,E47)&gt;=0,AVERAGE(E43,E45,E47),'Données supplémentaires'!$B$3)))</f>
        <v>…</v>
      </c>
      <c r="F42" s="100" t="str">
        <f>IFERROR(VLOOKUP(D42,'Données supplémentaires'!H$14:I$19,2,),"")</f>
        <v>Il reste encore des critères à évaluer</v>
      </c>
      <c r="G42" s="235"/>
      <c r="H42" s="235"/>
    </row>
    <row r="43" spans="1:8" ht="22.5" x14ac:dyDescent="0.25">
      <c r="A43" s="102" t="s">
        <v>105</v>
      </c>
      <c r="B43" s="321" t="s">
        <v>106</v>
      </c>
      <c r="C43" s="321"/>
      <c r="D43" s="103" t="str">
        <f>IFERROR(VLOOKUP(E43,'Données supplémentaires'!B$14:C$26,2),"")</f>
        <v>En attente</v>
      </c>
      <c r="E43" s="104" t="str">
        <f>IF(COUNTIF(E44,'Données supplémentaires'!$B$3)&gt;0,'Données supplémentaires'!$B$3,IF(COUNTIF(E44,'Données supplémentaires'!$B$15)=COUNTIF(E44,"&lt;&gt;"),'Données supplémentaires'!$B$15,IF(SUM(E44)&gt;=0,AVERAGE(E44),'Données supplémentaires'!$B$3)))</f>
        <v>…</v>
      </c>
      <c r="F43" s="104" t="str">
        <f>IFERROR(VLOOKUP(D43,'Données supplémentaires'!H$14:I$19,2,),"")</f>
        <v>Il reste encore des critères à évaluer</v>
      </c>
      <c r="G43" s="104"/>
      <c r="H43" s="104"/>
    </row>
    <row r="44" spans="1:8" ht="40.5" customHeight="1" x14ac:dyDescent="0.25">
      <c r="A44" s="93" t="s">
        <v>107</v>
      </c>
      <c r="B44" s="322" t="s">
        <v>490</v>
      </c>
      <c r="C44" s="322"/>
      <c r="D44" s="94" t="s">
        <v>422</v>
      </c>
      <c r="E44" s="95" t="str">
        <f>IFERROR(VLOOKUP(D44,'Données supplémentaires'!A$3:B$8,2,),"")</f>
        <v>…</v>
      </c>
      <c r="F44" s="96" t="str">
        <f>IFERROR(VLOOKUP(D44,'Données supplémentaires'!A$3:C$8,3,),"")</f>
        <v>Libellé de l'évaluation</v>
      </c>
      <c r="G44" s="231"/>
      <c r="H44" s="230"/>
    </row>
    <row r="45" spans="1:8" ht="33.75" customHeight="1" x14ac:dyDescent="0.25">
      <c r="A45" s="102" t="s">
        <v>109</v>
      </c>
      <c r="B45" s="321" t="s">
        <v>110</v>
      </c>
      <c r="C45" s="321"/>
      <c r="D45" s="103" t="str">
        <f>IFERROR(VLOOKUP(E45,'Données supplémentaires'!B$14:C$26,2),"")</f>
        <v>En attente</v>
      </c>
      <c r="E45" s="104" t="str">
        <f>IF(COUNTIF(E46,'Données supplémentaires'!$B$3)&gt;0,'Données supplémentaires'!$B$3,IF(COUNTIF(E46,'Données supplémentaires'!$B$15)=COUNTIF(E46,"&lt;&gt;"),'Données supplémentaires'!$B$15,IF(SUM(E46)&gt;=0,AVERAGE(E46),'Données supplémentaires'!$B$3)))</f>
        <v>…</v>
      </c>
      <c r="F45" s="103" t="str">
        <f>IFERROR(VLOOKUP(D45,'Données supplémentaires'!H$14:I$19,2,),"")</f>
        <v>Il reste encore des critères à évaluer</v>
      </c>
      <c r="G45" s="236"/>
      <c r="H45" s="236"/>
    </row>
    <row r="46" spans="1:8" ht="56.25" customHeight="1" x14ac:dyDescent="0.25">
      <c r="A46" s="93" t="s">
        <v>111</v>
      </c>
      <c r="B46" s="322" t="s">
        <v>112</v>
      </c>
      <c r="C46" s="322"/>
      <c r="D46" s="94" t="s">
        <v>422</v>
      </c>
      <c r="E46" s="95" t="str">
        <f>IFERROR(VLOOKUP(D46,'Données supplémentaires'!A$3:B$8,2,),"")</f>
        <v>…</v>
      </c>
      <c r="F46" s="96" t="str">
        <f>IFERROR(VLOOKUP(D46,'Données supplémentaires'!A$3:C$8,3,),"")</f>
        <v>Libellé de l'évaluation</v>
      </c>
      <c r="G46" s="231"/>
      <c r="H46" s="230"/>
    </row>
    <row r="47" spans="1:8" ht="24" customHeight="1" x14ac:dyDescent="0.25">
      <c r="A47" s="102" t="s">
        <v>113</v>
      </c>
      <c r="B47" s="321" t="s">
        <v>114</v>
      </c>
      <c r="C47" s="321"/>
      <c r="D47" s="103" t="str">
        <f>IFERROR(VLOOKUP(E47,'Données supplémentaires'!B$14:C$26,2),"")</f>
        <v>En attente</v>
      </c>
      <c r="E47" s="104" t="str">
        <f>IF(COUNTIF(E48:E49,'Données supplémentaires'!$B$3)&gt;0,'Données supplémentaires'!$B$3,IF(COUNTIF(E48:E49,'Données supplémentaires'!$B$15)=COUNTIF(E48:E49,"&lt;&gt;"),'Données supplémentaires'!$B$15,IF(SUM(E48:E49)&gt;=0,AVERAGE(E48:E49),'Données supplémentaires'!$B$3)))</f>
        <v>…</v>
      </c>
      <c r="F47" s="103" t="str">
        <f>IFERROR(VLOOKUP(D47,'Données supplémentaires'!H$14:I$19,2,),"")</f>
        <v>Il reste encore des critères à évaluer</v>
      </c>
      <c r="G47" s="236"/>
      <c r="H47" s="236"/>
    </row>
    <row r="48" spans="1:8" ht="37.5" customHeight="1" x14ac:dyDescent="0.25">
      <c r="A48" s="93" t="s">
        <v>115</v>
      </c>
      <c r="B48" s="322" t="s">
        <v>116</v>
      </c>
      <c r="C48" s="322"/>
      <c r="D48" s="94" t="s">
        <v>422</v>
      </c>
      <c r="E48" s="95" t="str">
        <f>IFERROR(VLOOKUP(D48,'Données supplémentaires'!A$3:B$8,2,),"")</f>
        <v>…</v>
      </c>
      <c r="F48" s="96" t="str">
        <f>IFERROR(VLOOKUP(D48,'Données supplémentaires'!A$3:C$8,3,),"")</f>
        <v>Libellé de l'évaluation</v>
      </c>
      <c r="G48" s="230"/>
      <c r="H48" s="230"/>
    </row>
    <row r="49" spans="1:8" ht="36.75" customHeight="1" x14ac:dyDescent="0.25">
      <c r="A49" s="93" t="s">
        <v>117</v>
      </c>
      <c r="B49" s="322" t="s">
        <v>118</v>
      </c>
      <c r="C49" s="322"/>
      <c r="D49" s="94" t="s">
        <v>422</v>
      </c>
      <c r="E49" s="95" t="str">
        <f>IFERROR(VLOOKUP(D49,'Données supplémentaires'!A$3:B$8,2,),"")</f>
        <v>…</v>
      </c>
      <c r="F49" s="96" t="str">
        <f>IFERROR(VLOOKUP(D49,'Données supplémentaires'!A$3:C$8,3,),"")</f>
        <v>Libellé de l'évaluation</v>
      </c>
      <c r="G49" s="230"/>
      <c r="H49" s="230"/>
    </row>
    <row r="50" spans="1:8" ht="21.75" customHeight="1" x14ac:dyDescent="0.25">
      <c r="A50" s="105" t="s">
        <v>119</v>
      </c>
      <c r="B50" s="323" t="s">
        <v>120</v>
      </c>
      <c r="C50" s="323"/>
      <c r="D50" s="91" t="str">
        <f>IFERROR(VLOOKUP(E50,'Données supplémentaires'!B$14:C$26,2),"")</f>
        <v>En attente</v>
      </c>
      <c r="E50" s="92" t="str">
        <f>IF(COUNTIF(E51:E140,'Données supplémentaires'!$B$3)&gt;0,'Données supplémentaires'!$B$3,IF(COUNTIF(E51:E140,'Données supplémentaires'!$B$15)=COUNTIF(E51:E140,"&lt;&gt;"),'Données supplémentaires'!$B$15,IF(SUM(E51,E58,E61)&gt;=0,AVERAGE(E51,E58,E61),'Données supplémentaires'!$B$3)))</f>
        <v>…</v>
      </c>
      <c r="F50" s="91" t="str">
        <f>IFERROR(VLOOKUP(D50,'Données supplémentaires'!H$14:I$19,2,),"")</f>
        <v>Il reste encore des critères à évaluer</v>
      </c>
      <c r="G50" s="91"/>
      <c r="H50" s="91"/>
    </row>
    <row r="51" spans="1:8" ht="33.75" customHeight="1" x14ac:dyDescent="0.25">
      <c r="A51" s="99" t="s">
        <v>121</v>
      </c>
      <c r="B51" s="324" t="s">
        <v>122</v>
      </c>
      <c r="C51" s="324"/>
      <c r="D51" s="106" t="str">
        <f>IFERROR(VLOOKUP(E51,'Données supplémentaires'!B$14:C$26,2),"")</f>
        <v>En attente</v>
      </c>
      <c r="E51" s="101" t="str">
        <f>IF(COUNTIF(E52:E57,'Données supplémentaires'!$B$3)&gt;0,'Données supplémentaires'!$B$3,IF(COUNTIF(E52:E57,'Données supplémentaires'!$B$15)=COUNTIF(E52:E57,"&lt;&gt;"),'Données supplémentaires'!$B$15,IF(SUM(E52:E57)&gt;=0,AVERAGE(E52:E57),'Données supplémentaires'!$B$3)))</f>
        <v>…</v>
      </c>
      <c r="F51" s="100" t="str">
        <f>IFERROR(VLOOKUP(D51,'Données supplémentaires'!H$14:I$19,2,),"")</f>
        <v>Il reste encore des critères à évaluer</v>
      </c>
      <c r="G51" s="100"/>
      <c r="H51" s="100"/>
    </row>
    <row r="52" spans="1:8" ht="41.25" customHeight="1" outlineLevel="1" x14ac:dyDescent="0.25">
      <c r="A52" s="93" t="s">
        <v>117</v>
      </c>
      <c r="B52" s="322" t="s">
        <v>123</v>
      </c>
      <c r="C52" s="322"/>
      <c r="D52" s="94" t="s">
        <v>422</v>
      </c>
      <c r="E52" s="95" t="str">
        <f>IFERROR(VLOOKUP(D52,'Données supplémentaires'!A$3:B$8,2,),"")</f>
        <v>…</v>
      </c>
      <c r="F52" s="96" t="str">
        <f>IFERROR(VLOOKUP(D52,'Données supplémentaires'!A$3:C$8,3,),"")</f>
        <v>Libellé de l'évaluation</v>
      </c>
      <c r="G52" s="231"/>
      <c r="H52" s="230"/>
    </row>
    <row r="53" spans="1:8" ht="45.75" customHeight="1" outlineLevel="1" x14ac:dyDescent="0.25">
      <c r="A53" s="93" t="s">
        <v>124</v>
      </c>
      <c r="B53" s="322" t="s">
        <v>125</v>
      </c>
      <c r="C53" s="322"/>
      <c r="D53" s="94" t="s">
        <v>422</v>
      </c>
      <c r="E53" s="95" t="str">
        <f>IFERROR(VLOOKUP(D53,'Données supplémentaires'!A$3:B$8,2,),"")</f>
        <v>…</v>
      </c>
      <c r="F53" s="96" t="str">
        <f>IFERROR(VLOOKUP(D53,'Données supplémentaires'!A$3:C$8,3,),"")</f>
        <v>Libellé de l'évaluation</v>
      </c>
      <c r="G53" s="231"/>
      <c r="H53" s="230"/>
    </row>
    <row r="54" spans="1:8" ht="58.5" customHeight="1" outlineLevel="1" x14ac:dyDescent="0.25">
      <c r="A54" s="93" t="s">
        <v>126</v>
      </c>
      <c r="B54" s="322" t="s">
        <v>127</v>
      </c>
      <c r="C54" s="322"/>
      <c r="D54" s="94" t="s">
        <v>422</v>
      </c>
      <c r="E54" s="95" t="str">
        <f>IFERROR(VLOOKUP(D54,'Données supplémentaires'!A$3:B$8,2,),"")</f>
        <v>…</v>
      </c>
      <c r="F54" s="96" t="str">
        <f>IFERROR(VLOOKUP(D54,'Données supplémentaires'!A$3:C$8,3,),"")</f>
        <v>Libellé de l'évaluation</v>
      </c>
      <c r="G54" s="231"/>
      <c r="H54" s="230"/>
    </row>
    <row r="55" spans="1:8" ht="45.75" customHeight="1" outlineLevel="1" x14ac:dyDescent="0.25">
      <c r="A55" s="93" t="s">
        <v>128</v>
      </c>
      <c r="B55" s="322" t="s">
        <v>129</v>
      </c>
      <c r="C55" s="322"/>
      <c r="D55" s="94" t="s">
        <v>422</v>
      </c>
      <c r="E55" s="95" t="str">
        <f>IFERROR(VLOOKUP(D55,'Données supplémentaires'!A$3:B$8,2,),"")</f>
        <v>…</v>
      </c>
      <c r="F55" s="96" t="str">
        <f>IFERROR(VLOOKUP(D55,'Données supplémentaires'!A$3:C$8,3,),"")</f>
        <v>Libellé de l'évaluation</v>
      </c>
      <c r="G55" s="231"/>
      <c r="H55" s="230"/>
    </row>
    <row r="56" spans="1:8" ht="57.75" customHeight="1" outlineLevel="1" x14ac:dyDescent="0.25">
      <c r="A56" s="93" t="s">
        <v>130</v>
      </c>
      <c r="B56" s="322" t="s">
        <v>131</v>
      </c>
      <c r="C56" s="322"/>
      <c r="D56" s="94" t="s">
        <v>422</v>
      </c>
      <c r="E56" s="95" t="str">
        <f>IFERROR(VLOOKUP(D56,'Données supplémentaires'!A$3:B$8,2,),"")</f>
        <v>…</v>
      </c>
      <c r="F56" s="96" t="str">
        <f>IFERROR(VLOOKUP(D56,'Données supplémentaires'!A$3:C$8,3,),"")</f>
        <v>Libellé de l'évaluation</v>
      </c>
      <c r="G56" s="231"/>
      <c r="H56" s="230"/>
    </row>
    <row r="57" spans="1:8" ht="38.25" customHeight="1" outlineLevel="1" x14ac:dyDescent="0.25">
      <c r="A57" s="93" t="s">
        <v>132</v>
      </c>
      <c r="B57" s="322" t="s">
        <v>133</v>
      </c>
      <c r="C57" s="322"/>
      <c r="D57" s="94" t="s">
        <v>422</v>
      </c>
      <c r="E57" s="95" t="str">
        <f>IFERROR(VLOOKUP(D57,'Données supplémentaires'!A$3:B$8,2,),"")</f>
        <v>…</v>
      </c>
      <c r="F57" s="96" t="str">
        <f>IFERROR(VLOOKUP(D57,'Données supplémentaires'!A$3:C$8,3,),"")</f>
        <v>Libellé de l'évaluation</v>
      </c>
      <c r="G57" s="231"/>
      <c r="H57" s="230"/>
    </row>
    <row r="58" spans="1:8" ht="30.75" customHeight="1" x14ac:dyDescent="0.25">
      <c r="A58" s="99" t="s">
        <v>134</v>
      </c>
      <c r="B58" s="324" t="s">
        <v>135</v>
      </c>
      <c r="C58" s="324"/>
      <c r="D58" s="106" t="str">
        <f>IFERROR(VLOOKUP(E58,'Données supplémentaires'!B$14:C$26,2),"")</f>
        <v>En attente</v>
      </c>
      <c r="E58" s="101" t="str">
        <f>IF(COUNTIF(E59:E60,'Données supplémentaires'!$B$3)&gt;0,'Données supplémentaires'!$B$3,IF(COUNTIF(E59:E60,'Données supplémentaires'!$B$15)=COUNTIF(E59:E60,"&lt;&gt;"),'Données supplémentaires'!$B$15,IF(SUM(E59:E60)&gt;=0,AVERAGE(E59:E60),'Données supplémentaires'!$B$3)))</f>
        <v>…</v>
      </c>
      <c r="F58" s="100" t="str">
        <f>IFERROR(VLOOKUP(D58,'Données supplémentaires'!H$14:I$19,2,),"")</f>
        <v>Il reste encore des critères à évaluer</v>
      </c>
      <c r="G58" s="100"/>
      <c r="H58" s="100"/>
    </row>
    <row r="59" spans="1:8" ht="42.75" customHeight="1" x14ac:dyDescent="0.25">
      <c r="A59" s="93" t="s">
        <v>136</v>
      </c>
      <c r="B59" s="322" t="s">
        <v>137</v>
      </c>
      <c r="C59" s="322"/>
      <c r="D59" s="94" t="s">
        <v>422</v>
      </c>
      <c r="E59" s="95" t="str">
        <f>IFERROR(VLOOKUP(D59,'Données supplémentaires'!A$3:B$8,2,),"")</f>
        <v>…</v>
      </c>
      <c r="F59" s="96" t="str">
        <f>IFERROR(VLOOKUP(D59,'Données supplémentaires'!A$3:C$8,3,),"")</f>
        <v>Libellé de l'évaluation</v>
      </c>
      <c r="G59" s="230"/>
      <c r="H59" s="230"/>
    </row>
    <row r="60" spans="1:8" ht="33.75" customHeight="1" x14ac:dyDescent="0.25">
      <c r="A60" s="93" t="s">
        <v>138</v>
      </c>
      <c r="B60" s="322" t="s">
        <v>139</v>
      </c>
      <c r="C60" s="322"/>
      <c r="D60" s="94" t="s">
        <v>422</v>
      </c>
      <c r="E60" s="95" t="str">
        <f>IFERROR(VLOOKUP(D60,'Données supplémentaires'!A$3:B$8,2,),"")</f>
        <v>…</v>
      </c>
      <c r="F60" s="96" t="str">
        <f>IFERROR(VLOOKUP(D60,'Données supplémentaires'!A$3:C$8,3,),"")</f>
        <v>Libellé de l'évaluation</v>
      </c>
      <c r="G60" s="230"/>
      <c r="H60" s="230"/>
    </row>
    <row r="61" spans="1:8" ht="26.25" customHeight="1" x14ac:dyDescent="0.25">
      <c r="A61" s="99" t="s">
        <v>140</v>
      </c>
      <c r="B61" s="324" t="s">
        <v>141</v>
      </c>
      <c r="C61" s="324"/>
      <c r="D61" s="106" t="str">
        <f>IFERROR(VLOOKUP(E61,'Données supplémentaires'!B$14:C$26,2),"")</f>
        <v>En attente</v>
      </c>
      <c r="E61" s="101" t="str">
        <f>IF(COUNTIF(E62:E140,'Données supplémentaires'!$B$3)&gt;0,'Données supplémentaires'!$B$3,IF(COUNTIF(E62:E140,'Données supplémentaires'!$B$15)=COUNTIF(E62:E140,"&lt;&gt;"),'Données supplémentaires'!$B$15,IF(SUM(E62,E76)&gt;=0,AVERAGE(E62,E76),'Données supplémentaires'!$B$3)))</f>
        <v>…</v>
      </c>
      <c r="F61" s="100" t="str">
        <f>IFERROR(VLOOKUP(D61,'Données supplémentaires'!H$14:I$19,2,),"")</f>
        <v>Il reste encore des critères à évaluer</v>
      </c>
      <c r="G61" s="100"/>
      <c r="H61" s="100"/>
    </row>
    <row r="62" spans="1:8" ht="22.5" x14ac:dyDescent="0.25">
      <c r="A62" s="102" t="s">
        <v>142</v>
      </c>
      <c r="B62" s="321" t="s">
        <v>83</v>
      </c>
      <c r="C62" s="321"/>
      <c r="D62" s="103" t="str">
        <f>IFERROR(VLOOKUP(E62,'Données supplémentaires'!B$14:C$26,2),"")</f>
        <v>En attente</v>
      </c>
      <c r="E62" s="104" t="str">
        <f>IF(COUNTIF(E63:E75,'Données supplémentaires'!$B$3)&gt;0,'Données supplémentaires'!$B$3,IF(COUNTIF(E63:E75,'Données supplémentaires'!$B$15)=COUNTIF(E63:E75,"&lt;&gt;"),'Données supplémentaires'!$B$15,IF(SUM(E63:E75)&gt;=0,AVERAGE(E63:E75),'Données supplémentaires'!$B$3)))</f>
        <v>…</v>
      </c>
      <c r="F62" s="103" t="str">
        <f>IFERROR(VLOOKUP(D62,'Données supplémentaires'!H$14:I$19,2,),"")</f>
        <v>Il reste encore des critères à évaluer</v>
      </c>
      <c r="G62" s="236"/>
      <c r="H62" s="236"/>
    </row>
    <row r="63" spans="1:8" ht="50.25" customHeight="1" outlineLevel="1" x14ac:dyDescent="0.25">
      <c r="A63" s="93" t="s">
        <v>143</v>
      </c>
      <c r="B63" s="322" t="s">
        <v>144</v>
      </c>
      <c r="C63" s="322"/>
      <c r="D63" s="94" t="s">
        <v>422</v>
      </c>
      <c r="E63" s="95" t="str">
        <f>IFERROR(VLOOKUP(D63,'Données supplémentaires'!A$3:B$8,2,),"")</f>
        <v>…</v>
      </c>
      <c r="F63" s="96" t="str">
        <f>IFERROR(VLOOKUP(D63,'Données supplémentaires'!A$3:C$8,3,),"")</f>
        <v>Libellé de l'évaluation</v>
      </c>
      <c r="G63" s="232"/>
      <c r="H63" s="230"/>
    </row>
    <row r="64" spans="1:8" ht="57.75" customHeight="1" outlineLevel="1" x14ac:dyDescent="0.25">
      <c r="A64" s="93" t="s">
        <v>145</v>
      </c>
      <c r="B64" s="322" t="s">
        <v>146</v>
      </c>
      <c r="C64" s="322"/>
      <c r="D64" s="94" t="s">
        <v>422</v>
      </c>
      <c r="E64" s="95" t="str">
        <f>IFERROR(VLOOKUP(D64,'Données supplémentaires'!A$3:B$8,2,),"")</f>
        <v>…</v>
      </c>
      <c r="F64" s="96" t="str">
        <f>IFERROR(VLOOKUP(D64,'Données supplémentaires'!A$3:C$8,3,),"")</f>
        <v>Libellé de l'évaluation</v>
      </c>
      <c r="G64" s="232"/>
      <c r="H64" s="230"/>
    </row>
    <row r="65" spans="1:8" ht="57" customHeight="1" outlineLevel="1" x14ac:dyDescent="0.25">
      <c r="A65" s="93" t="s">
        <v>147</v>
      </c>
      <c r="B65" s="322" t="s">
        <v>148</v>
      </c>
      <c r="C65" s="322"/>
      <c r="D65" s="94" t="s">
        <v>422</v>
      </c>
      <c r="E65" s="95" t="str">
        <f>IFERROR(VLOOKUP(D65,'Données supplémentaires'!A$3:B$8,2,),"")</f>
        <v>…</v>
      </c>
      <c r="F65" s="96" t="str">
        <f>IFERROR(VLOOKUP(D65,'Données supplémentaires'!A$3:C$8,3,),"")</f>
        <v>Libellé de l'évaluation</v>
      </c>
      <c r="G65" s="232"/>
      <c r="H65" s="230"/>
    </row>
    <row r="66" spans="1:8" ht="75" customHeight="1" outlineLevel="1" x14ac:dyDescent="0.25">
      <c r="A66" s="93" t="s">
        <v>149</v>
      </c>
      <c r="B66" s="322" t="s">
        <v>150</v>
      </c>
      <c r="C66" s="322"/>
      <c r="D66" s="94" t="s">
        <v>422</v>
      </c>
      <c r="E66" s="95" t="str">
        <f>IFERROR(VLOOKUP(D66,'Données supplémentaires'!A$3:B$8,2,),"")</f>
        <v>…</v>
      </c>
      <c r="F66" s="96" t="str">
        <f>IFERROR(VLOOKUP(D66,'Données supplémentaires'!A$3:C$8,3,),"")</f>
        <v>Libellé de l'évaluation</v>
      </c>
      <c r="G66" s="232"/>
      <c r="H66" s="230"/>
    </row>
    <row r="67" spans="1:8" ht="35.25" customHeight="1" outlineLevel="1" x14ac:dyDescent="0.25">
      <c r="A67" s="93" t="s">
        <v>151</v>
      </c>
      <c r="B67" s="322" t="s">
        <v>491</v>
      </c>
      <c r="C67" s="322"/>
      <c r="D67" s="94" t="s">
        <v>422</v>
      </c>
      <c r="E67" s="95" t="str">
        <f>IFERROR(VLOOKUP(D67,'Données supplémentaires'!A$3:B$8,2,),"")</f>
        <v>…</v>
      </c>
      <c r="F67" s="96" t="str">
        <f>IFERROR(VLOOKUP(D67,'Données supplémentaires'!A$3:C$8,3,),"")</f>
        <v>Libellé de l'évaluation</v>
      </c>
      <c r="G67" s="232"/>
      <c r="H67" s="230"/>
    </row>
    <row r="68" spans="1:8" ht="44.25" customHeight="1" outlineLevel="1" x14ac:dyDescent="0.25">
      <c r="A68" s="93" t="s">
        <v>152</v>
      </c>
      <c r="B68" s="322" t="s">
        <v>153</v>
      </c>
      <c r="C68" s="322"/>
      <c r="D68" s="94" t="s">
        <v>422</v>
      </c>
      <c r="E68" s="95" t="str">
        <f>IFERROR(VLOOKUP(D68,'Données supplémentaires'!A$3:B$8,2,),"")</f>
        <v>…</v>
      </c>
      <c r="F68" s="96" t="str">
        <f>IFERROR(VLOOKUP(D68,'Données supplémentaires'!A$3:C$8,3,),"")</f>
        <v>Libellé de l'évaluation</v>
      </c>
      <c r="G68" s="232"/>
      <c r="H68" s="230"/>
    </row>
    <row r="69" spans="1:8" ht="44.25" customHeight="1" outlineLevel="1" x14ac:dyDescent="0.25">
      <c r="A69" s="93" t="s">
        <v>154</v>
      </c>
      <c r="B69" s="322" t="s">
        <v>155</v>
      </c>
      <c r="C69" s="322"/>
      <c r="D69" s="94" t="s">
        <v>422</v>
      </c>
      <c r="E69" s="95" t="str">
        <f>IFERROR(VLOOKUP(D69,'Données supplémentaires'!A$3:B$8,2,),"")</f>
        <v>…</v>
      </c>
      <c r="F69" s="96" t="str">
        <f>IFERROR(VLOOKUP(D69,'Données supplémentaires'!A$3:C$8,3,),"")</f>
        <v>Libellé de l'évaluation</v>
      </c>
      <c r="G69" s="232"/>
      <c r="H69" s="230"/>
    </row>
    <row r="70" spans="1:8" ht="45.75" customHeight="1" outlineLevel="1" x14ac:dyDescent="0.25">
      <c r="A70" s="93" t="s">
        <v>156</v>
      </c>
      <c r="B70" s="322" t="s">
        <v>157</v>
      </c>
      <c r="C70" s="322"/>
      <c r="D70" s="94" t="s">
        <v>422</v>
      </c>
      <c r="E70" s="95" t="str">
        <f>IFERROR(VLOOKUP(D70,'Données supplémentaires'!A$3:B$8,2,),"")</f>
        <v>…</v>
      </c>
      <c r="F70" s="96" t="str">
        <f>IFERROR(VLOOKUP(D70,'Données supplémentaires'!A$3:C$8,3,),"")</f>
        <v>Libellé de l'évaluation</v>
      </c>
      <c r="G70" s="232"/>
      <c r="H70" s="230"/>
    </row>
    <row r="71" spans="1:8" ht="56.25" customHeight="1" outlineLevel="1" x14ac:dyDescent="0.25">
      <c r="A71" s="93" t="s">
        <v>158</v>
      </c>
      <c r="B71" s="322" t="s">
        <v>492</v>
      </c>
      <c r="C71" s="322"/>
      <c r="D71" s="94" t="s">
        <v>422</v>
      </c>
      <c r="E71" s="95" t="str">
        <f>IFERROR(VLOOKUP(D71,'Données supplémentaires'!A$3:B$8,2,),"")</f>
        <v>…</v>
      </c>
      <c r="F71" s="96" t="str">
        <f>IFERROR(VLOOKUP(D71,'Données supplémentaires'!A$3:C$8,3,),"")</f>
        <v>Libellé de l'évaluation</v>
      </c>
      <c r="G71" s="232"/>
      <c r="H71" s="230"/>
    </row>
    <row r="72" spans="1:8" ht="63" customHeight="1" outlineLevel="1" x14ac:dyDescent="0.25">
      <c r="A72" s="93" t="s">
        <v>159</v>
      </c>
      <c r="B72" s="322" t="s">
        <v>493</v>
      </c>
      <c r="C72" s="322"/>
      <c r="D72" s="94" t="s">
        <v>422</v>
      </c>
      <c r="E72" s="95" t="str">
        <f>IFERROR(VLOOKUP(D72,'Données supplémentaires'!A$3:B$8,2,),"")</f>
        <v>…</v>
      </c>
      <c r="F72" s="96" t="str">
        <f>IFERROR(VLOOKUP(D72,'Données supplémentaires'!A$3:C$8,3,),"")</f>
        <v>Libellé de l'évaluation</v>
      </c>
      <c r="G72" s="232"/>
      <c r="H72" s="230"/>
    </row>
    <row r="73" spans="1:8" ht="60" customHeight="1" outlineLevel="1" x14ac:dyDescent="0.25">
      <c r="A73" s="93" t="s">
        <v>160</v>
      </c>
      <c r="B73" s="322" t="s">
        <v>494</v>
      </c>
      <c r="C73" s="322"/>
      <c r="D73" s="94" t="s">
        <v>422</v>
      </c>
      <c r="E73" s="95" t="str">
        <f>IFERROR(VLOOKUP(D73,'Données supplémentaires'!A$3:B$8,2,),"")</f>
        <v>…</v>
      </c>
      <c r="F73" s="96" t="str">
        <f>IFERROR(VLOOKUP(D73,'Données supplémentaires'!A$3:C$8,3,),"")</f>
        <v>Libellé de l'évaluation</v>
      </c>
      <c r="G73" s="232"/>
      <c r="H73" s="230"/>
    </row>
    <row r="74" spans="1:8" ht="38.25" customHeight="1" outlineLevel="1" x14ac:dyDescent="0.25">
      <c r="A74" s="93" t="s">
        <v>161</v>
      </c>
      <c r="B74" s="322" t="s">
        <v>495</v>
      </c>
      <c r="C74" s="322"/>
      <c r="D74" s="94" t="s">
        <v>422</v>
      </c>
      <c r="E74" s="95" t="str">
        <f>IFERROR(VLOOKUP(D74,'Données supplémentaires'!A$3:B$8,2,),"")</f>
        <v>…</v>
      </c>
      <c r="F74" s="96" t="str">
        <f>IFERROR(VLOOKUP(D74,'Données supplémentaires'!A$3:C$8,3,),"")</f>
        <v>Libellé de l'évaluation</v>
      </c>
      <c r="G74" s="232"/>
      <c r="H74" s="230"/>
    </row>
    <row r="75" spans="1:8" ht="33" customHeight="1" outlineLevel="1" x14ac:dyDescent="0.25">
      <c r="A75" s="93" t="s">
        <v>162</v>
      </c>
      <c r="B75" s="322" t="s">
        <v>163</v>
      </c>
      <c r="C75" s="322"/>
      <c r="D75" s="94" t="s">
        <v>422</v>
      </c>
      <c r="E75" s="95" t="str">
        <f>IFERROR(VLOOKUP(D75,'Données supplémentaires'!A$3:B$8,2,),"")</f>
        <v>…</v>
      </c>
      <c r="F75" s="96" t="str">
        <f>IFERROR(VLOOKUP(D75,'Données supplémentaires'!A$3:C$8,3,),"")</f>
        <v>Libellé de l'évaluation</v>
      </c>
      <c r="G75" s="232"/>
      <c r="H75" s="230"/>
    </row>
    <row r="76" spans="1:8" ht="33.75" customHeight="1" x14ac:dyDescent="0.25">
      <c r="A76" s="102" t="s">
        <v>164</v>
      </c>
      <c r="B76" s="321" t="s">
        <v>165</v>
      </c>
      <c r="C76" s="321"/>
      <c r="D76" s="103" t="str">
        <f>IFERROR(VLOOKUP(E76,'Données supplémentaires'!B$14:C$26,2),"")</f>
        <v>En attente</v>
      </c>
      <c r="E76" s="104" t="str">
        <f>IF(COUNTIF(E77,'Données supplémentaires'!$B$3)&gt;0,'Données supplémentaires'!$B$3,IF(COUNTIF(E77,'Données supplémentaires'!$B$15)=COUNTIF(E77,"&lt;&gt;"),'Données supplémentaires'!$B$15,IF(SUM(E77)&gt;=0,AVERAGE(E77),'Données supplémentaires'!$B$3)))</f>
        <v>…</v>
      </c>
      <c r="F76" s="103" t="str">
        <f>IFERROR(VLOOKUP(D76,'Données supplémentaires'!H$14:I$19,2,),"")</f>
        <v>Il reste encore des critères à évaluer</v>
      </c>
      <c r="G76" s="236"/>
      <c r="H76" s="236"/>
    </row>
    <row r="77" spans="1:8" ht="36.75" customHeight="1" x14ac:dyDescent="0.25">
      <c r="A77" s="93" t="s">
        <v>166</v>
      </c>
      <c r="B77" s="322" t="s">
        <v>167</v>
      </c>
      <c r="C77" s="322"/>
      <c r="D77" s="94" t="s">
        <v>422</v>
      </c>
      <c r="E77" s="95" t="str">
        <f>IFERROR(VLOOKUP(D77,'Données supplémentaires'!A$3:B$8,2,),"")</f>
        <v>…</v>
      </c>
      <c r="F77" s="96" t="str">
        <f>IFERROR(VLOOKUP(D77,'Données supplémentaires'!A$3:C$8,3,),"")</f>
        <v>Libellé de l'évaluation</v>
      </c>
      <c r="G77" s="232"/>
      <c r="H77" s="230"/>
    </row>
    <row r="78" spans="1:8" ht="25.5" customHeight="1" x14ac:dyDescent="0.25">
      <c r="A78" s="102" t="s">
        <v>168</v>
      </c>
      <c r="B78" s="321" t="s">
        <v>169</v>
      </c>
      <c r="C78" s="321"/>
      <c r="D78" s="103" t="str">
        <f>IFERROR(VLOOKUP(E78,'Données supplémentaires'!B$14:C$26,2),"")</f>
        <v>En attente</v>
      </c>
      <c r="E78" s="104" t="str">
        <f>IF(COUNTIF(E79,'Données supplémentaires'!$B$3)&gt;0,'Données supplémentaires'!$B$3,IF(COUNTIF(E79,'Données supplémentaires'!$B$15)=COUNTIF(E79,"&lt;&gt;"),'Données supplémentaires'!$B$15,IF(SUM(E79)&gt;=0,AVERAGE(E79),'Données supplémentaires'!$B$3)))</f>
        <v>…</v>
      </c>
      <c r="F78" s="103" t="str">
        <f>IFERROR(VLOOKUP(D78,'Données supplémentaires'!H$14:I$19,2,),"")</f>
        <v>Il reste encore des critères à évaluer</v>
      </c>
      <c r="G78" s="236"/>
      <c r="H78" s="236"/>
    </row>
    <row r="79" spans="1:8" ht="39" customHeight="1" x14ac:dyDescent="0.25">
      <c r="A79" s="93" t="s">
        <v>170</v>
      </c>
      <c r="B79" s="322" t="s">
        <v>171</v>
      </c>
      <c r="C79" s="322"/>
      <c r="D79" s="94" t="s">
        <v>422</v>
      </c>
      <c r="E79" s="95" t="str">
        <f>IFERROR(VLOOKUP(D79,'Données supplémentaires'!A$3:B$8,2,),"")</f>
        <v>…</v>
      </c>
      <c r="F79" s="96" t="str">
        <f>IFERROR(VLOOKUP(D79,'Données supplémentaires'!A$3:C$8,3,),"")</f>
        <v>Libellé de l'évaluation</v>
      </c>
      <c r="G79" s="232"/>
      <c r="H79" s="230"/>
    </row>
    <row r="80" spans="1:8" ht="22.5" x14ac:dyDescent="0.25">
      <c r="A80" s="102" t="s">
        <v>172</v>
      </c>
      <c r="B80" s="321" t="s">
        <v>173</v>
      </c>
      <c r="C80" s="321"/>
      <c r="D80" s="103" t="str">
        <f>IFERROR(VLOOKUP(E80,'Données supplémentaires'!B$14:C$26,2),"")</f>
        <v>En attente</v>
      </c>
      <c r="E80" s="104" t="str">
        <f>IF(COUNTIF(E81,'Données supplémentaires'!$B$3)&gt;0,'Données supplémentaires'!$B$3,IF(COUNTIF(E81,'Données supplémentaires'!$B$15)=COUNTIF(E81,"&lt;&gt;"),'Données supplémentaires'!$B$15,IF(SUM(E81)&gt;=0,AVERAGE(E81),'Données supplémentaires'!$B$3)))</f>
        <v>…</v>
      </c>
      <c r="F80" s="103" t="str">
        <f>IFERROR(VLOOKUP(D80,'Données supplémentaires'!H$14:I$19,2,),"")</f>
        <v>Il reste encore des critères à évaluer</v>
      </c>
      <c r="G80" s="236"/>
      <c r="H80" s="236"/>
    </row>
    <row r="81" spans="1:8" ht="33" customHeight="1" x14ac:dyDescent="0.25">
      <c r="A81" s="93" t="s">
        <v>174</v>
      </c>
      <c r="B81" s="322" t="s">
        <v>175</v>
      </c>
      <c r="C81" s="322"/>
      <c r="D81" s="94" t="s">
        <v>422</v>
      </c>
      <c r="E81" s="95" t="str">
        <f>IFERROR(VLOOKUP(D81,'Données supplémentaires'!A$3:B$8,2,),"")</f>
        <v>…</v>
      </c>
      <c r="F81" s="96" t="str">
        <f>IFERROR(VLOOKUP(D81,'Données supplémentaires'!A$3:C$8,3,),"")</f>
        <v>Libellé de l'évaluation</v>
      </c>
      <c r="G81" s="232"/>
      <c r="H81" s="230"/>
    </row>
    <row r="82" spans="1:8" ht="21.75" customHeight="1" x14ac:dyDescent="0.25">
      <c r="A82" s="102" t="s">
        <v>176</v>
      </c>
      <c r="B82" s="321" t="s">
        <v>177</v>
      </c>
      <c r="C82" s="321"/>
      <c r="D82" s="103" t="str">
        <f>IFERROR(VLOOKUP(E82,'Données supplémentaires'!B$14:C$26,2),"")</f>
        <v>En attente</v>
      </c>
      <c r="E82" s="104" t="str">
        <f>IF(COUNTIF(E83:E85,'Données supplémentaires'!$B$3)&gt;0,'Données supplémentaires'!$B$3,IF(COUNTIF(E83:E85,'Données supplémentaires'!$B$15)=COUNTIF(E83:E85,"&lt;&gt;"),'Données supplémentaires'!$B$15,IF(SUM(E83:E85)&gt;=0,AVERAGE(E83:E85),'Données supplémentaires'!$B$3)))</f>
        <v>…</v>
      </c>
      <c r="F82" s="103" t="str">
        <f>IFERROR(VLOOKUP(D82,'Données supplémentaires'!H$14:I$19,2,),"")</f>
        <v>Il reste encore des critères à évaluer</v>
      </c>
      <c r="G82" s="236"/>
      <c r="H82" s="236"/>
    </row>
    <row r="83" spans="1:8" ht="39" customHeight="1" outlineLevel="1" x14ac:dyDescent="0.25">
      <c r="A83" s="93" t="s">
        <v>178</v>
      </c>
      <c r="B83" s="322" t="s">
        <v>179</v>
      </c>
      <c r="C83" s="322"/>
      <c r="D83" s="94" t="s">
        <v>422</v>
      </c>
      <c r="E83" s="95" t="str">
        <f>IFERROR(VLOOKUP(D83,'Données supplémentaires'!A$3:B$8,2,),"")</f>
        <v>…</v>
      </c>
      <c r="F83" s="96" t="str">
        <f>IFERROR(VLOOKUP(D83,'Données supplémentaires'!A$3:C$8,3,),"")</f>
        <v>Libellé de l'évaluation</v>
      </c>
      <c r="G83" s="232"/>
      <c r="H83" s="230"/>
    </row>
    <row r="84" spans="1:8" ht="33.75" customHeight="1" outlineLevel="1" x14ac:dyDescent="0.25">
      <c r="A84" s="93" t="s">
        <v>180</v>
      </c>
      <c r="B84" s="322" t="s">
        <v>181</v>
      </c>
      <c r="C84" s="322"/>
      <c r="D84" s="94" t="s">
        <v>422</v>
      </c>
      <c r="E84" s="95" t="str">
        <f>IFERROR(VLOOKUP(D84,'Données supplémentaires'!A$3:B$8,2,),"")</f>
        <v>…</v>
      </c>
      <c r="F84" s="96" t="str">
        <f>IFERROR(VLOOKUP(D84,'Données supplémentaires'!A$3:C$8,3,),"")</f>
        <v>Libellé de l'évaluation</v>
      </c>
      <c r="G84" s="232"/>
      <c r="H84" s="230"/>
    </row>
    <row r="85" spans="1:8" ht="48" customHeight="1" outlineLevel="1" x14ac:dyDescent="0.25">
      <c r="A85" s="93" t="s">
        <v>182</v>
      </c>
      <c r="B85" s="322" t="s">
        <v>183</v>
      </c>
      <c r="C85" s="322"/>
      <c r="D85" s="94" t="s">
        <v>422</v>
      </c>
      <c r="E85" s="95" t="str">
        <f>IFERROR(VLOOKUP(D85,'Données supplémentaires'!A$3:B$8,2,),"")</f>
        <v>…</v>
      </c>
      <c r="F85" s="96" t="str">
        <f>IFERROR(VLOOKUP(D85,'Données supplémentaires'!A$3:C$8,3,),"")</f>
        <v>Libellé de l'évaluation</v>
      </c>
      <c r="G85" s="232"/>
      <c r="H85" s="230"/>
    </row>
    <row r="86" spans="1:8" ht="33.75" customHeight="1" x14ac:dyDescent="0.25">
      <c r="A86" s="102" t="s">
        <v>184</v>
      </c>
      <c r="B86" s="321" t="s">
        <v>185</v>
      </c>
      <c r="C86" s="321"/>
      <c r="D86" s="103" t="str">
        <f>IFERROR(VLOOKUP(E86,'Données supplémentaires'!B$14:C$26,2),"")</f>
        <v>En attente</v>
      </c>
      <c r="E86" s="104" t="str">
        <f>IF(COUNTIF(E87,'Données supplémentaires'!$B$3)&gt;0,'Données supplémentaires'!$B$3,IF(COUNTIF(E87,'Données supplémentaires'!$B$15)=COUNTIF(E87,"&lt;&gt;"),'Données supplémentaires'!$B$15,IF(SUM(E87)&gt;=0,AVERAGE(E87),'Données supplémentaires'!$B$3)))</f>
        <v>…</v>
      </c>
      <c r="F86" s="103" t="str">
        <f>IFERROR(VLOOKUP(D86,'Données supplémentaires'!H$14:I$19,2,),"")</f>
        <v>Il reste encore des critères à évaluer</v>
      </c>
      <c r="G86" s="236"/>
      <c r="H86" s="236"/>
    </row>
    <row r="87" spans="1:8" ht="33" customHeight="1" x14ac:dyDescent="0.25">
      <c r="A87" s="93" t="s">
        <v>186</v>
      </c>
      <c r="B87" s="322" t="s">
        <v>187</v>
      </c>
      <c r="C87" s="322"/>
      <c r="D87" s="94" t="s">
        <v>422</v>
      </c>
      <c r="E87" s="95" t="str">
        <f>IFERROR(VLOOKUP(D87,'Données supplémentaires'!A$3:B$8,2,),"")</f>
        <v>…</v>
      </c>
      <c r="F87" s="96" t="str">
        <f>IFERROR(VLOOKUP(D87,'Données supplémentaires'!A$3:C$8,3,),"")</f>
        <v>Libellé de l'évaluation</v>
      </c>
      <c r="G87" s="232"/>
      <c r="H87" s="230"/>
    </row>
    <row r="88" spans="1:8" ht="45" customHeight="1" x14ac:dyDescent="0.25">
      <c r="A88" s="102" t="s">
        <v>188</v>
      </c>
      <c r="B88" s="321" t="s">
        <v>189</v>
      </c>
      <c r="C88" s="321"/>
      <c r="D88" s="103" t="str">
        <f>IFERROR(VLOOKUP(E88,'Données supplémentaires'!B$14:C$26,2),"")</f>
        <v>En attente</v>
      </c>
      <c r="E88" s="104" t="str">
        <f>IF(COUNTIF(E89,'Données supplémentaires'!$B$3)&gt;0,'Données supplémentaires'!$B$3,IF(COUNTIF(E89,'Données supplémentaires'!$B$15)=COUNTIF(E89,"&lt;&gt;"),'Données supplémentaires'!$B$15,IF(SUM(E89)&gt;=0,AVERAGE(E89),'Données supplémentaires'!$B$3)))</f>
        <v>…</v>
      </c>
      <c r="F88" s="103" t="str">
        <f>IFERROR(VLOOKUP(D88,'Données supplémentaires'!H$14:I$19,2,),"")</f>
        <v>Il reste encore des critères à évaluer</v>
      </c>
      <c r="G88" s="236"/>
      <c r="H88" s="236"/>
    </row>
    <row r="89" spans="1:8" ht="61.5" customHeight="1" x14ac:dyDescent="0.25">
      <c r="A89" s="93" t="s">
        <v>190</v>
      </c>
      <c r="B89" s="322" t="s">
        <v>191</v>
      </c>
      <c r="C89" s="322"/>
      <c r="D89" s="94" t="s">
        <v>422</v>
      </c>
      <c r="E89" s="95" t="str">
        <f>IFERROR(VLOOKUP(D89,'Données supplémentaires'!A$3:B$8,2,),"")</f>
        <v>…</v>
      </c>
      <c r="F89" s="96" t="str">
        <f>IFERROR(VLOOKUP(D89,'Données supplémentaires'!A$3:C$8,3,),"")</f>
        <v>Libellé de l'évaluation</v>
      </c>
      <c r="G89" s="232"/>
      <c r="H89" s="230"/>
    </row>
    <row r="90" spans="1:8" ht="22.5" x14ac:dyDescent="0.25">
      <c r="A90" s="102" t="s">
        <v>192</v>
      </c>
      <c r="B90" s="321" t="s">
        <v>193</v>
      </c>
      <c r="C90" s="321"/>
      <c r="D90" s="103" t="str">
        <f>IFERROR(VLOOKUP(E90,'Données supplémentaires'!B$14:C$26,2),"")</f>
        <v>En attente</v>
      </c>
      <c r="E90" s="104" t="str">
        <f>IF(COUNTIF(E91:E104,'Données supplémentaires'!$B$3)&gt;0,'Données supplémentaires'!$B$3,IF(COUNTIF(E91:E104,'Données supplémentaires'!$B$15)=COUNTIF(E91:E104,"&lt;&gt;"),'Données supplémentaires'!$B$15,IF(SUM(E91:E104)&gt;=0,AVERAGE(E91:E104),'Données supplémentaires'!$B$3)))</f>
        <v>…</v>
      </c>
      <c r="F90" s="103" t="str">
        <f>IFERROR(VLOOKUP(D90,'Données supplémentaires'!H$14:I$19,2,),"")</f>
        <v>Il reste encore des critères à évaluer</v>
      </c>
      <c r="G90" s="236"/>
      <c r="H90" s="236"/>
    </row>
    <row r="91" spans="1:8" ht="30" customHeight="1" outlineLevel="1" x14ac:dyDescent="0.25">
      <c r="A91" s="93" t="s">
        <v>194</v>
      </c>
      <c r="B91" s="322" t="s">
        <v>195</v>
      </c>
      <c r="C91" s="322"/>
      <c r="D91" s="94" t="s">
        <v>422</v>
      </c>
      <c r="E91" s="95" t="str">
        <f>IFERROR(VLOOKUP(D91,'Données supplémentaires'!A$3:B$8,2,),"")</f>
        <v>…</v>
      </c>
      <c r="F91" s="96" t="str">
        <f>IFERROR(VLOOKUP(D91,'Données supplémentaires'!A$3:C$8,3,),"")</f>
        <v>Libellé de l'évaluation</v>
      </c>
      <c r="G91" s="232"/>
      <c r="H91" s="230"/>
    </row>
    <row r="92" spans="1:8" ht="35.25" customHeight="1" outlineLevel="1" x14ac:dyDescent="0.25">
      <c r="A92" s="93" t="s">
        <v>196</v>
      </c>
      <c r="B92" s="322" t="s">
        <v>197</v>
      </c>
      <c r="C92" s="322"/>
      <c r="D92" s="94" t="s">
        <v>422</v>
      </c>
      <c r="E92" s="95" t="str">
        <f>IFERROR(VLOOKUP(D92,'Données supplémentaires'!A$3:B$8,2,),"")</f>
        <v>…</v>
      </c>
      <c r="F92" s="96" t="str">
        <f>IFERROR(VLOOKUP(D92,'Données supplémentaires'!A$3:C$8,3,),"")</f>
        <v>Libellé de l'évaluation</v>
      </c>
      <c r="G92" s="232"/>
      <c r="H92" s="230"/>
    </row>
    <row r="93" spans="1:8" ht="45.75" customHeight="1" outlineLevel="1" x14ac:dyDescent="0.25">
      <c r="A93" s="93" t="s">
        <v>198</v>
      </c>
      <c r="B93" s="322" t="s">
        <v>199</v>
      </c>
      <c r="C93" s="322"/>
      <c r="D93" s="94" t="s">
        <v>422</v>
      </c>
      <c r="E93" s="95" t="str">
        <f>IFERROR(VLOOKUP(D93,'Données supplémentaires'!A$3:B$8,2,),"")</f>
        <v>…</v>
      </c>
      <c r="F93" s="96" t="str">
        <f>IFERROR(VLOOKUP(D93,'Données supplémentaires'!A$3:C$8,3,),"")</f>
        <v>Libellé de l'évaluation</v>
      </c>
      <c r="G93" s="232"/>
      <c r="H93" s="230"/>
    </row>
    <row r="94" spans="1:8" ht="22.5" x14ac:dyDescent="0.25">
      <c r="A94" s="102" t="s">
        <v>200</v>
      </c>
      <c r="B94" s="321" t="s">
        <v>201</v>
      </c>
      <c r="C94" s="321"/>
      <c r="D94" s="103" t="str">
        <f>IFERROR(VLOOKUP(E94,'Données supplémentaires'!B$14:C$26,2),"")</f>
        <v>En attente</v>
      </c>
      <c r="E94" s="104" t="str">
        <f>IF(COUNTIF(E95:E98,'Données supplémentaires'!$B$3)&gt;0,'Données supplémentaires'!$B$3,IF(COUNTIF(E95:E98,'Données supplémentaires'!$B$15)=COUNTIF(E95:E98,"&lt;&gt;"),'Données supplémentaires'!$B$15,IF(SUM(E95:E98)&gt;=0,AVERAGE(E95:E98),'Données supplémentaires'!$B$3)))</f>
        <v>…</v>
      </c>
      <c r="F94" s="103" t="str">
        <f>IFERROR(VLOOKUP(D94,'Données supplémentaires'!H$14:I$19,2,),"")</f>
        <v>Il reste encore des critères à évaluer</v>
      </c>
      <c r="G94" s="236"/>
      <c r="H94" s="236"/>
    </row>
    <row r="95" spans="1:8" ht="36.75" customHeight="1" outlineLevel="1" x14ac:dyDescent="0.25">
      <c r="A95" s="93" t="s">
        <v>202</v>
      </c>
      <c r="B95" s="322" t="s">
        <v>203</v>
      </c>
      <c r="C95" s="322"/>
      <c r="D95" s="94" t="s">
        <v>422</v>
      </c>
      <c r="E95" s="95" t="str">
        <f>IFERROR(VLOOKUP(D95,'Données supplémentaires'!A$3:B$8,2,),"")</f>
        <v>…</v>
      </c>
      <c r="F95" s="96" t="str">
        <f>IFERROR(VLOOKUP(D95,'Données supplémentaires'!A$3:C$8,3,),"")</f>
        <v>Libellé de l'évaluation</v>
      </c>
      <c r="G95" s="232"/>
      <c r="H95" s="230"/>
    </row>
    <row r="96" spans="1:8" ht="42.75" customHeight="1" outlineLevel="1" x14ac:dyDescent="0.25">
      <c r="A96" s="93" t="s">
        <v>204</v>
      </c>
      <c r="B96" s="322" t="s">
        <v>205</v>
      </c>
      <c r="C96" s="322"/>
      <c r="D96" s="94" t="s">
        <v>422</v>
      </c>
      <c r="E96" s="95" t="str">
        <f>IFERROR(VLOOKUP(D96,'Données supplémentaires'!A$3:B$8,2,),"")</f>
        <v>…</v>
      </c>
      <c r="F96" s="96" t="str">
        <f>IFERROR(VLOOKUP(D96,'Données supplémentaires'!A$3:C$8,3,),"")</f>
        <v>Libellé de l'évaluation</v>
      </c>
      <c r="G96" s="232"/>
      <c r="H96" s="230"/>
    </row>
    <row r="97" spans="1:8" ht="51.75" customHeight="1" outlineLevel="1" x14ac:dyDescent="0.25">
      <c r="A97" s="93" t="s">
        <v>206</v>
      </c>
      <c r="B97" s="322" t="s">
        <v>496</v>
      </c>
      <c r="C97" s="322"/>
      <c r="D97" s="94" t="s">
        <v>422</v>
      </c>
      <c r="E97" s="95" t="str">
        <f>IFERROR(VLOOKUP(D97,'Données supplémentaires'!A$3:B$8,2,),"")</f>
        <v>…</v>
      </c>
      <c r="F97" s="96" t="str">
        <f>IFERROR(VLOOKUP(D97,'Données supplémentaires'!A$3:C$8,3,),"")</f>
        <v>Libellé de l'évaluation</v>
      </c>
      <c r="G97" s="232"/>
      <c r="H97" s="230"/>
    </row>
    <row r="98" spans="1:8" ht="35.25" customHeight="1" outlineLevel="1" x14ac:dyDescent="0.25">
      <c r="A98" s="93" t="s">
        <v>207</v>
      </c>
      <c r="B98" s="322" t="s">
        <v>497</v>
      </c>
      <c r="C98" s="322"/>
      <c r="D98" s="94" t="s">
        <v>422</v>
      </c>
      <c r="E98" s="95" t="str">
        <f>IFERROR(VLOOKUP(D98,'Données supplémentaires'!A$3:B$8,2,),"")</f>
        <v>…</v>
      </c>
      <c r="F98" s="96" t="str">
        <f>IFERROR(VLOOKUP(D98,'Données supplémentaires'!A$3:C$8,3,),"")</f>
        <v>Libellé de l'évaluation</v>
      </c>
      <c r="G98" s="232"/>
      <c r="H98" s="230"/>
    </row>
    <row r="99" spans="1:8" ht="34.5" customHeight="1" x14ac:dyDescent="0.25">
      <c r="A99" s="102" t="s">
        <v>208</v>
      </c>
      <c r="B99" s="321" t="s">
        <v>209</v>
      </c>
      <c r="C99" s="321"/>
      <c r="D99" s="103" t="str">
        <f>IFERROR(VLOOKUP(E99,'Données supplémentaires'!B$14:C$26,2),"")</f>
        <v>En attente</v>
      </c>
      <c r="E99" s="104" t="str">
        <f>IF(COUNTIF(E100:E101,'Données supplémentaires'!$B$3)&gt;0,'Données supplémentaires'!$B$3,IF(COUNTIF(E100:E101,'Données supplémentaires'!$B$15)=COUNTIF(E100:E101,"&lt;&gt;"),'Données supplémentaires'!$B$15,IF(SUM(E100:E101)&gt;=0,AVERAGE(E100:E101),'Données supplémentaires'!$B$3)))</f>
        <v>…</v>
      </c>
      <c r="F99" s="103" t="str">
        <f>IFERROR(VLOOKUP(D99,'Données supplémentaires'!H$14:I$19,2,),"")</f>
        <v>Il reste encore des critères à évaluer</v>
      </c>
      <c r="G99" s="236"/>
      <c r="H99" s="236"/>
    </row>
    <row r="100" spans="1:8" ht="38.25" customHeight="1" x14ac:dyDescent="0.25">
      <c r="A100" s="93" t="s">
        <v>210</v>
      </c>
      <c r="B100" s="322" t="s">
        <v>211</v>
      </c>
      <c r="C100" s="322"/>
      <c r="D100" s="94" t="s">
        <v>422</v>
      </c>
      <c r="E100" s="95" t="str">
        <f>IFERROR(VLOOKUP(D100,'Données supplémentaires'!A$3:B$8,2,),"")</f>
        <v>…</v>
      </c>
      <c r="F100" s="96" t="str">
        <f>IFERROR(VLOOKUP(D100,'Données supplémentaires'!A$3:C$8,3,),"")</f>
        <v>Libellé de l'évaluation</v>
      </c>
      <c r="G100" s="232"/>
      <c r="H100" s="230"/>
    </row>
    <row r="101" spans="1:8" ht="36.75" customHeight="1" x14ac:dyDescent="0.25">
      <c r="A101" s="93" t="s">
        <v>212</v>
      </c>
      <c r="B101" s="322" t="s">
        <v>213</v>
      </c>
      <c r="C101" s="322"/>
      <c r="D101" s="94" t="s">
        <v>422</v>
      </c>
      <c r="E101" s="95" t="str">
        <f>IFERROR(VLOOKUP(D101,'Données supplémentaires'!A$3:B$8,2,),"")</f>
        <v>…</v>
      </c>
      <c r="F101" s="96" t="str">
        <f>IFERROR(VLOOKUP(D101,'Données supplémentaires'!A$3:C$8,3,),"")</f>
        <v>Libellé de l'évaluation</v>
      </c>
      <c r="G101" s="232"/>
      <c r="H101" s="230"/>
    </row>
    <row r="102" spans="1:8" ht="42" customHeight="1" x14ac:dyDescent="0.25">
      <c r="A102" s="102" t="s">
        <v>214</v>
      </c>
      <c r="B102" s="321" t="s">
        <v>215</v>
      </c>
      <c r="C102" s="321"/>
      <c r="D102" s="103" t="str">
        <f>IFERROR(VLOOKUP(E102,'Données supplémentaires'!B$14:C$26,2),"")</f>
        <v>En attente</v>
      </c>
      <c r="E102" s="104" t="str">
        <f>IF(COUNTIF(E103:E104,'Données supplémentaires'!$B$3)&gt;0,'Données supplémentaires'!$B$3,IF(COUNTIF(E103:E104,'Données supplémentaires'!$B$15)=COUNTIF(E103:E104,"&lt;&gt;"),'Données supplémentaires'!$B$15,IF(SUM(E103:E104)&gt;=0,AVERAGE(E103:E104),'Données supplémentaires'!$B$3)))</f>
        <v>…</v>
      </c>
      <c r="F102" s="103" t="str">
        <f>IFERROR(VLOOKUP(D102,'Données supplémentaires'!H$14:I$19,2,),"")</f>
        <v>Il reste encore des critères à évaluer</v>
      </c>
      <c r="G102" s="236"/>
      <c r="H102" s="236"/>
    </row>
    <row r="103" spans="1:8" ht="38.25" customHeight="1" x14ac:dyDescent="0.25">
      <c r="A103" s="93" t="s">
        <v>216</v>
      </c>
      <c r="B103" s="322" t="s">
        <v>217</v>
      </c>
      <c r="C103" s="322"/>
      <c r="D103" s="94" t="s">
        <v>422</v>
      </c>
      <c r="E103" s="95" t="str">
        <f>IFERROR(VLOOKUP(D103,'Données supplémentaires'!A$3:B$8,2,),"")</f>
        <v>…</v>
      </c>
      <c r="F103" s="96" t="str">
        <f>IFERROR(VLOOKUP(D103,'Données supplémentaires'!A$3:C$8,3,),"")</f>
        <v>Libellé de l'évaluation</v>
      </c>
      <c r="G103" s="232"/>
      <c r="H103" s="230"/>
    </row>
    <row r="104" spans="1:8" ht="27" customHeight="1" x14ac:dyDescent="0.25">
      <c r="A104" s="93" t="s">
        <v>218</v>
      </c>
      <c r="B104" s="322" t="s">
        <v>219</v>
      </c>
      <c r="C104" s="322"/>
      <c r="D104" s="94" t="s">
        <v>422</v>
      </c>
      <c r="E104" s="95" t="str">
        <f>IFERROR(VLOOKUP(D104,'Données supplémentaires'!A$3:B$8,2,),"")</f>
        <v>…</v>
      </c>
      <c r="F104" s="96" t="str">
        <f>IFERROR(VLOOKUP(D104,'Données supplémentaires'!A$3:C$8,3,),"")</f>
        <v>Libellé de l'évaluation</v>
      </c>
      <c r="G104" s="232"/>
      <c r="H104" s="230"/>
    </row>
    <row r="105" spans="1:8" ht="22.5" x14ac:dyDescent="0.25">
      <c r="A105" s="102" t="s">
        <v>220</v>
      </c>
      <c r="B105" s="321" t="s">
        <v>221</v>
      </c>
      <c r="C105" s="321"/>
      <c r="D105" s="103" t="str">
        <f>IFERROR(VLOOKUP(E105,'Données supplémentaires'!B$14:C$26,2),"")</f>
        <v>En attente</v>
      </c>
      <c r="E105" s="104" t="str">
        <f>IF(COUNTIF(E106:E107,'Données supplémentaires'!$B$3)&gt;0,'Données supplémentaires'!$B$3,IF(COUNTIF(E106:E107,'Données supplémentaires'!$B$15)=COUNTIF(E106:E107,"&lt;&gt;"),'Données supplémentaires'!$B$15,IF(SUM(E106:E107)&gt;=0,AVERAGE(E106:E107),'Données supplémentaires'!$B$3)))</f>
        <v>…</v>
      </c>
      <c r="F105" s="103" t="str">
        <f>IFERROR(VLOOKUP(D105,'Données supplémentaires'!H$14:I$19,2,),"")</f>
        <v>Il reste encore des critères à évaluer</v>
      </c>
      <c r="G105" s="236"/>
      <c r="H105" s="236"/>
    </row>
    <row r="106" spans="1:8" ht="28.5" customHeight="1" x14ac:dyDescent="0.25">
      <c r="A106" s="93" t="s">
        <v>222</v>
      </c>
      <c r="B106" s="322" t="s">
        <v>223</v>
      </c>
      <c r="C106" s="322"/>
      <c r="D106" s="94" t="s">
        <v>422</v>
      </c>
      <c r="E106" s="95" t="str">
        <f>IFERROR(VLOOKUP(D106,'Données supplémentaires'!A$3:B$8,2,),"")</f>
        <v>…</v>
      </c>
      <c r="F106" s="96" t="str">
        <f>IFERROR(VLOOKUP(D106,'Données supplémentaires'!A$3:C$8,3,),"")</f>
        <v>Libellé de l'évaluation</v>
      </c>
      <c r="G106" s="232"/>
      <c r="H106" s="230"/>
    </row>
    <row r="107" spans="1:8" ht="51" customHeight="1" x14ac:dyDescent="0.25">
      <c r="A107" s="93" t="s">
        <v>224</v>
      </c>
      <c r="B107" s="322" t="s">
        <v>225</v>
      </c>
      <c r="C107" s="322"/>
      <c r="D107" s="94" t="s">
        <v>422</v>
      </c>
      <c r="E107" s="95" t="str">
        <f>IFERROR(VLOOKUP(D107,'Données supplémentaires'!A$3:B$8,2,),"")</f>
        <v>…</v>
      </c>
      <c r="F107" s="96" t="str">
        <f>IFERROR(VLOOKUP(D107,'Données supplémentaires'!A$3:C$8,3,),"")</f>
        <v>Libellé de l'évaluation</v>
      </c>
      <c r="G107" s="232"/>
      <c r="H107" s="230"/>
    </row>
    <row r="108" spans="1:8" ht="33.75" customHeight="1" x14ac:dyDescent="0.25">
      <c r="A108" s="102" t="s">
        <v>226</v>
      </c>
      <c r="B108" s="321" t="s">
        <v>227</v>
      </c>
      <c r="C108" s="321"/>
      <c r="D108" s="103" t="str">
        <f>IFERROR(VLOOKUP(E108,'Données supplémentaires'!B$14:C$26,2),"")</f>
        <v>En attente</v>
      </c>
      <c r="E108" s="104" t="str">
        <f>IF(COUNTIF(E109,'Données supplémentaires'!$B$3)&gt;0,'Données supplémentaires'!$B$3,IF(COUNTIF(E109,'Données supplémentaires'!$B$15)=COUNTIF(E109,"&lt;&gt;"),'Données supplémentaires'!$B$15,IF(SUM(E109)&gt;=0,AVERAGE(E109),'Données supplémentaires'!$B$3)))</f>
        <v>…</v>
      </c>
      <c r="F108" s="103" t="str">
        <f>IFERROR(VLOOKUP(D108,'Données supplémentaires'!H$14:I$19,2,),"")</f>
        <v>Il reste encore des critères à évaluer</v>
      </c>
      <c r="G108" s="236"/>
      <c r="H108" s="236"/>
    </row>
    <row r="109" spans="1:8" ht="54" customHeight="1" x14ac:dyDescent="0.25">
      <c r="A109" s="93" t="s">
        <v>228</v>
      </c>
      <c r="B109" s="322" t="s">
        <v>229</v>
      </c>
      <c r="C109" s="322"/>
      <c r="D109" s="94" t="s">
        <v>422</v>
      </c>
      <c r="E109" s="95" t="str">
        <f>IFERROR(VLOOKUP(D109,'Données supplémentaires'!A$3:B$8,2,),"")</f>
        <v>…</v>
      </c>
      <c r="F109" s="96" t="str">
        <f>IFERROR(VLOOKUP(D109,'Données supplémentaires'!A$3:C$8,3,),"")</f>
        <v>Libellé de l'évaluation</v>
      </c>
      <c r="G109" s="232"/>
      <c r="H109" s="230"/>
    </row>
    <row r="110" spans="1:8" ht="32.25" customHeight="1" x14ac:dyDescent="0.25">
      <c r="A110" s="102" t="s">
        <v>230</v>
      </c>
      <c r="B110" s="321" t="s">
        <v>231</v>
      </c>
      <c r="C110" s="321"/>
      <c r="D110" s="103" t="str">
        <f>IFERROR(VLOOKUP(E110,'Données supplémentaires'!B$14:C$26,2),"")</f>
        <v>En attente</v>
      </c>
      <c r="E110" s="104" t="str">
        <f>IF(COUNTIF(E111:E117,'Données supplémentaires'!$B$3)&gt;0,'Données supplémentaires'!$B$3,IF(COUNTIF(E111:E117,'Données supplémentaires'!$B$15)=COUNTIF(E111:E117,"&lt;&gt;"),'Données supplémentaires'!$B$15,IF(SUM(E111:E117)&gt;=0,AVERAGE(E111:E117),'Données supplémentaires'!$B$3)))</f>
        <v>…</v>
      </c>
      <c r="F110" s="103" t="str">
        <f>IFERROR(VLOOKUP(D110,'Données supplémentaires'!H$14:I$19,2,),"")</f>
        <v>Il reste encore des critères à évaluer</v>
      </c>
      <c r="G110" s="236"/>
      <c r="H110" s="236"/>
    </row>
    <row r="111" spans="1:8" ht="33" customHeight="1" outlineLevel="1" x14ac:dyDescent="0.25">
      <c r="A111" s="93" t="s">
        <v>232</v>
      </c>
      <c r="B111" s="322" t="s">
        <v>233</v>
      </c>
      <c r="C111" s="322"/>
      <c r="D111" s="94" t="s">
        <v>422</v>
      </c>
      <c r="E111" s="95" t="str">
        <f>IFERROR(VLOOKUP(D111,'Données supplémentaires'!A$3:B$8,2,),"")</f>
        <v>…</v>
      </c>
      <c r="F111" s="96" t="str">
        <f>IFERROR(VLOOKUP(D111,'Données supplémentaires'!A$3:C$8,3,),"")</f>
        <v>Libellé de l'évaluation</v>
      </c>
      <c r="G111" s="232"/>
      <c r="H111" s="230"/>
    </row>
    <row r="112" spans="1:8" ht="59.25" customHeight="1" outlineLevel="1" x14ac:dyDescent="0.25">
      <c r="A112" s="93" t="s">
        <v>234</v>
      </c>
      <c r="B112" s="322" t="s">
        <v>498</v>
      </c>
      <c r="C112" s="322"/>
      <c r="D112" s="94" t="s">
        <v>422</v>
      </c>
      <c r="E112" s="95" t="str">
        <f>IFERROR(VLOOKUP(D112,'Données supplémentaires'!A$3:B$8,2,),"")</f>
        <v>…</v>
      </c>
      <c r="F112" s="96" t="str">
        <f>IFERROR(VLOOKUP(D112,'Données supplémentaires'!A$3:C$8,3,),"")</f>
        <v>Libellé de l'évaluation</v>
      </c>
      <c r="G112" s="232"/>
      <c r="H112" s="230"/>
    </row>
    <row r="113" spans="1:8" ht="60" customHeight="1" outlineLevel="1" x14ac:dyDescent="0.25">
      <c r="A113" s="93" t="s">
        <v>235</v>
      </c>
      <c r="B113" s="322" t="s">
        <v>499</v>
      </c>
      <c r="C113" s="322"/>
      <c r="D113" s="94" t="s">
        <v>422</v>
      </c>
      <c r="E113" s="95" t="str">
        <f>IFERROR(VLOOKUP(D113,'Données supplémentaires'!A$3:B$8,2,),"")</f>
        <v>…</v>
      </c>
      <c r="F113" s="96" t="str">
        <f>IFERROR(VLOOKUP(D113,'Données supplémentaires'!A$3:C$8,3,),"")</f>
        <v>Libellé de l'évaluation</v>
      </c>
      <c r="G113" s="232"/>
      <c r="H113" s="230"/>
    </row>
    <row r="114" spans="1:8" ht="48.75" customHeight="1" outlineLevel="1" x14ac:dyDescent="0.25">
      <c r="A114" s="93" t="s">
        <v>236</v>
      </c>
      <c r="B114" s="322" t="s">
        <v>500</v>
      </c>
      <c r="C114" s="322"/>
      <c r="D114" s="94" t="s">
        <v>422</v>
      </c>
      <c r="E114" s="95" t="str">
        <f>IFERROR(VLOOKUP(D114,'Données supplémentaires'!A$3:B$8,2,),"")</f>
        <v>…</v>
      </c>
      <c r="F114" s="96" t="str">
        <f>IFERROR(VLOOKUP(D114,'Données supplémentaires'!A$3:C$8,3,),"")</f>
        <v>Libellé de l'évaluation</v>
      </c>
      <c r="G114" s="232"/>
      <c r="H114" s="230"/>
    </row>
    <row r="115" spans="1:8" ht="57" customHeight="1" outlineLevel="1" x14ac:dyDescent="0.25">
      <c r="A115" s="93" t="s">
        <v>237</v>
      </c>
      <c r="B115" s="322" t="s">
        <v>501</v>
      </c>
      <c r="C115" s="322"/>
      <c r="D115" s="94" t="s">
        <v>422</v>
      </c>
      <c r="E115" s="95" t="str">
        <f>IFERROR(VLOOKUP(D115,'Données supplémentaires'!A$3:B$8,2,),"")</f>
        <v>…</v>
      </c>
      <c r="F115" s="96" t="str">
        <f>IFERROR(VLOOKUP(D115,'Données supplémentaires'!A$3:C$8,3,),"")</f>
        <v>Libellé de l'évaluation</v>
      </c>
      <c r="G115" s="232"/>
      <c r="H115" s="230"/>
    </row>
    <row r="116" spans="1:8" ht="56.25" customHeight="1" outlineLevel="1" x14ac:dyDescent="0.25">
      <c r="A116" s="93" t="s">
        <v>238</v>
      </c>
      <c r="B116" s="322" t="s">
        <v>503</v>
      </c>
      <c r="C116" s="322"/>
      <c r="D116" s="94" t="s">
        <v>422</v>
      </c>
      <c r="E116" s="95" t="str">
        <f>IFERROR(VLOOKUP(D116,'Données supplémentaires'!A$3:B$8,2,),"")</f>
        <v>…</v>
      </c>
      <c r="F116" s="96" t="str">
        <f>IFERROR(VLOOKUP(D116,'Données supplémentaires'!A$3:C$8,3,),"")</f>
        <v>Libellé de l'évaluation</v>
      </c>
      <c r="G116" s="232"/>
      <c r="H116" s="230"/>
    </row>
    <row r="117" spans="1:8" ht="74.25" customHeight="1" outlineLevel="1" x14ac:dyDescent="0.25">
      <c r="A117" s="93" t="s">
        <v>239</v>
      </c>
      <c r="B117" s="322" t="s">
        <v>502</v>
      </c>
      <c r="C117" s="322"/>
      <c r="D117" s="94" t="s">
        <v>422</v>
      </c>
      <c r="E117" s="95" t="str">
        <f>IFERROR(VLOOKUP(D117,'Données supplémentaires'!A$3:B$8,2,),"")</f>
        <v>…</v>
      </c>
      <c r="F117" s="96" t="str">
        <f>IFERROR(VLOOKUP(D117,'Données supplémentaires'!A$3:C$8,3,),"")</f>
        <v>Libellé de l'évaluation</v>
      </c>
      <c r="G117" s="232"/>
      <c r="H117" s="230"/>
    </row>
    <row r="118" spans="1:8" ht="22.5" x14ac:dyDescent="0.25">
      <c r="A118" s="102" t="s">
        <v>240</v>
      </c>
      <c r="B118" s="321" t="s">
        <v>241</v>
      </c>
      <c r="C118" s="321"/>
      <c r="D118" s="103" t="str">
        <f>IFERROR(VLOOKUP(E118,'Données supplémentaires'!B$14:C$26,2),"")</f>
        <v>En attente</v>
      </c>
      <c r="E118" s="104" t="str">
        <f>IF(COUNTIF(E119:E125,'Données supplémentaires'!$B$3)&gt;0,'Données supplémentaires'!$B$3,IF(COUNTIF(E119:E125,'Données supplémentaires'!$B$15)=COUNTIF(E119:E125,"&lt;&gt;"),'Données supplémentaires'!$B$15,IF(SUM(E119:E125)&gt;=0,AVERAGE(E119:E125),'Données supplémentaires'!$B$3)))</f>
        <v>…</v>
      </c>
      <c r="F118" s="103" t="str">
        <f>IFERROR(VLOOKUP(D118,'Données supplémentaires'!H$14:I$19,2,),"")</f>
        <v>Il reste encore des critères à évaluer</v>
      </c>
      <c r="G118" s="236"/>
      <c r="H118" s="236"/>
    </row>
    <row r="119" spans="1:8" ht="33" customHeight="1" outlineLevel="1" x14ac:dyDescent="0.25">
      <c r="A119" s="93" t="s">
        <v>242</v>
      </c>
      <c r="B119" s="322" t="s">
        <v>243</v>
      </c>
      <c r="C119" s="322"/>
      <c r="D119" s="94" t="s">
        <v>422</v>
      </c>
      <c r="E119" s="95" t="str">
        <f>IFERROR(VLOOKUP(D119,'Données supplémentaires'!A$3:B$8,2,),"")</f>
        <v>…</v>
      </c>
      <c r="F119" s="96" t="str">
        <f>IFERROR(VLOOKUP(D119,'Données supplémentaires'!A$3:C$8,3,),"")</f>
        <v>Libellé de l'évaluation</v>
      </c>
      <c r="G119" s="232"/>
      <c r="H119" s="230"/>
    </row>
    <row r="120" spans="1:8" ht="76.5" customHeight="1" outlineLevel="1" x14ac:dyDescent="0.25">
      <c r="A120" s="93" t="s">
        <v>244</v>
      </c>
      <c r="B120" s="322" t="s">
        <v>245</v>
      </c>
      <c r="C120" s="322"/>
      <c r="D120" s="94" t="s">
        <v>422</v>
      </c>
      <c r="E120" s="95" t="str">
        <f>IFERROR(VLOOKUP(D120,'Données supplémentaires'!A$3:B$8,2,),"")</f>
        <v>…</v>
      </c>
      <c r="F120" s="96" t="str">
        <f>IFERROR(VLOOKUP(D120,'Données supplémentaires'!A$3:C$8,3,),"")</f>
        <v>Libellé de l'évaluation</v>
      </c>
      <c r="G120" s="232"/>
      <c r="H120" s="230"/>
    </row>
    <row r="121" spans="1:8" ht="35.25" customHeight="1" outlineLevel="1" x14ac:dyDescent="0.25">
      <c r="A121" s="93" t="s">
        <v>246</v>
      </c>
      <c r="B121" s="322" t="s">
        <v>247</v>
      </c>
      <c r="C121" s="322"/>
      <c r="D121" s="94" t="s">
        <v>422</v>
      </c>
      <c r="E121" s="95" t="str">
        <f>IFERROR(VLOOKUP(D121,'Données supplémentaires'!A$3:B$8,2,),"")</f>
        <v>…</v>
      </c>
      <c r="F121" s="96" t="str">
        <f>IFERROR(VLOOKUP(D121,'Données supplémentaires'!A$3:C$8,3,),"")</f>
        <v>Libellé de l'évaluation</v>
      </c>
      <c r="G121" s="232"/>
      <c r="H121" s="230"/>
    </row>
    <row r="122" spans="1:8" ht="63.75" customHeight="1" outlineLevel="1" x14ac:dyDescent="0.25">
      <c r="A122" s="93" t="s">
        <v>248</v>
      </c>
      <c r="B122" s="322" t="s">
        <v>249</v>
      </c>
      <c r="C122" s="322"/>
      <c r="D122" s="94" t="s">
        <v>422</v>
      </c>
      <c r="E122" s="95" t="str">
        <f>IFERROR(VLOOKUP(D122,'Données supplémentaires'!A$3:B$8,2,),"")</f>
        <v>…</v>
      </c>
      <c r="F122" s="96" t="str">
        <f>IFERROR(VLOOKUP(D122,'Données supplémentaires'!A$3:C$8,3,),"")</f>
        <v>Libellé de l'évaluation</v>
      </c>
      <c r="G122" s="232"/>
      <c r="H122" s="230"/>
    </row>
    <row r="123" spans="1:8" ht="48" customHeight="1" outlineLevel="1" x14ac:dyDescent="0.25">
      <c r="A123" s="93" t="s">
        <v>250</v>
      </c>
      <c r="B123" s="322" t="s">
        <v>251</v>
      </c>
      <c r="C123" s="322"/>
      <c r="D123" s="94" t="s">
        <v>422</v>
      </c>
      <c r="E123" s="95" t="str">
        <f>IFERROR(VLOOKUP(D123,'Données supplémentaires'!A$3:B$8,2,),"")</f>
        <v>…</v>
      </c>
      <c r="F123" s="96" t="str">
        <f>IFERROR(VLOOKUP(D123,'Données supplémentaires'!A$3:C$8,3,),"")</f>
        <v>Libellé de l'évaluation</v>
      </c>
      <c r="G123" s="232"/>
      <c r="H123" s="230"/>
    </row>
    <row r="124" spans="1:8" ht="52.5" customHeight="1" outlineLevel="1" x14ac:dyDescent="0.25">
      <c r="A124" s="93" t="s">
        <v>252</v>
      </c>
      <c r="B124" s="322" t="s">
        <v>253</v>
      </c>
      <c r="C124" s="322"/>
      <c r="D124" s="94" t="s">
        <v>422</v>
      </c>
      <c r="E124" s="95" t="str">
        <f>IFERROR(VLOOKUP(D124,'Données supplémentaires'!A$3:B$8,2,),"")</f>
        <v>…</v>
      </c>
      <c r="F124" s="96" t="str">
        <f>IFERROR(VLOOKUP(D124,'Données supplémentaires'!A$3:C$8,3,),"")</f>
        <v>Libellé de l'évaluation</v>
      </c>
      <c r="G124" s="232"/>
      <c r="H124" s="230"/>
    </row>
    <row r="125" spans="1:8" ht="60.75" customHeight="1" outlineLevel="1" x14ac:dyDescent="0.25">
      <c r="A125" s="93" t="s">
        <v>254</v>
      </c>
      <c r="B125" s="322" t="s">
        <v>255</v>
      </c>
      <c r="C125" s="322"/>
      <c r="D125" s="94" t="s">
        <v>422</v>
      </c>
      <c r="E125" s="95" t="str">
        <f>IFERROR(VLOOKUP(D125,'Données supplémentaires'!A$3:B$8,2,),"")</f>
        <v>…</v>
      </c>
      <c r="F125" s="96" t="str">
        <f>IFERROR(VLOOKUP(D125,'Données supplémentaires'!A$3:C$8,3,),"")</f>
        <v>Libellé de l'évaluation</v>
      </c>
      <c r="G125" s="232"/>
      <c r="H125" s="230"/>
    </row>
    <row r="126" spans="1:8" ht="33.75" customHeight="1" x14ac:dyDescent="0.25">
      <c r="A126" s="102" t="s">
        <v>256</v>
      </c>
      <c r="B126" s="321" t="s">
        <v>257</v>
      </c>
      <c r="C126" s="321"/>
      <c r="D126" s="103" t="str">
        <f>IFERROR(VLOOKUP(E126,'Données supplémentaires'!B$14:C$26,2),"")</f>
        <v>En attente</v>
      </c>
      <c r="E126" s="104" t="str">
        <f>IF(COUNTIF(E127:E135,'Données supplémentaires'!$B$3)&gt;0,'Données supplémentaires'!$B$3,IF(COUNTIF(E127:E135,'Données supplémentaires'!$B$15)=COUNTIF(E127:E135,"&lt;&gt;"),'Données supplémentaires'!$B$15,IF(SUM(E127:E135)&gt;=0,AVERAGE(E127:E135),'Données supplémentaires'!$B$3)))</f>
        <v>…</v>
      </c>
      <c r="F126" s="103" t="str">
        <f>IFERROR(VLOOKUP(D126,'Données supplémentaires'!H$14:I$19,2,),"")</f>
        <v>Il reste encore des critères à évaluer</v>
      </c>
      <c r="G126" s="236"/>
      <c r="H126" s="236"/>
    </row>
    <row r="127" spans="1:8" ht="51.75" customHeight="1" outlineLevel="1" x14ac:dyDescent="0.25">
      <c r="A127" s="93" t="s">
        <v>258</v>
      </c>
      <c r="B127" s="322" t="s">
        <v>259</v>
      </c>
      <c r="C127" s="322"/>
      <c r="D127" s="94" t="s">
        <v>422</v>
      </c>
      <c r="E127" s="95" t="str">
        <f>IFERROR(VLOOKUP(D127,'Données supplémentaires'!A$3:B$8,2,),"")</f>
        <v>…</v>
      </c>
      <c r="F127" s="96" t="str">
        <f>IFERROR(VLOOKUP(D127,'Données supplémentaires'!A$3:C$8,3,),"")</f>
        <v>Libellé de l'évaluation</v>
      </c>
      <c r="G127" s="232"/>
      <c r="H127" s="230"/>
    </row>
    <row r="128" spans="1:8" ht="45" customHeight="1" outlineLevel="1" x14ac:dyDescent="0.25">
      <c r="A128" s="93" t="s">
        <v>260</v>
      </c>
      <c r="B128" s="322" t="s">
        <v>504</v>
      </c>
      <c r="C128" s="322"/>
      <c r="D128" s="94" t="s">
        <v>422</v>
      </c>
      <c r="E128" s="95" t="str">
        <f>IFERROR(VLOOKUP(D128,'Données supplémentaires'!A$3:B$8,2,),"")</f>
        <v>…</v>
      </c>
      <c r="F128" s="96" t="str">
        <f>IFERROR(VLOOKUP(D128,'Données supplémentaires'!A$3:C$8,3,),"")</f>
        <v>Libellé de l'évaluation</v>
      </c>
      <c r="G128" s="232"/>
      <c r="H128" s="230"/>
    </row>
    <row r="129" spans="1:8" ht="44.25" customHeight="1" outlineLevel="1" x14ac:dyDescent="0.25">
      <c r="A129" s="93" t="s">
        <v>261</v>
      </c>
      <c r="B129" s="322" t="s">
        <v>515</v>
      </c>
      <c r="C129" s="322"/>
      <c r="D129" s="94" t="s">
        <v>422</v>
      </c>
      <c r="E129" s="95" t="str">
        <f>IFERROR(VLOOKUP(D129,'Données supplémentaires'!A$3:B$8,2,),"")</f>
        <v>…</v>
      </c>
      <c r="F129" s="96" t="str">
        <f>IFERROR(VLOOKUP(D129,'Données supplémentaires'!A$3:C$8,3,),"")</f>
        <v>Libellé de l'évaluation</v>
      </c>
      <c r="G129" s="232"/>
      <c r="H129" s="230"/>
    </row>
    <row r="130" spans="1:8" ht="44.25" customHeight="1" outlineLevel="1" x14ac:dyDescent="0.25">
      <c r="A130" s="93" t="s">
        <v>262</v>
      </c>
      <c r="B130" s="322" t="s">
        <v>505</v>
      </c>
      <c r="C130" s="322"/>
      <c r="D130" s="94" t="s">
        <v>422</v>
      </c>
      <c r="E130" s="95" t="str">
        <f>IFERROR(VLOOKUP(D130,'Données supplémentaires'!A$3:B$8,2,),"")</f>
        <v>…</v>
      </c>
      <c r="F130" s="96" t="str">
        <f>IFERROR(VLOOKUP(D130,'Données supplémentaires'!A$3:C$8,3,),"")</f>
        <v>Libellé de l'évaluation</v>
      </c>
      <c r="G130" s="232"/>
      <c r="H130" s="230"/>
    </row>
    <row r="131" spans="1:8" ht="51" customHeight="1" outlineLevel="1" x14ac:dyDescent="0.25">
      <c r="A131" s="93" t="s">
        <v>263</v>
      </c>
      <c r="B131" s="322" t="s">
        <v>506</v>
      </c>
      <c r="C131" s="322"/>
      <c r="D131" s="94" t="s">
        <v>422</v>
      </c>
      <c r="E131" s="95" t="str">
        <f>IFERROR(VLOOKUP(D131,'Données supplémentaires'!A$3:B$8,2,),"")</f>
        <v>…</v>
      </c>
      <c r="F131" s="96" t="str">
        <f>IFERROR(VLOOKUP(D131,'Données supplémentaires'!A$3:C$8,3,),"")</f>
        <v>Libellé de l'évaluation</v>
      </c>
      <c r="G131" s="232"/>
      <c r="H131" s="230"/>
    </row>
    <row r="132" spans="1:8" ht="61.5" customHeight="1" outlineLevel="1" x14ac:dyDescent="0.25">
      <c r="A132" s="93" t="s">
        <v>264</v>
      </c>
      <c r="B132" s="322" t="s">
        <v>265</v>
      </c>
      <c r="C132" s="322"/>
      <c r="D132" s="94" t="s">
        <v>422</v>
      </c>
      <c r="E132" s="95" t="str">
        <f>IFERROR(VLOOKUP(D132,'Données supplémentaires'!A$3:B$8,2,),"")</f>
        <v>…</v>
      </c>
      <c r="F132" s="96" t="str">
        <f>IFERROR(VLOOKUP(D132,'Données supplémentaires'!A$3:C$8,3,),"")</f>
        <v>Libellé de l'évaluation</v>
      </c>
      <c r="G132" s="232"/>
      <c r="H132" s="230"/>
    </row>
    <row r="133" spans="1:8" ht="69" customHeight="1" outlineLevel="1" x14ac:dyDescent="0.25">
      <c r="A133" s="93" t="s">
        <v>266</v>
      </c>
      <c r="B133" s="322" t="s">
        <v>507</v>
      </c>
      <c r="C133" s="322"/>
      <c r="D133" s="94" t="s">
        <v>422</v>
      </c>
      <c r="E133" s="95" t="str">
        <f>IFERROR(VLOOKUP(D133,'Données supplémentaires'!A$3:B$8,2,),"")</f>
        <v>…</v>
      </c>
      <c r="F133" s="96" t="str">
        <f>IFERROR(VLOOKUP(D133,'Données supplémentaires'!A$3:C$8,3,),"")</f>
        <v>Libellé de l'évaluation</v>
      </c>
      <c r="G133" s="232"/>
      <c r="H133" s="230"/>
    </row>
    <row r="134" spans="1:8" ht="48.75" customHeight="1" outlineLevel="1" x14ac:dyDescent="0.25">
      <c r="A134" s="93" t="s">
        <v>267</v>
      </c>
      <c r="B134" s="322" t="s">
        <v>508</v>
      </c>
      <c r="C134" s="322"/>
      <c r="D134" s="94" t="s">
        <v>422</v>
      </c>
      <c r="E134" s="95" t="str">
        <f>IFERROR(VLOOKUP(D134,'Données supplémentaires'!A$3:B$8,2,),"")</f>
        <v>…</v>
      </c>
      <c r="F134" s="96" t="str">
        <f>IFERROR(VLOOKUP(D134,'Données supplémentaires'!A$3:C$8,3,),"")</f>
        <v>Libellé de l'évaluation</v>
      </c>
      <c r="G134" s="232"/>
      <c r="H134" s="230"/>
    </row>
    <row r="135" spans="1:8" ht="66.75" customHeight="1" outlineLevel="1" x14ac:dyDescent="0.25">
      <c r="A135" s="93" t="s">
        <v>268</v>
      </c>
      <c r="B135" s="322" t="s">
        <v>509</v>
      </c>
      <c r="C135" s="322"/>
      <c r="D135" s="94" t="s">
        <v>422</v>
      </c>
      <c r="E135" s="95" t="str">
        <f>IFERROR(VLOOKUP(D135,'Données supplémentaires'!A$3:B$8,2,),"")</f>
        <v>…</v>
      </c>
      <c r="F135" s="96" t="str">
        <f>IFERROR(VLOOKUP(D135,'Données supplémentaires'!A$3:C$8,3,),"")</f>
        <v>Libellé de l'évaluation</v>
      </c>
      <c r="G135" s="232"/>
      <c r="H135" s="230"/>
    </row>
    <row r="136" spans="1:8" ht="33.75" customHeight="1" x14ac:dyDescent="0.25">
      <c r="A136" s="102" t="s">
        <v>269</v>
      </c>
      <c r="B136" s="321" t="s">
        <v>270</v>
      </c>
      <c r="C136" s="321"/>
      <c r="D136" s="103" t="str">
        <f>IFERROR(VLOOKUP(E136,'Données supplémentaires'!B$14:C$26,2),"")</f>
        <v>En attente</v>
      </c>
      <c r="E136" s="104" t="str">
        <f>IF(COUNTIF(E137:E140,'Données supplémentaires'!$B$3)&gt;0,'Données supplémentaires'!$B$3,IF(COUNTIF(E137:E140,'Données supplémentaires'!$B$15)=COUNTIF(E137:E140,"&lt;&gt;"),'Données supplémentaires'!$B$15,IF(SUM(E137:E140)&gt;=0,AVERAGE(E137:E150),'Données supplémentaires'!$B$3)))</f>
        <v>…</v>
      </c>
      <c r="F136" s="103" t="str">
        <f>IFERROR(VLOOKUP(D136,'Données supplémentaires'!H$14:I$19,2,),"")</f>
        <v>Il reste encore des critères à évaluer</v>
      </c>
      <c r="G136" s="236"/>
      <c r="H136" s="236"/>
    </row>
    <row r="137" spans="1:8" ht="55.5" customHeight="1" outlineLevel="1" x14ac:dyDescent="0.25">
      <c r="A137" s="93" t="s">
        <v>271</v>
      </c>
      <c r="B137" s="322" t="s">
        <v>510</v>
      </c>
      <c r="C137" s="322"/>
      <c r="D137" s="94" t="s">
        <v>422</v>
      </c>
      <c r="E137" s="95" t="str">
        <f>IFERROR(VLOOKUP(D137,'Données supplémentaires'!A$3:B$8,2,),"")</f>
        <v>…</v>
      </c>
      <c r="F137" s="96" t="str">
        <f>IFERROR(VLOOKUP(D137,'Données supplémentaires'!A$3:C$8,3,),"")</f>
        <v>Libellé de l'évaluation</v>
      </c>
      <c r="G137" s="232"/>
      <c r="H137" s="230"/>
    </row>
    <row r="138" spans="1:8" ht="51" customHeight="1" outlineLevel="1" x14ac:dyDescent="0.25">
      <c r="A138" s="93" t="s">
        <v>272</v>
      </c>
      <c r="B138" s="322" t="s">
        <v>511</v>
      </c>
      <c r="C138" s="322"/>
      <c r="D138" s="94" t="s">
        <v>422</v>
      </c>
      <c r="E138" s="95" t="str">
        <f>IFERROR(VLOOKUP(D138,'Données supplémentaires'!A$3:B$8,2,),"")</f>
        <v>…</v>
      </c>
      <c r="F138" s="96" t="str">
        <f>IFERROR(VLOOKUP(D138,'Données supplémentaires'!A$3:C$8,3,),"")</f>
        <v>Libellé de l'évaluation</v>
      </c>
      <c r="G138" s="232"/>
      <c r="H138" s="230"/>
    </row>
    <row r="139" spans="1:8" ht="47.25" customHeight="1" outlineLevel="1" x14ac:dyDescent="0.25">
      <c r="A139" s="93" t="s">
        <v>273</v>
      </c>
      <c r="B139" s="322" t="s">
        <v>512</v>
      </c>
      <c r="C139" s="322"/>
      <c r="D139" s="94" t="s">
        <v>422</v>
      </c>
      <c r="E139" s="95" t="str">
        <f>IFERROR(VLOOKUP(D139,'Données supplémentaires'!A$3:B$8,2,),"")</f>
        <v>…</v>
      </c>
      <c r="F139" s="96" t="str">
        <f>IFERROR(VLOOKUP(D139,'Données supplémentaires'!A$3:C$8,3,),"")</f>
        <v>Libellé de l'évaluation</v>
      </c>
      <c r="G139" s="232"/>
      <c r="H139" s="230"/>
    </row>
    <row r="140" spans="1:8" ht="40.5" customHeight="1" outlineLevel="1" x14ac:dyDescent="0.25">
      <c r="A140" s="93" t="s">
        <v>274</v>
      </c>
      <c r="B140" s="322" t="s">
        <v>275</v>
      </c>
      <c r="C140" s="322"/>
      <c r="D140" s="94" t="s">
        <v>422</v>
      </c>
      <c r="E140" s="95" t="str">
        <f>IFERROR(VLOOKUP(D140,'Données supplémentaires'!A$3:B$8,2,),"")</f>
        <v>…</v>
      </c>
      <c r="F140" s="96" t="str">
        <f>IFERROR(VLOOKUP(D140,'Données supplémentaires'!A$3:C$8,3,),"")</f>
        <v>Libellé de l'évaluation</v>
      </c>
      <c r="G140" s="232"/>
      <c r="H140" s="230"/>
    </row>
    <row r="141" spans="1:8" ht="45" customHeight="1" x14ac:dyDescent="0.25">
      <c r="A141" s="107" t="s">
        <v>276</v>
      </c>
      <c r="B141" s="323" t="s">
        <v>277</v>
      </c>
      <c r="C141" s="323"/>
      <c r="D141" s="91" t="str">
        <f>IFERROR(VLOOKUP(E141,'Données supplémentaires'!B$14:C$26,2),"")</f>
        <v>En attente</v>
      </c>
      <c r="E141" s="92" t="str">
        <f>IF(COUNTIF(E142:E148,'Données supplémentaires'!$B$3)&gt;0,'Données supplémentaires'!$B$3,IF(COUNTIF(E142:E148,'Données supplémentaires'!$B$15)=COUNTIF(E142:E148,"&lt;&gt;"),'Données supplémentaires'!$B$15,IF(SUM(E142:E148)&gt;=0,AVERAGE(E142:E148),'Données supplémentaires'!$B$3)))</f>
        <v>…</v>
      </c>
      <c r="F141" s="91" t="str">
        <f>IFERROR(VLOOKUP(D141,'Données supplémentaires'!H$14:I$19,2,),"")</f>
        <v>Il reste encore des critères à évaluer</v>
      </c>
      <c r="G141" s="91"/>
      <c r="H141" s="91"/>
    </row>
    <row r="142" spans="1:8" ht="63.75" customHeight="1" outlineLevel="1" x14ac:dyDescent="0.25">
      <c r="A142" s="93" t="s">
        <v>278</v>
      </c>
      <c r="B142" s="322" t="s">
        <v>513</v>
      </c>
      <c r="C142" s="322"/>
      <c r="D142" s="94" t="s">
        <v>422</v>
      </c>
      <c r="E142" s="95" t="str">
        <f>IFERROR(VLOOKUP(D142,'Données supplémentaires'!A$3:B$8,2,),"")</f>
        <v>…</v>
      </c>
      <c r="F142" s="96" t="str">
        <f>IFERROR(VLOOKUP(D142,'Données supplémentaires'!A$3:C$8,3,),"")</f>
        <v>Libellé de l'évaluation</v>
      </c>
      <c r="G142" s="232"/>
      <c r="H142" s="230"/>
    </row>
    <row r="143" spans="1:8" ht="52.5" customHeight="1" outlineLevel="1" x14ac:dyDescent="0.25">
      <c r="A143" s="93" t="s">
        <v>279</v>
      </c>
      <c r="B143" s="322" t="s">
        <v>280</v>
      </c>
      <c r="C143" s="322"/>
      <c r="D143" s="94" t="s">
        <v>422</v>
      </c>
      <c r="E143" s="95" t="str">
        <f>IFERROR(VLOOKUP(D143,'Données supplémentaires'!A$3:B$8,2,),"")</f>
        <v>…</v>
      </c>
      <c r="F143" s="96" t="str">
        <f>IFERROR(VLOOKUP(D143,'Données supplémentaires'!A$3:C$8,3,),"")</f>
        <v>Libellé de l'évaluation</v>
      </c>
      <c r="G143" s="232"/>
      <c r="H143" s="230"/>
    </row>
    <row r="144" spans="1:8" ht="63.75" customHeight="1" outlineLevel="1" x14ac:dyDescent="0.25">
      <c r="A144" s="93" t="s">
        <v>281</v>
      </c>
      <c r="B144" s="322" t="s">
        <v>282</v>
      </c>
      <c r="C144" s="322"/>
      <c r="D144" s="94" t="s">
        <v>422</v>
      </c>
      <c r="E144" s="95" t="str">
        <f>IFERROR(VLOOKUP(D144,'Données supplémentaires'!A$3:B$8,2,),"")</f>
        <v>…</v>
      </c>
      <c r="F144" s="96" t="str">
        <f>IFERROR(VLOOKUP(D144,'Données supplémentaires'!A$3:C$8,3,),"")</f>
        <v>Libellé de l'évaluation</v>
      </c>
      <c r="G144" s="232"/>
      <c r="H144" s="230"/>
    </row>
    <row r="145" spans="1:8" ht="48" customHeight="1" outlineLevel="1" x14ac:dyDescent="0.25">
      <c r="A145" s="93" t="s">
        <v>283</v>
      </c>
      <c r="B145" s="322" t="s">
        <v>284</v>
      </c>
      <c r="C145" s="322"/>
      <c r="D145" s="94" t="s">
        <v>422</v>
      </c>
      <c r="E145" s="95" t="str">
        <f>IFERROR(VLOOKUP(D145,'Données supplémentaires'!A$3:B$8,2,),"")</f>
        <v>…</v>
      </c>
      <c r="F145" s="96" t="str">
        <f>IFERROR(VLOOKUP(D145,'Données supplémentaires'!A$3:C$8,3,),"")</f>
        <v>Libellé de l'évaluation</v>
      </c>
      <c r="G145" s="232"/>
      <c r="H145" s="230"/>
    </row>
    <row r="146" spans="1:8" ht="52.5" customHeight="1" outlineLevel="1" x14ac:dyDescent="0.25">
      <c r="A146" s="93" t="s">
        <v>285</v>
      </c>
      <c r="B146" s="322" t="s">
        <v>286</v>
      </c>
      <c r="C146" s="322"/>
      <c r="D146" s="94" t="s">
        <v>422</v>
      </c>
      <c r="E146" s="95" t="str">
        <f>IFERROR(VLOOKUP(D146,'Données supplémentaires'!A$3:B$8,2,),"")</f>
        <v>…</v>
      </c>
      <c r="F146" s="96" t="str">
        <f>IFERROR(VLOOKUP(D146,'Données supplémentaires'!A$3:C$8,3,),"")</f>
        <v>Libellé de l'évaluation</v>
      </c>
      <c r="G146" s="232"/>
      <c r="H146" s="230"/>
    </row>
    <row r="147" spans="1:8" ht="57" customHeight="1" outlineLevel="1" x14ac:dyDescent="0.25">
      <c r="A147" s="93" t="s">
        <v>287</v>
      </c>
      <c r="B147" s="322" t="s">
        <v>514</v>
      </c>
      <c r="C147" s="322"/>
      <c r="D147" s="94" t="s">
        <v>422</v>
      </c>
      <c r="E147" s="95" t="str">
        <f>IFERROR(VLOOKUP(D147,'Données supplémentaires'!A$3:B$8,2,),"")</f>
        <v>…</v>
      </c>
      <c r="F147" s="96" t="str">
        <f>IFERROR(VLOOKUP(D147,'Données supplémentaires'!A$3:C$8,3,),"")</f>
        <v>Libellé de l'évaluation</v>
      </c>
      <c r="G147" s="232"/>
      <c r="H147" s="230"/>
    </row>
    <row r="148" spans="1:8" ht="51.75" customHeight="1" outlineLevel="1" x14ac:dyDescent="0.25">
      <c r="A148" s="93" t="s">
        <v>288</v>
      </c>
      <c r="B148" s="322" t="s">
        <v>289</v>
      </c>
      <c r="C148" s="322"/>
      <c r="D148" s="94" t="s">
        <v>422</v>
      </c>
      <c r="E148" s="95" t="str">
        <f>IFERROR(VLOOKUP(D148,'Données supplémentaires'!A$3:B$8,2,),"")</f>
        <v>…</v>
      </c>
      <c r="F148" s="96" t="str">
        <f>IFERROR(VLOOKUP(D148,'Données supplémentaires'!A$3:C$8,3,),"")</f>
        <v>Libellé de l'évaluation</v>
      </c>
      <c r="G148" s="232"/>
      <c r="H148" s="230"/>
    </row>
  </sheetData>
  <sheetProtection sheet="1" objects="1" scenarios="1" selectLockedCells="1"/>
  <mergeCells count="145">
    <mergeCell ref="A2:F2"/>
    <mergeCell ref="C9:D10"/>
    <mergeCell ref="B147:C147"/>
    <mergeCell ref="B146:C146"/>
    <mergeCell ref="B141:C141"/>
    <mergeCell ref="B96:C96"/>
    <mergeCell ref="B95:C95"/>
    <mergeCell ref="B93:C93"/>
    <mergeCell ref="B92:C92"/>
    <mergeCell ref="B91:C91"/>
    <mergeCell ref="B89:C89"/>
    <mergeCell ref="B105:C105"/>
    <mergeCell ref="B108:C108"/>
    <mergeCell ref="B110:C110"/>
    <mergeCell ref="B118:C118"/>
    <mergeCell ref="B126:C126"/>
    <mergeCell ref="B136:C136"/>
    <mergeCell ref="B125:C125"/>
    <mergeCell ref="B127:C127"/>
    <mergeCell ref="B128:C128"/>
    <mergeCell ref="B129:C129"/>
    <mergeCell ref="B143:C143"/>
    <mergeCell ref="B135:C135"/>
    <mergeCell ref="B137:C137"/>
    <mergeCell ref="A3:H3"/>
    <mergeCell ref="C5:D5"/>
    <mergeCell ref="C6:D6"/>
    <mergeCell ref="B78:C78"/>
    <mergeCell ref="B82:C82"/>
    <mergeCell ref="B80:C80"/>
    <mergeCell ref="B86:C86"/>
    <mergeCell ref="B62:C62"/>
    <mergeCell ref="B76:C76"/>
    <mergeCell ref="B36:C36"/>
    <mergeCell ref="B41:C41"/>
    <mergeCell ref="B44:C44"/>
    <mergeCell ref="B46:C46"/>
    <mergeCell ref="B53:C53"/>
    <mergeCell ref="B54:C54"/>
    <mergeCell ref="B55:C55"/>
    <mergeCell ref="B56:C56"/>
    <mergeCell ref="B42:C42"/>
    <mergeCell ref="B43:C43"/>
    <mergeCell ref="B47:C47"/>
    <mergeCell ref="B45:C45"/>
    <mergeCell ref="B79:C79"/>
    <mergeCell ref="B18:C18"/>
    <mergeCell ref="B19:C19"/>
    <mergeCell ref="B20:C20"/>
    <mergeCell ref="B21:C21"/>
    <mergeCell ref="B22:C22"/>
    <mergeCell ref="B23:C23"/>
    <mergeCell ref="B115:C115"/>
    <mergeCell ref="B116:C116"/>
    <mergeCell ref="B117:C117"/>
    <mergeCell ref="B106:C106"/>
    <mergeCell ref="B107:C107"/>
    <mergeCell ref="B87:C87"/>
    <mergeCell ref="B85:C85"/>
    <mergeCell ref="B88:C88"/>
    <mergeCell ref="B90:C90"/>
    <mergeCell ref="B94:C94"/>
    <mergeCell ref="B99:C99"/>
    <mergeCell ref="B102:C102"/>
    <mergeCell ref="B97:C97"/>
    <mergeCell ref="B98:C98"/>
    <mergeCell ref="B100:C100"/>
    <mergeCell ref="B101:C101"/>
    <mergeCell ref="B103:C103"/>
    <mergeCell ref="B104:C104"/>
    <mergeCell ref="B148:C148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142:C142"/>
    <mergeCell ref="B144:C144"/>
    <mergeCell ref="B84:C84"/>
    <mergeCell ref="B113:C113"/>
    <mergeCell ref="B114:C114"/>
    <mergeCell ref="B145:C145"/>
    <mergeCell ref="B120:C120"/>
    <mergeCell ref="B121:C121"/>
    <mergeCell ref="B122:C122"/>
    <mergeCell ref="B123:C123"/>
    <mergeCell ref="B109:C109"/>
    <mergeCell ref="B140:C140"/>
    <mergeCell ref="B130:C130"/>
    <mergeCell ref="B131:C131"/>
    <mergeCell ref="B132:C132"/>
    <mergeCell ref="B133:C133"/>
    <mergeCell ref="B134:C134"/>
    <mergeCell ref="B111:C111"/>
    <mergeCell ref="B112:C112"/>
    <mergeCell ref="B124:C124"/>
    <mergeCell ref="B119:C119"/>
    <mergeCell ref="B138:C138"/>
    <mergeCell ref="B139:C139"/>
    <mergeCell ref="B81:C81"/>
    <mergeCell ref="B83:C83"/>
    <mergeCell ref="B40:C40"/>
    <mergeCell ref="B60:C60"/>
    <mergeCell ref="B59:C59"/>
    <mergeCell ref="B57:C57"/>
    <mergeCell ref="B48:C48"/>
    <mergeCell ref="B49:C49"/>
    <mergeCell ref="B50:C50"/>
    <mergeCell ref="B52:C52"/>
    <mergeCell ref="B51:C51"/>
    <mergeCell ref="B58:C58"/>
    <mergeCell ref="B61:C61"/>
    <mergeCell ref="B77:C77"/>
    <mergeCell ref="B63:C63"/>
    <mergeCell ref="C4:H4"/>
    <mergeCell ref="C7:C8"/>
    <mergeCell ref="D7:D8"/>
    <mergeCell ref="E5:H10"/>
    <mergeCell ref="B37:C37"/>
    <mergeCell ref="B34:C34"/>
    <mergeCell ref="B38:C38"/>
    <mergeCell ref="B39:C39"/>
    <mergeCell ref="B25:C25"/>
    <mergeCell ref="B26:C26"/>
    <mergeCell ref="B27:C27"/>
    <mergeCell ref="B28:C28"/>
    <mergeCell ref="B29:C29"/>
    <mergeCell ref="B30:C30"/>
    <mergeCell ref="B31:C31"/>
    <mergeCell ref="B32:C32"/>
    <mergeCell ref="B35:C35"/>
    <mergeCell ref="B33:C33"/>
    <mergeCell ref="B24:C24"/>
    <mergeCell ref="B13:C13"/>
    <mergeCell ref="A14:H14"/>
    <mergeCell ref="B15:C15"/>
    <mergeCell ref="B16:C16"/>
    <mergeCell ref="B17:C17"/>
  </mergeCells>
  <conditionalFormatting sqref="A16">
    <cfRule type="colorScale" priority="8">
      <colorScale>
        <cfvo type="min"/>
        <cfvo type="max"/>
        <color rgb="FFFF7128"/>
        <color theme="5"/>
      </colorScale>
    </cfRule>
  </conditionalFormatting>
  <conditionalFormatting sqref="A31:XFD31">
    <cfRule type="dataBar" priority="1">
      <dataBar>
        <cfvo type="min"/>
        <cfvo type="max"/>
        <color theme="7" tint="0.59999389629810485"/>
      </dataBar>
      <extLst>
        <ext xmlns:x14="http://schemas.microsoft.com/office/spreadsheetml/2009/9/main" uri="{B025F937-C7B1-47D3-B67F-A62EFF666E3E}">
          <x14:id>{E2C665B3-3CD2-4F82-BDB7-B4961730F1A1}</x14:id>
        </ext>
      </extLst>
    </cfRule>
  </conditionalFormatting>
  <hyperlinks>
    <hyperlink ref="A1" r:id="rId1" display="© UTC 2021- Master IDS -  Etude complète : travaux.master.utc.fr réf n° IDS08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300" verticalDpi="300" r:id="rId2"/>
  <headerFooter>
    <oddFooter xml:space="preserve">&amp;L&amp;6© PIERRE-LOUIS W, ESSAAID I, IDIHYA K, WAOUSSI S &amp;C&amp;6IDS081 -  ISO 10993-1:2018 - &amp;D &amp;R&amp;6&amp;P/&amp;N&amp;11 </oddFooter>
  </headerFooter>
  <ignoredErrors>
    <ignoredError sqref="F32 E37:F37 E47:F47 F58 F118 F110 F108 F105 E102:F102 F99 E94:F94 F141 F136 E76:F76 E78:F78 E80:F80 E82:F82 E86:F86 E88:F88 E90:F90 F109 E126:F126 F89 E87:F87 F81 E79:F79 F77 F45:F46 E44:F44 E40:F40 F41 E45" 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C665B3-3CD2-4F82-BDB7-B4961730F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A31:XFD31</xm:sqref>
        </x14:conditionalFormatting>
        <x14:conditionalFormatting xmlns:xm="http://schemas.microsoft.com/office/excel/2006/main">
          <x14:cfRule type="expression" priority="2" id="{3B659DF4-68AE-481B-A040-6FEF6DFEE3CC}">
            <xm:f>$D15='Données supplémentaires'!$H$17</xm:f>
            <x14:dxf>
              <fill>
                <patternFill>
                  <bgColor rgb="FFF8D1A6"/>
                </patternFill>
              </fill>
            </x14:dxf>
          </x14:cfRule>
          <x14:cfRule type="expression" priority="3" id="{156F9C39-CB5A-49C0-BAA1-1D1AFB2C9608}">
            <xm:f>$D15='Données supplémentaires'!$H$18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4" id="{6F5D677B-A78B-47FB-95D5-48AB803DFEF3}">
            <xm:f>$D15='Données supplémentaires'!$H$15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5" id="{F505AB91-D765-41CB-A865-7AAB609550B0}">
            <xm:f>$D15='Données supplémentaires'!$H$14</xm:f>
            <x14:dxf>
              <fill>
                <patternFill>
                  <bgColor theme="9"/>
                </patternFill>
              </fill>
            </x14:dxf>
          </x14:cfRule>
          <x14:cfRule type="expression" priority="6" id="{BF700169-E831-421A-9F01-73094D87A58D}">
            <xm:f>$D15='Données supplémentaires'!$H$19</xm:f>
            <x14:dxf>
              <fill>
                <patternFill>
                  <bgColor theme="6" tint="0.39994506668294322"/>
                </patternFill>
              </fill>
            </x14:dxf>
          </x14:cfRule>
          <xm:sqref>A15:H15 A30:G30 A50:H50 A61:H61 A141:H141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'Données supplémentaires'!$A$3:$A$8</xm:f>
          </x14:formula1>
          <xm:sqref>D142:D148 D100:D101 D32 D137:D140 D35:D36 D41 D44 D46 D38:D39 D52:D57 D59:D60 D48:D49 D77 D79 D81 D63:D75 D87 D89 D83:D85 D91:D93 D95:D98 D103:D104 D106:D107 D109 D111:D117 D119:D125 D127:D135 D16:D29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W145"/>
  <sheetViews>
    <sheetView showGridLines="0" showRowColHeaders="0" zoomScale="157" zoomScaleNormal="150" workbookViewId="0">
      <selection activeCell="F5" sqref="F5:N10"/>
    </sheetView>
  </sheetViews>
  <sheetFormatPr baseColWidth="10" defaultColWidth="11.42578125" defaultRowHeight="15" x14ac:dyDescent="0.25"/>
  <cols>
    <col min="1" max="1" width="5.7109375" style="4" customWidth="1"/>
    <col min="2" max="2" width="9.42578125" style="4" customWidth="1"/>
    <col min="3" max="3" width="8.7109375" style="4" customWidth="1"/>
    <col min="4" max="4" width="6.140625" style="4" customWidth="1"/>
    <col min="5" max="5" width="6.42578125" style="4" customWidth="1"/>
    <col min="6" max="6" width="7" style="4" customWidth="1"/>
    <col min="7" max="7" width="5.140625" style="4" customWidth="1"/>
    <col min="8" max="8" width="5.7109375" style="4" customWidth="1"/>
    <col min="9" max="9" width="5.140625" style="4" customWidth="1"/>
    <col min="10" max="10" width="5" style="4" customWidth="1"/>
    <col min="11" max="11" width="3.7109375" style="4" customWidth="1"/>
    <col min="12" max="12" width="5.140625" style="4" customWidth="1"/>
    <col min="13" max="13" width="2.42578125" style="4" customWidth="1"/>
    <col min="14" max="14" width="7.28515625" style="4" customWidth="1"/>
    <col min="15" max="15" width="11.42578125" style="4"/>
    <col min="16" max="17" width="11.42578125" style="4" customWidth="1"/>
    <col min="18" max="16384" width="11.42578125" style="4"/>
  </cols>
  <sheetData>
    <row r="1" spans="1:23" ht="9" customHeight="1" x14ac:dyDescent="0.25">
      <c r="A1" s="192" t="str">
        <f>'Mode d''emploi'!A1</f>
        <v>© UTC 2021- Master IDS -  Etude complète : travaux.master.utc.fr réf n° IDS081</v>
      </c>
      <c r="B1" s="79"/>
      <c r="C1" s="79"/>
      <c r="D1" s="78"/>
      <c r="E1" s="78"/>
      <c r="F1" s="78"/>
      <c r="G1" s="84"/>
      <c r="H1" s="84"/>
      <c r="I1" s="84"/>
      <c r="J1" s="84"/>
      <c r="K1" s="84"/>
      <c r="L1" s="84"/>
      <c r="M1" s="84"/>
      <c r="N1" s="197" t="s">
        <v>1</v>
      </c>
      <c r="O1" s="2"/>
      <c r="P1" s="2"/>
      <c r="Q1" s="2"/>
      <c r="R1" s="2"/>
      <c r="S1" s="2"/>
      <c r="T1" s="2"/>
      <c r="U1" s="2"/>
      <c r="V1" s="2"/>
    </row>
    <row r="2" spans="1:23" ht="9.75" customHeight="1" x14ac:dyDescent="0.25">
      <c r="A2" s="358" t="s">
        <v>2</v>
      </c>
      <c r="B2" s="359"/>
      <c r="C2" s="359"/>
      <c r="D2" s="359"/>
      <c r="E2" s="359"/>
      <c r="F2" s="359"/>
      <c r="G2" s="359"/>
      <c r="H2" s="359"/>
      <c r="I2" s="83"/>
      <c r="J2" s="83"/>
      <c r="K2" s="83"/>
      <c r="L2" s="83"/>
      <c r="M2" s="83"/>
      <c r="N2" s="198" t="s">
        <v>3</v>
      </c>
      <c r="O2" s="2"/>
      <c r="P2" s="2"/>
      <c r="Q2" s="2"/>
      <c r="R2" s="2"/>
      <c r="S2" s="2"/>
      <c r="T2" s="2"/>
      <c r="U2" s="2"/>
      <c r="V2" s="2"/>
    </row>
    <row r="3" spans="1:23" ht="19.5" customHeight="1" x14ac:dyDescent="0.25">
      <c r="A3" s="129"/>
      <c r="B3" s="260" t="s">
        <v>4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2"/>
      <c r="P3" s="2"/>
      <c r="Q3" s="2"/>
      <c r="R3" s="2"/>
      <c r="S3" s="2"/>
      <c r="T3" s="2"/>
      <c r="U3" s="2"/>
      <c r="V3" s="2"/>
    </row>
    <row r="4" spans="1:23" ht="18.75" customHeight="1" x14ac:dyDescent="0.25">
      <c r="A4" s="65"/>
      <c r="B4" s="109" t="s">
        <v>5</v>
      </c>
      <c r="C4" s="308" t="str">
        <f>'Mode d''emploi'!C4:F4</f>
        <v>Nom de l'établissement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10"/>
      <c r="O4" s="2"/>
      <c r="P4" s="2"/>
      <c r="Q4" s="2"/>
      <c r="R4" s="2"/>
      <c r="S4" s="2"/>
      <c r="T4" s="2"/>
      <c r="U4" s="2"/>
      <c r="V4" s="2"/>
    </row>
    <row r="5" spans="1:23" ht="15" customHeight="1" x14ac:dyDescent="0.25">
      <c r="A5" s="364" t="s">
        <v>7</v>
      </c>
      <c r="B5" s="365"/>
      <c r="C5" s="369">
        <f>'Mode d''emploi'!C5:F5</f>
        <v>44155</v>
      </c>
      <c r="D5" s="370"/>
      <c r="E5" s="370"/>
      <c r="F5" s="269" t="s">
        <v>8</v>
      </c>
      <c r="G5" s="269"/>
      <c r="H5" s="269"/>
      <c r="I5" s="269"/>
      <c r="J5" s="269"/>
      <c r="K5" s="269"/>
      <c r="L5" s="269"/>
      <c r="M5" s="269"/>
      <c r="N5" s="270"/>
      <c r="O5" s="2"/>
      <c r="P5" s="2"/>
      <c r="Q5" s="2"/>
      <c r="R5" s="2"/>
      <c r="S5" s="2"/>
      <c r="T5" s="2"/>
      <c r="U5" s="2"/>
      <c r="V5" s="2"/>
    </row>
    <row r="6" spans="1:23" x14ac:dyDescent="0.25">
      <c r="A6" s="65" t="s">
        <v>44</v>
      </c>
      <c r="B6" s="199" t="s">
        <v>290</v>
      </c>
      <c r="C6" s="366" t="str">
        <f>'Mode d''emploi'!C6:F6</f>
        <v>NOM Prénom</v>
      </c>
      <c r="D6" s="367"/>
      <c r="E6" s="367"/>
      <c r="F6" s="269"/>
      <c r="G6" s="269"/>
      <c r="H6" s="269"/>
      <c r="I6" s="269"/>
      <c r="J6" s="269"/>
      <c r="K6" s="269"/>
      <c r="L6" s="269"/>
      <c r="M6" s="269"/>
      <c r="N6" s="270"/>
      <c r="O6" s="2"/>
      <c r="P6" s="2"/>
      <c r="Q6" s="2"/>
      <c r="R6" s="2"/>
      <c r="S6" s="2"/>
      <c r="T6" s="2"/>
      <c r="U6" s="2"/>
      <c r="V6" s="2"/>
    </row>
    <row r="7" spans="1:23" x14ac:dyDescent="0.25">
      <c r="A7" s="65"/>
      <c r="B7" s="199" t="s">
        <v>10</v>
      </c>
      <c r="C7" s="366" t="str">
        <f>'Mode d''emploi'!C7:D7</f>
        <v>Téléphone</v>
      </c>
      <c r="D7" s="368" t="str">
        <f>'Mode d''emploi'!E7</f>
        <v>email</v>
      </c>
      <c r="E7" s="368"/>
      <c r="F7" s="269"/>
      <c r="G7" s="269"/>
      <c r="H7" s="269"/>
      <c r="I7" s="269"/>
      <c r="J7" s="269"/>
      <c r="K7" s="269"/>
      <c r="L7" s="269"/>
      <c r="M7" s="269"/>
      <c r="N7" s="270"/>
      <c r="O7" s="2"/>
      <c r="P7" s="2"/>
      <c r="Q7" s="2"/>
      <c r="R7" s="2"/>
      <c r="S7" s="2"/>
      <c r="T7" s="2"/>
      <c r="U7" s="2"/>
      <c r="V7" s="2"/>
    </row>
    <row r="8" spans="1:23" x14ac:dyDescent="0.25">
      <c r="A8" s="65"/>
      <c r="B8" s="66"/>
      <c r="C8" s="366"/>
      <c r="D8" s="368"/>
      <c r="E8" s="368"/>
      <c r="F8" s="269"/>
      <c r="G8" s="269"/>
      <c r="H8" s="269"/>
      <c r="I8" s="269"/>
      <c r="J8" s="269"/>
      <c r="K8" s="269"/>
      <c r="L8" s="269"/>
      <c r="M8" s="269"/>
      <c r="N8" s="270"/>
      <c r="O8" s="2"/>
      <c r="P8" s="2"/>
      <c r="Q8" s="2"/>
      <c r="R8" s="2"/>
      <c r="S8" s="2"/>
      <c r="T8" s="2"/>
      <c r="U8" s="2"/>
      <c r="V8" s="2"/>
    </row>
    <row r="9" spans="1:23" ht="9.75" customHeight="1" x14ac:dyDescent="0.25">
      <c r="A9" s="65"/>
      <c r="B9" s="199" t="s">
        <v>291</v>
      </c>
      <c r="C9" s="366" t="str">
        <f>'Mode d''emploi'!C9:F10</f>
        <v xml:space="preserve">Insérez vos commentaires </v>
      </c>
      <c r="D9" s="367"/>
      <c r="E9" s="367"/>
      <c r="F9" s="269"/>
      <c r="G9" s="269"/>
      <c r="H9" s="269"/>
      <c r="I9" s="269"/>
      <c r="J9" s="269"/>
      <c r="K9" s="269"/>
      <c r="L9" s="269"/>
      <c r="M9" s="269"/>
      <c r="N9" s="270"/>
      <c r="O9" s="2"/>
      <c r="P9" s="2"/>
      <c r="Q9" s="2"/>
      <c r="R9" s="2"/>
      <c r="S9" s="2"/>
      <c r="T9" s="2"/>
      <c r="U9" s="2"/>
      <c r="V9" s="2"/>
    </row>
    <row r="10" spans="1:23" ht="4.5" customHeight="1" x14ac:dyDescent="0.25">
      <c r="A10" s="86"/>
      <c r="B10" s="110"/>
      <c r="C10" s="366"/>
      <c r="D10" s="367"/>
      <c r="E10" s="367"/>
      <c r="F10" s="269"/>
      <c r="G10" s="269"/>
      <c r="H10" s="269"/>
      <c r="I10" s="269"/>
      <c r="J10" s="269"/>
      <c r="K10" s="269"/>
      <c r="L10" s="269"/>
      <c r="M10" s="269"/>
      <c r="N10" s="270"/>
      <c r="O10" s="2"/>
      <c r="P10" s="2"/>
      <c r="Q10" s="2"/>
      <c r="R10" s="2"/>
      <c r="S10" s="2"/>
      <c r="T10" s="2"/>
      <c r="U10" s="2"/>
      <c r="V10" s="2"/>
    </row>
    <row r="11" spans="1:23" ht="6" hidden="1" customHeight="1" x14ac:dyDescent="0.25">
      <c r="A11" s="4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2"/>
      <c r="O11" s="2"/>
      <c r="P11" s="2"/>
      <c r="Q11" s="2"/>
      <c r="R11" s="2"/>
      <c r="S11" s="2"/>
      <c r="T11" s="2"/>
      <c r="U11" s="2"/>
      <c r="V11" s="2"/>
    </row>
    <row r="12" spans="1:23" ht="23.25" hidden="1" customHeight="1" x14ac:dyDescent="0.25">
      <c r="A12" s="43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4"/>
      <c r="O12" s="2"/>
      <c r="P12" s="2"/>
      <c r="Q12" s="2"/>
      <c r="R12" s="2"/>
      <c r="S12" s="2"/>
      <c r="T12" s="2"/>
      <c r="U12" s="2"/>
      <c r="V12" s="2"/>
    </row>
    <row r="13" spans="1:23" x14ac:dyDescent="0.25">
      <c r="A13" s="362" t="s">
        <v>292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2"/>
      <c r="P13" s="2"/>
      <c r="Q13" s="2"/>
      <c r="R13" s="2"/>
      <c r="S13" s="2"/>
      <c r="T13" s="2"/>
      <c r="U13" s="2"/>
      <c r="V13" s="2"/>
      <c r="W13" s="6"/>
    </row>
    <row r="14" spans="1:23" ht="10.5" customHeight="1" x14ac:dyDescent="0.25">
      <c r="A14" s="349" t="str">
        <f>CONCATENATE(" Niveaux de VÉRACITÉ des ", 'Données supplémentaires'!H9,  " critères évalués")</f>
        <v xml:space="preserve"> Niveaux de VÉRACITÉ des 101 critères évalués</v>
      </c>
      <c r="B14" s="350"/>
      <c r="C14" s="350"/>
      <c r="D14" s="350"/>
      <c r="E14" s="351"/>
      <c r="F14" s="21"/>
      <c r="G14" s="21"/>
      <c r="H14" s="21"/>
      <c r="I14" s="21"/>
      <c r="J14" s="21"/>
      <c r="K14" s="21"/>
      <c r="L14" s="21"/>
      <c r="M14" s="21"/>
      <c r="N14" s="114"/>
      <c r="O14" s="2"/>
      <c r="P14" s="2"/>
      <c r="Q14" s="2"/>
      <c r="R14" s="2"/>
      <c r="S14" s="2"/>
      <c r="T14" s="2"/>
      <c r="U14" s="2"/>
      <c r="V14" s="2"/>
      <c r="W14" s="6"/>
    </row>
    <row r="15" spans="1:23" x14ac:dyDescent="0.25">
      <c r="A15" s="112"/>
      <c r="B15" s="21"/>
      <c r="C15" s="21"/>
      <c r="D15" s="21"/>
      <c r="E15" s="21"/>
      <c r="F15" s="40"/>
      <c r="G15" s="21"/>
      <c r="H15" s="21"/>
      <c r="I15" s="21"/>
      <c r="J15" s="21"/>
      <c r="K15" s="21"/>
      <c r="L15" s="21"/>
      <c r="M15" s="21"/>
      <c r="N15" s="361"/>
      <c r="O15" s="2"/>
      <c r="P15" s="2"/>
      <c r="Q15" s="2"/>
      <c r="R15" s="2"/>
      <c r="S15" s="2"/>
      <c r="T15" s="2"/>
      <c r="U15" s="2"/>
      <c r="V15" s="2"/>
    </row>
    <row r="16" spans="1:23" x14ac:dyDescent="0.25">
      <c r="A16" s="11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61"/>
      <c r="O16" s="2"/>
      <c r="P16" s="2"/>
      <c r="Q16" s="2"/>
      <c r="R16" s="2"/>
      <c r="S16" s="2"/>
      <c r="T16" s="2"/>
      <c r="U16" s="2"/>
      <c r="V16" s="2"/>
    </row>
    <row r="17" spans="1:23" x14ac:dyDescent="0.25">
      <c r="A17" s="112"/>
      <c r="B17" s="21"/>
      <c r="C17" s="21"/>
      <c r="D17" s="21"/>
      <c r="E17" s="21"/>
      <c r="F17" s="40"/>
      <c r="G17" s="21"/>
      <c r="H17" s="21"/>
      <c r="I17" s="21"/>
      <c r="J17" s="21"/>
      <c r="K17" s="21"/>
      <c r="L17" s="21"/>
      <c r="M17" s="21"/>
      <c r="N17" s="361"/>
      <c r="O17" s="2"/>
      <c r="P17" s="2"/>
      <c r="Q17" s="2"/>
      <c r="R17" s="2"/>
      <c r="S17" s="2"/>
      <c r="T17" s="2"/>
      <c r="U17" s="2"/>
      <c r="V17" s="2"/>
      <c r="W17" s="20"/>
    </row>
    <row r="18" spans="1:23" x14ac:dyDescent="0.25">
      <c r="A18" s="112"/>
      <c r="B18" s="21"/>
      <c r="C18" s="21"/>
      <c r="D18" s="21"/>
      <c r="E18" s="21"/>
      <c r="F18" s="40"/>
      <c r="G18" s="21"/>
      <c r="H18" s="21"/>
      <c r="I18" s="21"/>
      <c r="J18" s="21"/>
      <c r="K18" s="21"/>
      <c r="L18" s="21"/>
      <c r="M18" s="21"/>
      <c r="N18" s="361"/>
      <c r="O18" s="2"/>
      <c r="P18" s="2"/>
      <c r="Q18" s="2"/>
      <c r="R18" s="2"/>
      <c r="S18" s="2"/>
      <c r="T18" s="2"/>
      <c r="U18" s="2"/>
      <c r="V18" s="2"/>
    </row>
    <row r="19" spans="1:23" x14ac:dyDescent="0.25">
      <c r="A19" s="11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61"/>
      <c r="O19" s="2"/>
      <c r="P19" s="2"/>
      <c r="Q19" s="2"/>
      <c r="R19" s="2"/>
      <c r="S19" s="2"/>
      <c r="T19" s="2"/>
      <c r="U19" s="2"/>
      <c r="V19" s="2"/>
    </row>
    <row r="20" spans="1:23" ht="8.25" customHeight="1" x14ac:dyDescent="0.25">
      <c r="A20" s="11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61"/>
      <c r="O20" s="2"/>
      <c r="P20" s="2"/>
      <c r="Q20" s="2"/>
      <c r="R20" s="2"/>
      <c r="S20" s="2"/>
      <c r="T20" s="2"/>
      <c r="U20" s="2"/>
      <c r="V20" s="2"/>
    </row>
    <row r="21" spans="1:23" x14ac:dyDescent="0.25">
      <c r="A21" s="352" t="str">
        <f>CONCATENATE("Niveaux de CONFORMITÉ des ",'Données supplémentaires'!J21," SOUS-ARTICLES évalués")</f>
        <v>Niveaux de CONFORMITÉ des 134 SOUS-ARTICLES évalués</v>
      </c>
      <c r="B21" s="353"/>
      <c r="C21" s="353"/>
      <c r="D21" s="353"/>
      <c r="E21" s="353"/>
      <c r="F21" s="21"/>
      <c r="G21" s="21"/>
      <c r="H21" s="21"/>
      <c r="I21" s="21"/>
      <c r="J21" s="21"/>
      <c r="K21" s="21"/>
      <c r="L21" s="21"/>
      <c r="M21" s="21"/>
      <c r="N21" s="361"/>
      <c r="O21" s="2"/>
      <c r="P21" s="2"/>
      <c r="Q21" s="2"/>
      <c r="R21" s="2"/>
      <c r="S21" s="2"/>
      <c r="T21" s="2"/>
      <c r="U21" s="2"/>
      <c r="V21" s="2"/>
    </row>
    <row r="22" spans="1:23" x14ac:dyDescent="0.25">
      <c r="A22" s="11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61"/>
      <c r="O22" s="2"/>
      <c r="P22" s="2"/>
      <c r="Q22" s="2"/>
      <c r="R22" s="2"/>
      <c r="S22" s="2"/>
      <c r="T22" s="2"/>
      <c r="U22" s="2"/>
      <c r="V22" s="2"/>
    </row>
    <row r="23" spans="1:23" x14ac:dyDescent="0.25">
      <c r="A23" s="11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61"/>
      <c r="O23" s="2"/>
      <c r="P23" s="2"/>
      <c r="Q23" s="2"/>
      <c r="R23" s="2"/>
      <c r="S23" s="2"/>
      <c r="T23" s="2"/>
      <c r="U23" s="2"/>
      <c r="V23" s="2"/>
    </row>
    <row r="24" spans="1:23" x14ac:dyDescent="0.25">
      <c r="A24" s="11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61"/>
      <c r="O24" s="2"/>
      <c r="P24" s="2"/>
      <c r="Q24" s="2"/>
      <c r="R24" s="2"/>
      <c r="S24" s="2"/>
      <c r="T24" s="2"/>
      <c r="U24" s="2"/>
      <c r="V24" s="2"/>
    </row>
    <row r="25" spans="1:23" x14ac:dyDescent="0.25">
      <c r="A25" s="11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61"/>
      <c r="O25" s="2"/>
      <c r="P25" s="2"/>
      <c r="Q25" s="2"/>
      <c r="R25" s="2"/>
      <c r="S25" s="2"/>
      <c r="T25" s="2"/>
      <c r="U25" s="2"/>
      <c r="V25" s="2"/>
    </row>
    <row r="26" spans="1:23" x14ac:dyDescent="0.25">
      <c r="A26" s="11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61"/>
      <c r="O26" s="2"/>
      <c r="P26" s="2"/>
      <c r="Q26" s="2"/>
      <c r="R26" s="2"/>
      <c r="S26" s="2"/>
      <c r="T26" s="2"/>
      <c r="U26" s="2"/>
      <c r="V26" s="2"/>
    </row>
    <row r="27" spans="1:23" x14ac:dyDescent="0.25">
      <c r="A27" s="11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61"/>
      <c r="O27" s="2"/>
      <c r="P27" s="2"/>
      <c r="Q27" s="2"/>
      <c r="R27" s="2"/>
      <c r="S27" s="2"/>
      <c r="T27" s="2"/>
      <c r="U27" s="2"/>
      <c r="V27" s="2"/>
    </row>
    <row r="28" spans="1:23" x14ac:dyDescent="0.25">
      <c r="A28" s="11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61"/>
      <c r="O28" s="2"/>
      <c r="P28" s="2"/>
      <c r="Q28" s="2"/>
      <c r="R28" s="2"/>
      <c r="S28" s="2"/>
      <c r="T28" s="2"/>
      <c r="U28" s="2"/>
      <c r="V28" s="2"/>
    </row>
    <row r="29" spans="1:23" x14ac:dyDescent="0.25">
      <c r="A29" s="11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03"/>
      <c r="O29" s="2"/>
      <c r="P29" s="2"/>
      <c r="Q29" s="2"/>
      <c r="R29" s="2"/>
      <c r="S29" s="2"/>
      <c r="T29" s="2"/>
      <c r="U29" s="2"/>
      <c r="V29" s="2"/>
    </row>
    <row r="30" spans="1:23" ht="21.75" customHeight="1" x14ac:dyDescent="0.25">
      <c r="A30" s="11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03"/>
      <c r="O30" s="2"/>
      <c r="P30" s="2"/>
      <c r="Q30" s="2"/>
      <c r="R30" s="2"/>
      <c r="S30" s="2"/>
      <c r="T30" s="2"/>
      <c r="U30" s="2"/>
      <c r="V30" s="2"/>
    </row>
    <row r="31" spans="1:23" ht="21.75" customHeight="1" x14ac:dyDescent="0.25">
      <c r="A31" s="11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03"/>
      <c r="O31" s="2"/>
      <c r="P31" s="2"/>
      <c r="Q31" s="2"/>
      <c r="R31" s="2"/>
      <c r="S31" s="2"/>
      <c r="T31" s="2"/>
      <c r="U31" s="2"/>
      <c r="V31" s="2"/>
    </row>
    <row r="32" spans="1:23" ht="21.75" customHeight="1" x14ac:dyDescent="0.25">
      <c r="A32" s="11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114"/>
      <c r="O32" s="2"/>
      <c r="P32" s="2"/>
      <c r="Q32" s="2"/>
      <c r="R32" s="2"/>
      <c r="S32" s="2"/>
      <c r="T32" s="2"/>
      <c r="U32" s="2"/>
      <c r="V32" s="2"/>
    </row>
    <row r="33" spans="1:23" ht="21.75" customHeight="1" x14ac:dyDescent="0.25">
      <c r="A33" s="115"/>
      <c r="B33" s="116"/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8"/>
      <c r="O33" s="2"/>
      <c r="P33" s="2"/>
      <c r="Q33" s="2"/>
      <c r="R33" s="2"/>
      <c r="S33" s="2"/>
      <c r="T33" s="2"/>
      <c r="U33" s="2"/>
      <c r="V33" s="2"/>
    </row>
    <row r="34" spans="1:23" ht="52.5" hidden="1" customHeight="1" x14ac:dyDescent="0.25">
      <c r="A34" s="45"/>
      <c r="B34" s="21"/>
      <c r="C34" s="21"/>
      <c r="D34" s="21"/>
      <c r="E34" s="21"/>
      <c r="F34" s="21"/>
      <c r="G34" s="32"/>
      <c r="H34" s="32"/>
      <c r="I34" s="32"/>
      <c r="J34" s="32"/>
      <c r="K34" s="32"/>
      <c r="L34" s="32"/>
      <c r="M34" s="32"/>
      <c r="N34" s="46"/>
      <c r="O34" s="2"/>
      <c r="P34" s="2"/>
      <c r="Q34" s="2"/>
      <c r="R34" s="2"/>
      <c r="S34" s="2"/>
      <c r="T34" s="2"/>
      <c r="U34" s="2"/>
      <c r="V34" s="2"/>
      <c r="W34" s="15"/>
    </row>
    <row r="35" spans="1:23" ht="4.5" hidden="1" customHeight="1" x14ac:dyDescent="0.25">
      <c r="A35" s="45"/>
      <c r="B35" s="21"/>
      <c r="C35" s="21"/>
      <c r="D35" s="21"/>
      <c r="E35" s="21"/>
      <c r="F35" s="21"/>
      <c r="G35" s="32"/>
      <c r="H35" s="32"/>
      <c r="I35" s="32"/>
      <c r="J35" s="32"/>
      <c r="K35" s="32"/>
      <c r="L35" s="32"/>
      <c r="M35" s="32"/>
      <c r="N35" s="46"/>
      <c r="O35" s="2"/>
      <c r="P35" s="2"/>
      <c r="Q35" s="2"/>
      <c r="R35" s="2"/>
      <c r="S35" s="2"/>
      <c r="T35" s="2"/>
      <c r="U35" s="2"/>
      <c r="V35" s="2"/>
      <c r="W35" s="15"/>
    </row>
    <row r="36" spans="1:23" ht="22.5" customHeight="1" x14ac:dyDescent="0.25">
      <c r="A36" s="354" t="s">
        <v>293</v>
      </c>
      <c r="B36" s="354"/>
      <c r="C36" s="354"/>
      <c r="D36" s="354"/>
      <c r="E36" s="354"/>
      <c r="F36" s="89" t="s">
        <v>294</v>
      </c>
      <c r="G36" s="119" t="s">
        <v>295</v>
      </c>
      <c r="H36" s="355" t="s">
        <v>296</v>
      </c>
      <c r="I36" s="356"/>
      <c r="J36" s="356"/>
      <c r="K36" s="356"/>
      <c r="L36" s="356"/>
      <c r="M36" s="356"/>
      <c r="N36" s="357"/>
      <c r="O36" s="2"/>
      <c r="P36" s="2"/>
      <c r="Q36" s="2"/>
      <c r="R36" s="2"/>
      <c r="S36" s="2"/>
      <c r="T36" s="2"/>
      <c r="U36" s="2"/>
      <c r="V36" s="2"/>
    </row>
    <row r="37" spans="1:23" ht="21.75" customHeight="1" x14ac:dyDescent="0.25">
      <c r="A37" s="120" t="s">
        <v>297</v>
      </c>
      <c r="B37" s="340" t="s">
        <v>298</v>
      </c>
      <c r="C37" s="340"/>
      <c r="D37" s="340"/>
      <c r="E37" s="340"/>
      <c r="F37" s="216" t="str">
        <f>'Evaluation '!D15</f>
        <v>En attente</v>
      </c>
      <c r="G37" s="187" t="str">
        <f>'Evaluation '!E15</f>
        <v>…</v>
      </c>
      <c r="H37" s="345" t="str">
        <f>IFERROR(VLOOKUP(F37,'Données supplémentaires'!H$14:I$19,2,),"")</f>
        <v>Il reste encore des critères à évaluer</v>
      </c>
      <c r="I37" s="346"/>
      <c r="J37" s="346"/>
      <c r="K37" s="346"/>
      <c r="L37" s="346"/>
      <c r="M37" s="346"/>
      <c r="N37" s="347"/>
      <c r="O37" s="2"/>
      <c r="P37" s="2"/>
      <c r="Q37" s="2"/>
      <c r="R37" s="2"/>
      <c r="S37" s="2"/>
      <c r="T37" s="2"/>
      <c r="U37" s="2"/>
      <c r="V37" s="2"/>
    </row>
    <row r="38" spans="1:23" ht="29.25" customHeight="1" x14ac:dyDescent="0.25">
      <c r="A38" s="121" t="s">
        <v>299</v>
      </c>
      <c r="B38" s="341" t="s">
        <v>81</v>
      </c>
      <c r="C38" s="341"/>
      <c r="D38" s="341"/>
      <c r="E38" s="341"/>
      <c r="F38" s="217" t="str">
        <f>'Evaluation '!D30</f>
        <v>En attente</v>
      </c>
      <c r="G38" s="190" t="str">
        <f>'Evaluation '!E30</f>
        <v>…</v>
      </c>
      <c r="H38" s="348" t="str">
        <f>IFERROR(VLOOKUP(F38,'Données supplémentaires'!H$14:I$19,2,),"")</f>
        <v>Il reste encore des critères à évaluer</v>
      </c>
      <c r="I38" s="348"/>
      <c r="J38" s="348"/>
      <c r="K38" s="348"/>
      <c r="L38" s="348"/>
      <c r="M38" s="348"/>
      <c r="N38" s="348"/>
      <c r="O38" s="2"/>
      <c r="P38" s="2"/>
      <c r="Q38" s="2"/>
      <c r="R38" s="2"/>
      <c r="S38" s="2"/>
      <c r="T38" s="2"/>
      <c r="U38" s="2"/>
      <c r="V38" s="2"/>
    </row>
    <row r="39" spans="1:23" ht="21.75" customHeight="1" x14ac:dyDescent="0.25">
      <c r="A39" s="122"/>
      <c r="B39" s="202" t="s">
        <v>82</v>
      </c>
      <c r="C39" s="342" t="s">
        <v>83</v>
      </c>
      <c r="D39" s="343"/>
      <c r="E39" s="344"/>
      <c r="F39" s="217" t="str">
        <f>'Evaluation '!D31</f>
        <v>En attente</v>
      </c>
      <c r="G39" s="188" t="str">
        <f>'Evaluation '!E31</f>
        <v>…</v>
      </c>
      <c r="H39" s="348" t="str">
        <f>IFERROR(VLOOKUP(F39,'Données supplémentaires'!H$14:I$19,2,),"")</f>
        <v>Il reste encore des critères à évaluer</v>
      </c>
      <c r="I39" s="348"/>
      <c r="J39" s="348"/>
      <c r="K39" s="348"/>
      <c r="L39" s="348"/>
      <c r="M39" s="348"/>
      <c r="N39" s="348"/>
      <c r="O39" s="2"/>
      <c r="P39" s="2"/>
      <c r="Q39" s="2"/>
      <c r="R39" s="2"/>
      <c r="S39" s="2"/>
      <c r="T39" s="2"/>
      <c r="U39" s="2"/>
      <c r="V39" s="2"/>
    </row>
    <row r="40" spans="1:23" ht="36.75" customHeight="1" x14ac:dyDescent="0.25">
      <c r="A40" s="122"/>
      <c r="B40" s="202" t="s">
        <v>86</v>
      </c>
      <c r="C40" s="342" t="s">
        <v>87</v>
      </c>
      <c r="D40" s="343"/>
      <c r="E40" s="344"/>
      <c r="F40" s="217" t="str">
        <f>'Evaluation '!D33</f>
        <v>En attente</v>
      </c>
      <c r="G40" s="188" t="str">
        <f>'Evaluation '!E33</f>
        <v>…</v>
      </c>
      <c r="H40" s="348" t="str">
        <f>IFERROR(VLOOKUP(F40,'Données supplémentaires'!H$14:I$19,2,),"")</f>
        <v>Il reste encore des critères à évaluer</v>
      </c>
      <c r="I40" s="348"/>
      <c r="J40" s="348"/>
      <c r="K40" s="348"/>
      <c r="L40" s="348"/>
      <c r="M40" s="348"/>
      <c r="N40" s="348"/>
      <c r="O40" s="2"/>
      <c r="P40" s="2"/>
      <c r="Q40" s="2"/>
      <c r="R40" s="2"/>
      <c r="S40" s="2"/>
      <c r="T40" s="2"/>
      <c r="U40" s="2"/>
      <c r="V40" s="2"/>
    </row>
    <row r="41" spans="1:23" ht="39" customHeight="1" x14ac:dyDescent="0.25">
      <c r="A41" s="122"/>
      <c r="B41" s="202" t="s">
        <v>88</v>
      </c>
      <c r="C41" s="342" t="s">
        <v>89</v>
      </c>
      <c r="D41" s="343"/>
      <c r="E41" s="344"/>
      <c r="F41" s="217" t="str">
        <f>'Evaluation '!D34</f>
        <v>En attente</v>
      </c>
      <c r="G41" s="188" t="str">
        <f>'Evaluation '!E34</f>
        <v>…</v>
      </c>
      <c r="H41" s="348" t="str">
        <f>IFERROR(VLOOKUP(F41,'Données supplémentaires'!H$14:I$19,2,),"")</f>
        <v>Il reste encore des critères à évaluer</v>
      </c>
      <c r="I41" s="348"/>
      <c r="J41" s="348"/>
      <c r="K41" s="348"/>
      <c r="L41" s="348"/>
      <c r="M41" s="348"/>
      <c r="N41" s="348"/>
      <c r="O41" s="2"/>
      <c r="P41" s="2"/>
      <c r="Q41" s="2"/>
      <c r="R41" s="2"/>
      <c r="S41" s="2"/>
      <c r="T41" s="2"/>
      <c r="U41" s="2"/>
      <c r="V41" s="2"/>
    </row>
    <row r="42" spans="1:23" ht="44.25" customHeight="1" x14ac:dyDescent="0.25">
      <c r="A42" s="122"/>
      <c r="B42" s="202" t="s">
        <v>94</v>
      </c>
      <c r="C42" s="342" t="s">
        <v>95</v>
      </c>
      <c r="D42" s="343"/>
      <c r="E42" s="344"/>
      <c r="F42" s="217" t="str">
        <f>'Evaluation '!D37</f>
        <v>En attente</v>
      </c>
      <c r="G42" s="188" t="str">
        <f>'Evaluation '!E37</f>
        <v>…</v>
      </c>
      <c r="H42" s="348" t="str">
        <f>IFERROR(VLOOKUP(F42,'Données supplémentaires'!H$14:I$19,2,),"")</f>
        <v>Il reste encore des critères à évaluer</v>
      </c>
      <c r="I42" s="348"/>
      <c r="J42" s="348"/>
      <c r="K42" s="348"/>
      <c r="L42" s="348"/>
      <c r="M42" s="348"/>
      <c r="N42" s="348"/>
      <c r="O42" s="2"/>
      <c r="P42" s="2"/>
      <c r="Q42" s="2"/>
      <c r="R42" s="2"/>
      <c r="S42" s="2"/>
      <c r="T42" s="2"/>
      <c r="U42" s="2"/>
      <c r="V42" s="2"/>
    </row>
    <row r="43" spans="1:23" ht="33.75" customHeight="1" x14ac:dyDescent="0.25">
      <c r="A43" s="122"/>
      <c r="B43" s="202" t="s">
        <v>99</v>
      </c>
      <c r="C43" s="342" t="s">
        <v>100</v>
      </c>
      <c r="D43" s="343"/>
      <c r="E43" s="344"/>
      <c r="F43" s="217" t="str">
        <f>'Evaluation '!D40</f>
        <v>En attente</v>
      </c>
      <c r="G43" s="188" t="str">
        <f>'Evaluation '!E40</f>
        <v>…</v>
      </c>
      <c r="H43" s="348" t="str">
        <f>IFERROR(VLOOKUP(F43,'Données supplémentaires'!H$14:I$19,2,),"")</f>
        <v>Il reste encore des critères à évaluer</v>
      </c>
      <c r="I43" s="348"/>
      <c r="J43" s="348"/>
      <c r="K43" s="348"/>
      <c r="L43" s="348"/>
      <c r="M43" s="348"/>
      <c r="N43" s="348"/>
      <c r="O43" s="2"/>
      <c r="P43" s="2"/>
      <c r="Q43" s="2"/>
      <c r="R43" s="2"/>
      <c r="S43" s="2"/>
      <c r="T43" s="2"/>
      <c r="U43" s="2"/>
      <c r="V43" s="2"/>
    </row>
    <row r="44" spans="1:23" ht="39" customHeight="1" x14ac:dyDescent="0.25">
      <c r="A44" s="122"/>
      <c r="B44" s="202" t="s">
        <v>103</v>
      </c>
      <c r="C44" s="342" t="s">
        <v>300</v>
      </c>
      <c r="D44" s="343"/>
      <c r="E44" s="344"/>
      <c r="F44" s="217" t="str">
        <f>'Evaluation '!D42</f>
        <v>En attente</v>
      </c>
      <c r="G44" s="188" t="str">
        <f>'Evaluation '!E42</f>
        <v>…</v>
      </c>
      <c r="H44" s="348" t="str">
        <f>IFERROR(VLOOKUP(F44,'Données supplémentaires'!H$14:I$19,2,),"")</f>
        <v>Il reste encore des critères à évaluer</v>
      </c>
      <c r="I44" s="348"/>
      <c r="J44" s="348"/>
      <c r="K44" s="348"/>
      <c r="L44" s="348"/>
      <c r="M44" s="348"/>
      <c r="N44" s="348"/>
      <c r="O44" s="2"/>
      <c r="P44" s="2"/>
      <c r="Q44" s="2"/>
      <c r="R44" s="2"/>
      <c r="S44" s="2"/>
      <c r="T44" s="2"/>
      <c r="U44" s="2"/>
      <c r="V44" s="2"/>
    </row>
    <row r="45" spans="1:23" ht="32.25" customHeight="1" x14ac:dyDescent="0.25">
      <c r="A45" s="122"/>
      <c r="B45" s="202" t="s">
        <v>105</v>
      </c>
      <c r="C45" s="342" t="s">
        <v>301</v>
      </c>
      <c r="D45" s="343"/>
      <c r="E45" s="344"/>
      <c r="F45" s="217" t="str">
        <f>'Evaluation '!D43</f>
        <v>En attente</v>
      </c>
      <c r="G45" s="188" t="str">
        <f>'Evaluation '!E43</f>
        <v>…</v>
      </c>
      <c r="H45" s="348" t="str">
        <f>IFERROR(VLOOKUP(F45,'Données supplémentaires'!H$14:I$19,2,),"")</f>
        <v>Il reste encore des critères à évaluer</v>
      </c>
      <c r="I45" s="348"/>
      <c r="J45" s="348"/>
      <c r="K45" s="348"/>
      <c r="L45" s="348"/>
      <c r="M45" s="348"/>
      <c r="N45" s="348"/>
      <c r="O45" s="2"/>
      <c r="P45" s="2"/>
      <c r="Q45" s="2"/>
      <c r="R45" s="2"/>
      <c r="S45" s="2"/>
      <c r="T45" s="2"/>
      <c r="U45" s="2"/>
      <c r="V45" s="2"/>
    </row>
    <row r="46" spans="1:23" ht="32.25" customHeight="1" x14ac:dyDescent="0.25">
      <c r="A46" s="122"/>
      <c r="B46" s="202" t="s">
        <v>109</v>
      </c>
      <c r="C46" s="342" t="s">
        <v>302</v>
      </c>
      <c r="D46" s="343"/>
      <c r="E46" s="344"/>
      <c r="F46" s="217" t="str">
        <f>'Evaluation '!D45</f>
        <v>En attente</v>
      </c>
      <c r="G46" s="188" t="str">
        <f>'Evaluation '!E45</f>
        <v>…</v>
      </c>
      <c r="H46" s="348" t="str">
        <f>IFERROR(VLOOKUP(F46,'Données supplémentaires'!H$14:I$19,2,),"")</f>
        <v>Il reste encore des critères à évaluer</v>
      </c>
      <c r="I46" s="348"/>
      <c r="J46" s="348"/>
      <c r="K46" s="348"/>
      <c r="L46" s="348"/>
      <c r="M46" s="348"/>
      <c r="N46" s="348"/>
      <c r="O46" s="2"/>
      <c r="P46" s="2"/>
      <c r="Q46" s="2"/>
      <c r="R46" s="2"/>
      <c r="S46" s="2"/>
      <c r="T46" s="2"/>
      <c r="U46" s="2"/>
      <c r="V46" s="2"/>
    </row>
    <row r="47" spans="1:23" ht="35.25" customHeight="1" x14ac:dyDescent="0.25">
      <c r="A47" s="123"/>
      <c r="B47" s="202" t="s">
        <v>113</v>
      </c>
      <c r="C47" s="342" t="s">
        <v>303</v>
      </c>
      <c r="D47" s="343"/>
      <c r="E47" s="344"/>
      <c r="F47" s="217" t="str">
        <f>'Evaluation '!D47</f>
        <v>En attente</v>
      </c>
      <c r="G47" s="188" t="str">
        <f>'Evaluation '!E47</f>
        <v>…</v>
      </c>
      <c r="H47" s="348" t="str">
        <f>IFERROR(VLOOKUP(F47,'Données supplémentaires'!H$14:I$19,2,),"")</f>
        <v>Il reste encore des critères à évaluer</v>
      </c>
      <c r="I47" s="348"/>
      <c r="J47" s="348"/>
      <c r="K47" s="348"/>
      <c r="L47" s="348"/>
      <c r="M47" s="348"/>
      <c r="N47" s="348"/>
      <c r="O47" s="2"/>
      <c r="P47" s="2"/>
      <c r="Q47" s="2"/>
      <c r="R47" s="2"/>
      <c r="S47" s="2"/>
      <c r="T47" s="2"/>
      <c r="U47" s="2"/>
      <c r="V47" s="2"/>
    </row>
    <row r="48" spans="1:23" ht="33" customHeight="1" x14ac:dyDescent="0.25">
      <c r="A48" s="124" t="s">
        <v>304</v>
      </c>
      <c r="B48" s="371" t="s">
        <v>305</v>
      </c>
      <c r="C48" s="372"/>
      <c r="D48" s="372"/>
      <c r="E48" s="373"/>
      <c r="F48" s="218" t="str">
        <f>'Evaluation '!D50</f>
        <v>En attente</v>
      </c>
      <c r="G48" s="187" t="str">
        <f>'Evaluation '!E50</f>
        <v>…</v>
      </c>
      <c r="H48" s="340" t="str">
        <f>IFERROR(VLOOKUP(F48,'Données supplémentaires'!H$14:I$19,2,),"")</f>
        <v>Il reste encore des critères à évaluer</v>
      </c>
      <c r="I48" s="340"/>
      <c r="J48" s="340"/>
      <c r="K48" s="340"/>
      <c r="L48" s="340"/>
      <c r="M48" s="340"/>
      <c r="N48" s="340"/>
      <c r="O48" s="2"/>
      <c r="P48" s="2"/>
      <c r="Q48" s="2"/>
      <c r="R48" s="2"/>
      <c r="S48" s="2"/>
      <c r="T48" s="2"/>
      <c r="U48" s="2"/>
      <c r="V48" s="2"/>
    </row>
    <row r="49" spans="1:22" ht="34.5" customHeight="1" x14ac:dyDescent="0.25">
      <c r="A49" s="125"/>
      <c r="B49" s="201" t="s">
        <v>121</v>
      </c>
      <c r="C49" s="371" t="s">
        <v>306</v>
      </c>
      <c r="D49" s="372"/>
      <c r="E49" s="373"/>
      <c r="F49" s="218" t="str">
        <f>'Evaluation '!D51</f>
        <v>En attente</v>
      </c>
      <c r="G49" s="187" t="str">
        <f>'Evaluation '!E51</f>
        <v>…</v>
      </c>
      <c r="H49" s="340" t="str">
        <f>IFERROR(VLOOKUP(F49,'Données supplémentaires'!H$14:I$19,2,),"")</f>
        <v>Il reste encore des critères à évaluer</v>
      </c>
      <c r="I49" s="340"/>
      <c r="J49" s="340"/>
      <c r="K49" s="340"/>
      <c r="L49" s="340"/>
      <c r="M49" s="340"/>
      <c r="N49" s="340"/>
      <c r="O49" s="2"/>
      <c r="P49" s="2"/>
      <c r="Q49" s="2"/>
      <c r="R49" s="2"/>
      <c r="S49" s="2"/>
      <c r="T49" s="2"/>
      <c r="U49" s="2"/>
      <c r="V49" s="2"/>
    </row>
    <row r="50" spans="1:22" ht="33" customHeight="1" x14ac:dyDescent="0.25">
      <c r="A50" s="125"/>
      <c r="B50" s="201" t="s">
        <v>134</v>
      </c>
      <c r="C50" s="371" t="s">
        <v>307</v>
      </c>
      <c r="D50" s="372"/>
      <c r="E50" s="373"/>
      <c r="F50" s="218" t="str">
        <f>'Evaluation '!D58</f>
        <v>En attente</v>
      </c>
      <c r="G50" s="187" t="str">
        <f>'Evaluation '!E58</f>
        <v>…</v>
      </c>
      <c r="H50" s="340" t="str">
        <f>IFERROR(VLOOKUP(F50,'Données supplémentaires'!H$14:I$19,2,),"")</f>
        <v>Il reste encore des critères à évaluer</v>
      </c>
      <c r="I50" s="340"/>
      <c r="J50" s="340"/>
      <c r="K50" s="340"/>
      <c r="L50" s="340"/>
      <c r="M50" s="340"/>
      <c r="N50" s="340"/>
      <c r="O50" s="2"/>
      <c r="P50" s="2"/>
      <c r="Q50" s="2"/>
      <c r="R50" s="2"/>
      <c r="S50" s="2"/>
      <c r="T50" s="2"/>
      <c r="U50" s="2"/>
      <c r="V50" s="2"/>
    </row>
    <row r="51" spans="1:22" ht="27.75" customHeight="1" x14ac:dyDescent="0.25">
      <c r="A51" s="125"/>
      <c r="B51" s="201" t="s">
        <v>140</v>
      </c>
      <c r="C51" s="340" t="s">
        <v>308</v>
      </c>
      <c r="D51" s="340"/>
      <c r="E51" s="340"/>
      <c r="F51" s="218" t="str">
        <f>'Evaluation '!D61</f>
        <v>En attente</v>
      </c>
      <c r="G51" s="187" t="str">
        <f>'Evaluation '!E61</f>
        <v>…</v>
      </c>
      <c r="H51" s="340" t="str">
        <f>IFERROR(VLOOKUP(F51,'Données supplémentaires'!H$14:I$19,2,),"")</f>
        <v>Il reste encore des critères à évaluer</v>
      </c>
      <c r="I51" s="340"/>
      <c r="J51" s="340"/>
      <c r="K51" s="340"/>
      <c r="L51" s="340"/>
      <c r="M51" s="340"/>
      <c r="N51" s="340"/>
      <c r="O51" s="2"/>
      <c r="P51" s="2"/>
      <c r="Q51" s="2"/>
      <c r="R51" s="2"/>
      <c r="S51" s="2"/>
      <c r="T51" s="2"/>
      <c r="U51" s="2"/>
      <c r="V51" s="2"/>
    </row>
    <row r="52" spans="1:22" ht="21.75" customHeight="1" x14ac:dyDescent="0.25">
      <c r="A52" s="125"/>
      <c r="B52" s="201" t="s">
        <v>142</v>
      </c>
      <c r="C52" s="340" t="s">
        <v>83</v>
      </c>
      <c r="D52" s="340"/>
      <c r="E52" s="340"/>
      <c r="F52" s="218" t="str">
        <f>'Evaluation '!D62</f>
        <v>En attente</v>
      </c>
      <c r="G52" s="187" t="str">
        <f>'Evaluation '!E62</f>
        <v>…</v>
      </c>
      <c r="H52" s="340" t="str">
        <f>IFERROR(VLOOKUP(F52,'Données supplémentaires'!H$14:I$19,2,),"")</f>
        <v>Il reste encore des critères à évaluer</v>
      </c>
      <c r="I52" s="340"/>
      <c r="J52" s="340"/>
      <c r="K52" s="340"/>
      <c r="L52" s="340"/>
      <c r="M52" s="340"/>
      <c r="N52" s="340"/>
      <c r="O52" s="2"/>
      <c r="P52" s="2"/>
      <c r="Q52" s="2"/>
      <c r="R52" s="2"/>
      <c r="S52" s="2"/>
      <c r="T52" s="2"/>
      <c r="U52" s="2"/>
      <c r="V52" s="2"/>
    </row>
    <row r="53" spans="1:22" ht="22.5" customHeight="1" x14ac:dyDescent="0.25">
      <c r="A53" s="125"/>
      <c r="B53" s="201" t="s">
        <v>164</v>
      </c>
      <c r="C53" s="340" t="s">
        <v>309</v>
      </c>
      <c r="D53" s="340"/>
      <c r="E53" s="340"/>
      <c r="F53" s="218" t="str">
        <f>'Evaluation '!D76</f>
        <v>En attente</v>
      </c>
      <c r="G53" s="187" t="str">
        <f>'Evaluation '!E76</f>
        <v>…</v>
      </c>
      <c r="H53" s="340" t="str">
        <f>IFERROR(VLOOKUP(F53,'Données supplémentaires'!H$14:I$19,2,),"")</f>
        <v>Il reste encore des critères à évaluer</v>
      </c>
      <c r="I53" s="340"/>
      <c r="J53" s="340"/>
      <c r="K53" s="340"/>
      <c r="L53" s="340"/>
      <c r="M53" s="340"/>
      <c r="N53" s="340"/>
      <c r="O53" s="2"/>
      <c r="P53" s="2"/>
      <c r="Q53" s="2"/>
      <c r="R53" s="2"/>
      <c r="S53" s="2"/>
      <c r="T53" s="2"/>
      <c r="U53" s="2"/>
      <c r="V53" s="2"/>
    </row>
    <row r="54" spans="1:22" ht="26.25" customHeight="1" x14ac:dyDescent="0.25">
      <c r="A54" s="125"/>
      <c r="B54" s="201" t="s">
        <v>168</v>
      </c>
      <c r="C54" s="340" t="s">
        <v>310</v>
      </c>
      <c r="D54" s="340"/>
      <c r="E54" s="340"/>
      <c r="F54" s="218" t="str">
        <f>'Evaluation '!D78</f>
        <v>En attente</v>
      </c>
      <c r="G54" s="187" t="str">
        <f>'Evaluation '!E78</f>
        <v>…</v>
      </c>
      <c r="H54" s="340" t="str">
        <f>IFERROR(VLOOKUP(F54,'Données supplémentaires'!H$14:I$19,2,),"")</f>
        <v>Il reste encore des critères à évaluer</v>
      </c>
      <c r="I54" s="340"/>
      <c r="J54" s="340"/>
      <c r="K54" s="340"/>
      <c r="L54" s="340"/>
      <c r="M54" s="340"/>
      <c r="N54" s="340"/>
      <c r="O54" s="2"/>
      <c r="P54" s="2"/>
      <c r="Q54" s="2"/>
      <c r="R54" s="2"/>
      <c r="S54" s="2"/>
      <c r="T54" s="2"/>
      <c r="U54" s="2"/>
      <c r="V54" s="2"/>
    </row>
    <row r="55" spans="1:22" ht="23.25" customHeight="1" x14ac:dyDescent="0.25">
      <c r="A55" s="125"/>
      <c r="B55" s="201" t="s">
        <v>172</v>
      </c>
      <c r="C55" s="371" t="s">
        <v>311</v>
      </c>
      <c r="D55" s="372"/>
      <c r="E55" s="373"/>
      <c r="F55" s="218" t="str">
        <f>'Evaluation '!D80</f>
        <v>En attente</v>
      </c>
      <c r="G55" s="187" t="str">
        <f>'Evaluation '!E80</f>
        <v>…</v>
      </c>
      <c r="H55" s="340" t="str">
        <f>IFERROR(VLOOKUP(F55,'Données supplémentaires'!H$14:I$19,2,),"")</f>
        <v>Il reste encore des critères à évaluer</v>
      </c>
      <c r="I55" s="340"/>
      <c r="J55" s="340"/>
      <c r="K55" s="340"/>
      <c r="L55" s="340"/>
      <c r="M55" s="340"/>
      <c r="N55" s="340"/>
      <c r="O55" s="2"/>
      <c r="P55" s="2"/>
      <c r="Q55" s="2"/>
      <c r="R55" s="2"/>
      <c r="S55" s="2"/>
      <c r="T55" s="2"/>
      <c r="U55" s="2"/>
      <c r="V55" s="2"/>
    </row>
    <row r="56" spans="1:22" ht="28.5" customHeight="1" x14ac:dyDescent="0.25">
      <c r="A56" s="125"/>
      <c r="B56" s="201" t="s">
        <v>176</v>
      </c>
      <c r="C56" s="340" t="s">
        <v>312</v>
      </c>
      <c r="D56" s="340"/>
      <c r="E56" s="340"/>
      <c r="F56" s="218" t="str">
        <f>'Evaluation '!D82</f>
        <v>En attente</v>
      </c>
      <c r="G56" s="187" t="str">
        <f>'Evaluation '!E82</f>
        <v>…</v>
      </c>
      <c r="H56" s="340" t="str">
        <f>IFERROR(VLOOKUP(F56,'Données supplémentaires'!H$14:I$19,2,),"")</f>
        <v>Il reste encore des critères à évaluer</v>
      </c>
      <c r="I56" s="340"/>
      <c r="J56" s="340"/>
      <c r="K56" s="340"/>
      <c r="L56" s="340"/>
      <c r="M56" s="340"/>
      <c r="N56" s="340"/>
      <c r="O56" s="2"/>
      <c r="P56" s="2"/>
      <c r="Q56" s="2"/>
      <c r="R56" s="2"/>
      <c r="S56" s="2"/>
      <c r="T56" s="2"/>
      <c r="U56" s="2"/>
      <c r="V56" s="2"/>
    </row>
    <row r="57" spans="1:22" ht="20.25" customHeight="1" x14ac:dyDescent="0.25">
      <c r="A57" s="125"/>
      <c r="B57" s="201" t="s">
        <v>184</v>
      </c>
      <c r="C57" s="340" t="s">
        <v>185</v>
      </c>
      <c r="D57" s="340"/>
      <c r="E57" s="340"/>
      <c r="F57" s="218" t="str">
        <f>'Evaluation '!D86</f>
        <v>En attente</v>
      </c>
      <c r="G57" s="187" t="str">
        <f>'Evaluation '!E86</f>
        <v>…</v>
      </c>
      <c r="H57" s="340" t="str">
        <f>IFERROR(VLOOKUP(F57,'Données supplémentaires'!H$14:I$19,2,),"")</f>
        <v>Il reste encore des critères à évaluer</v>
      </c>
      <c r="I57" s="340"/>
      <c r="J57" s="340"/>
      <c r="K57" s="340"/>
      <c r="L57" s="340"/>
      <c r="M57" s="340"/>
      <c r="N57" s="340"/>
      <c r="O57" s="2"/>
      <c r="P57" s="2"/>
      <c r="Q57" s="2"/>
      <c r="R57" s="2"/>
      <c r="S57" s="2"/>
      <c r="T57" s="2"/>
      <c r="U57" s="2"/>
      <c r="V57" s="2"/>
    </row>
    <row r="58" spans="1:22" ht="29.25" customHeight="1" x14ac:dyDescent="0.25">
      <c r="A58" s="125"/>
      <c r="B58" s="201" t="s">
        <v>188</v>
      </c>
      <c r="C58" s="340" t="s">
        <v>313</v>
      </c>
      <c r="D58" s="340"/>
      <c r="E58" s="340"/>
      <c r="F58" s="218" t="str">
        <f>'Evaluation '!D88</f>
        <v>En attente</v>
      </c>
      <c r="G58" s="187" t="str">
        <f>'Evaluation '!E88</f>
        <v>…</v>
      </c>
      <c r="H58" s="340" t="str">
        <f>IFERROR(VLOOKUP(F58,'Données supplémentaires'!H$14:I$19,2,),"")</f>
        <v>Il reste encore des critères à évaluer</v>
      </c>
      <c r="I58" s="340"/>
      <c r="J58" s="340"/>
      <c r="K58" s="340"/>
      <c r="L58" s="340"/>
      <c r="M58" s="340"/>
      <c r="N58" s="340"/>
      <c r="O58" s="2"/>
      <c r="P58" s="2"/>
      <c r="Q58" s="2"/>
      <c r="R58" s="2"/>
      <c r="S58" s="2"/>
      <c r="T58" s="2"/>
      <c r="U58" s="2"/>
      <c r="V58" s="2"/>
    </row>
    <row r="59" spans="1:22" ht="24.75" customHeight="1" x14ac:dyDescent="0.25">
      <c r="A59" s="125"/>
      <c r="B59" s="201" t="s">
        <v>192</v>
      </c>
      <c r="C59" s="340" t="s">
        <v>314</v>
      </c>
      <c r="D59" s="340"/>
      <c r="E59" s="340"/>
      <c r="F59" s="218" t="str">
        <f>'Evaluation '!D90</f>
        <v>En attente</v>
      </c>
      <c r="G59" s="187" t="str">
        <f>'Evaluation '!E90</f>
        <v>…</v>
      </c>
      <c r="H59" s="340" t="str">
        <f>IFERROR(VLOOKUP(F59,'Données supplémentaires'!H$14:I$19,2,),"")</f>
        <v>Il reste encore des critères à évaluer</v>
      </c>
      <c r="I59" s="340"/>
      <c r="J59" s="340"/>
      <c r="K59" s="340"/>
      <c r="L59" s="340"/>
      <c r="M59" s="340"/>
      <c r="N59" s="340"/>
      <c r="O59" s="2"/>
      <c r="P59" s="2"/>
      <c r="Q59" s="2"/>
      <c r="R59" s="2"/>
      <c r="S59" s="2"/>
      <c r="T59" s="2"/>
      <c r="U59" s="2"/>
      <c r="V59" s="2"/>
    </row>
    <row r="60" spans="1:22" ht="27.75" customHeight="1" x14ac:dyDescent="0.25">
      <c r="A60" s="125"/>
      <c r="B60" s="201" t="s">
        <v>200</v>
      </c>
      <c r="C60" s="340" t="s">
        <v>315</v>
      </c>
      <c r="D60" s="340"/>
      <c r="E60" s="340"/>
      <c r="F60" s="218" t="str">
        <f>'Evaluation '!D94</f>
        <v>En attente</v>
      </c>
      <c r="G60" s="187" t="str">
        <f>'Evaluation '!E94</f>
        <v>…</v>
      </c>
      <c r="H60" s="340" t="str">
        <f>IFERROR(VLOOKUP(F60,'Données supplémentaires'!H$14:I$19,2,),"")</f>
        <v>Il reste encore des critères à évaluer</v>
      </c>
      <c r="I60" s="340"/>
      <c r="J60" s="340"/>
      <c r="K60" s="340"/>
      <c r="L60" s="340"/>
      <c r="M60" s="340"/>
      <c r="N60" s="340"/>
      <c r="O60" s="2"/>
      <c r="P60" s="2"/>
      <c r="Q60" s="2"/>
      <c r="R60" s="2"/>
      <c r="S60" s="2"/>
      <c r="T60" s="2"/>
      <c r="U60" s="2"/>
      <c r="V60" s="2"/>
    </row>
    <row r="61" spans="1:22" ht="21.75" customHeight="1" x14ac:dyDescent="0.25">
      <c r="A61" s="125"/>
      <c r="B61" s="201" t="s">
        <v>208</v>
      </c>
      <c r="C61" s="340" t="s">
        <v>316</v>
      </c>
      <c r="D61" s="340"/>
      <c r="E61" s="340"/>
      <c r="F61" s="218" t="str">
        <f>'Evaluation '!D99</f>
        <v>En attente</v>
      </c>
      <c r="G61" s="187" t="str">
        <f>'Evaluation '!E99</f>
        <v>…</v>
      </c>
      <c r="H61" s="340" t="str">
        <f>IFERROR(VLOOKUP(F61,'Données supplémentaires'!H$14:I$19,2,),"")</f>
        <v>Il reste encore des critères à évaluer</v>
      </c>
      <c r="I61" s="340"/>
      <c r="J61" s="340"/>
      <c r="K61" s="340"/>
      <c r="L61" s="340"/>
      <c r="M61" s="340"/>
      <c r="N61" s="340"/>
      <c r="O61" s="2"/>
      <c r="P61" s="2"/>
      <c r="Q61" s="2"/>
      <c r="R61" s="2"/>
      <c r="S61" s="2"/>
      <c r="T61" s="2"/>
      <c r="U61" s="2"/>
      <c r="V61" s="2"/>
    </row>
    <row r="62" spans="1:22" ht="20.25" customHeight="1" x14ac:dyDescent="0.25">
      <c r="A62" s="125"/>
      <c r="B62" s="201" t="s">
        <v>214</v>
      </c>
      <c r="C62" s="340" t="s">
        <v>317</v>
      </c>
      <c r="D62" s="340"/>
      <c r="E62" s="340"/>
      <c r="F62" s="218" t="str">
        <f>'Evaluation '!D102</f>
        <v>En attente</v>
      </c>
      <c r="G62" s="187" t="str">
        <f>'Evaluation '!E102</f>
        <v>…</v>
      </c>
      <c r="H62" s="340" t="str">
        <f>IFERROR(VLOOKUP(F62,'Données supplémentaires'!H$14:I$19,2,),"")</f>
        <v>Il reste encore des critères à évaluer</v>
      </c>
      <c r="I62" s="340"/>
      <c r="J62" s="340"/>
      <c r="K62" s="340"/>
      <c r="L62" s="340"/>
      <c r="M62" s="340"/>
      <c r="N62" s="340"/>
      <c r="O62" s="2"/>
      <c r="P62" s="2"/>
      <c r="Q62" s="2"/>
      <c r="R62" s="2"/>
      <c r="S62" s="2"/>
      <c r="T62" s="2"/>
      <c r="U62" s="2"/>
      <c r="V62" s="2"/>
    </row>
    <row r="63" spans="1:22" ht="31.5" customHeight="1" x14ac:dyDescent="0.25">
      <c r="A63" s="125"/>
      <c r="B63" s="201" t="s">
        <v>220</v>
      </c>
      <c r="C63" s="340" t="s">
        <v>318</v>
      </c>
      <c r="D63" s="340"/>
      <c r="E63" s="340"/>
      <c r="F63" s="218" t="str">
        <f>'Evaluation '!D105</f>
        <v>En attente</v>
      </c>
      <c r="G63" s="187" t="str">
        <f>'Evaluation '!E105</f>
        <v>…</v>
      </c>
      <c r="H63" s="340" t="str">
        <f>IFERROR(VLOOKUP(F63,'Données supplémentaires'!H$14:I$19,2,),"")</f>
        <v>Il reste encore des critères à évaluer</v>
      </c>
      <c r="I63" s="340"/>
      <c r="J63" s="340"/>
      <c r="K63" s="340"/>
      <c r="L63" s="340"/>
      <c r="M63" s="340"/>
      <c r="N63" s="340"/>
      <c r="O63" s="2"/>
      <c r="P63" s="2"/>
      <c r="Q63" s="2"/>
      <c r="R63" s="2"/>
      <c r="S63" s="2"/>
      <c r="T63" s="2"/>
      <c r="U63" s="2"/>
      <c r="V63" s="2"/>
    </row>
    <row r="64" spans="1:22" ht="24" customHeight="1" x14ac:dyDescent="0.25">
      <c r="A64" s="125"/>
      <c r="B64" s="201" t="s">
        <v>226</v>
      </c>
      <c r="C64" s="340" t="s">
        <v>319</v>
      </c>
      <c r="D64" s="340"/>
      <c r="E64" s="340"/>
      <c r="F64" s="218" t="str">
        <f>'Evaluation '!D108</f>
        <v>En attente</v>
      </c>
      <c r="G64" s="187" t="str">
        <f>'Evaluation '!E108</f>
        <v>…</v>
      </c>
      <c r="H64" s="340" t="str">
        <f>IFERROR(VLOOKUP(F64,'Données supplémentaires'!H$14:I$19,2,),"")</f>
        <v>Il reste encore des critères à évaluer</v>
      </c>
      <c r="I64" s="340"/>
      <c r="J64" s="340"/>
      <c r="K64" s="340"/>
      <c r="L64" s="340"/>
      <c r="M64" s="340"/>
      <c r="N64" s="340"/>
      <c r="O64" s="2"/>
      <c r="P64" s="2"/>
      <c r="Q64" s="2"/>
      <c r="R64" s="2"/>
      <c r="S64" s="2"/>
      <c r="T64" s="2"/>
      <c r="U64" s="2"/>
      <c r="V64" s="2"/>
    </row>
    <row r="65" spans="1:23" ht="36" customHeight="1" x14ac:dyDescent="0.25">
      <c r="A65" s="125"/>
      <c r="B65" s="201" t="s">
        <v>230</v>
      </c>
      <c r="C65" s="340" t="s">
        <v>320</v>
      </c>
      <c r="D65" s="340"/>
      <c r="E65" s="340"/>
      <c r="F65" s="218" t="str">
        <f>'Evaluation '!D110</f>
        <v>En attente</v>
      </c>
      <c r="G65" s="187" t="str">
        <f>'Evaluation '!E110</f>
        <v>…</v>
      </c>
      <c r="H65" s="340" t="str">
        <f>IFERROR(VLOOKUP(F65,'Données supplémentaires'!H$14:I$19,2,),"")</f>
        <v>Il reste encore des critères à évaluer</v>
      </c>
      <c r="I65" s="340"/>
      <c r="J65" s="340"/>
      <c r="K65" s="340"/>
      <c r="L65" s="340"/>
      <c r="M65" s="340"/>
      <c r="N65" s="340"/>
      <c r="O65" s="2"/>
      <c r="P65" s="2"/>
      <c r="Q65" s="2"/>
      <c r="R65" s="2"/>
      <c r="S65" s="2"/>
      <c r="T65" s="2"/>
      <c r="U65" s="2"/>
      <c r="V65" s="2"/>
    </row>
    <row r="66" spans="1:23" ht="17.25" customHeight="1" x14ac:dyDescent="0.25">
      <c r="A66" s="125"/>
      <c r="B66" s="201" t="s">
        <v>240</v>
      </c>
      <c r="C66" s="340" t="s">
        <v>321</v>
      </c>
      <c r="D66" s="340"/>
      <c r="E66" s="340"/>
      <c r="F66" s="218" t="str">
        <f>'Evaluation '!D118</f>
        <v>En attente</v>
      </c>
      <c r="G66" s="187" t="str">
        <f>'Evaluation '!E118</f>
        <v>…</v>
      </c>
      <c r="H66" s="340" t="str">
        <f>IFERROR(VLOOKUP(F66,'Données supplémentaires'!H$14:I$19,2,),"")</f>
        <v>Il reste encore des critères à évaluer</v>
      </c>
      <c r="I66" s="340"/>
      <c r="J66" s="340"/>
      <c r="K66" s="340"/>
      <c r="L66" s="340"/>
      <c r="M66" s="340"/>
      <c r="N66" s="340"/>
      <c r="O66" s="2"/>
      <c r="P66" s="2"/>
      <c r="Q66" s="2"/>
      <c r="R66" s="2"/>
      <c r="S66" s="2"/>
      <c r="T66" s="2"/>
      <c r="U66" s="2"/>
      <c r="V66" s="2"/>
    </row>
    <row r="67" spans="1:23" ht="21.75" customHeight="1" x14ac:dyDescent="0.25">
      <c r="A67" s="125"/>
      <c r="B67" s="201" t="s">
        <v>256</v>
      </c>
      <c r="C67" s="340" t="s">
        <v>322</v>
      </c>
      <c r="D67" s="340"/>
      <c r="E67" s="340"/>
      <c r="F67" s="218" t="str">
        <f>'Evaluation '!D126</f>
        <v>En attente</v>
      </c>
      <c r="G67" s="187" t="str">
        <f>'Evaluation '!E126</f>
        <v>…</v>
      </c>
      <c r="H67" s="340" t="str">
        <f>IFERROR(VLOOKUP(F67,'Données supplémentaires'!H$14:I$19,2,),"")</f>
        <v>Il reste encore des critères à évaluer</v>
      </c>
      <c r="I67" s="340"/>
      <c r="J67" s="340"/>
      <c r="K67" s="340"/>
      <c r="L67" s="340"/>
      <c r="M67" s="340"/>
      <c r="N67" s="340"/>
      <c r="O67" s="2"/>
      <c r="P67" s="2"/>
      <c r="Q67" s="2"/>
      <c r="R67" s="2"/>
      <c r="S67" s="2"/>
      <c r="T67" s="2"/>
      <c r="U67" s="2"/>
      <c r="V67" s="2"/>
      <c r="W67" s="15"/>
    </row>
    <row r="68" spans="1:23" ht="24.75" customHeight="1" x14ac:dyDescent="0.25">
      <c r="A68" s="126"/>
      <c r="B68" s="201" t="s">
        <v>269</v>
      </c>
      <c r="C68" s="340" t="s">
        <v>323</v>
      </c>
      <c r="D68" s="340"/>
      <c r="E68" s="340"/>
      <c r="F68" s="218" t="str">
        <f>'Evaluation '!D136</f>
        <v>En attente</v>
      </c>
      <c r="G68" s="187" t="str">
        <f>'Evaluation '!E136</f>
        <v>…</v>
      </c>
      <c r="H68" s="340" t="str">
        <f>IFERROR(VLOOKUP(F68,'Données supplémentaires'!H$14:I$19,2,),"")</f>
        <v>Il reste encore des critères à évaluer</v>
      </c>
      <c r="I68" s="340"/>
      <c r="J68" s="340"/>
      <c r="K68" s="340"/>
      <c r="L68" s="340"/>
      <c r="M68" s="340"/>
      <c r="N68" s="340"/>
      <c r="O68" s="2"/>
      <c r="P68" s="2"/>
      <c r="Q68" s="2"/>
      <c r="R68" s="2"/>
      <c r="S68" s="2"/>
      <c r="T68" s="2"/>
      <c r="U68" s="2"/>
      <c r="V68" s="2"/>
    </row>
    <row r="69" spans="1:23" ht="38.25" customHeight="1" x14ac:dyDescent="0.25">
      <c r="A69" s="127" t="s">
        <v>324</v>
      </c>
      <c r="B69" s="339" t="s">
        <v>325</v>
      </c>
      <c r="C69" s="339"/>
      <c r="D69" s="339"/>
      <c r="E69" s="204"/>
      <c r="F69" s="219" t="str">
        <f>'Evaluation '!D141</f>
        <v>En attente</v>
      </c>
      <c r="G69" s="189" t="str">
        <f>'Evaluation '!E141</f>
        <v>…</v>
      </c>
      <c r="H69" s="339" t="str">
        <f>IFERROR(VLOOKUP(F69,'Données supplémentaires'!H$14:I$19,2,),"")</f>
        <v>Il reste encore des critères à évaluer</v>
      </c>
      <c r="I69" s="339"/>
      <c r="J69" s="339"/>
      <c r="K69" s="339"/>
      <c r="L69" s="339"/>
      <c r="M69" s="204"/>
      <c r="N69" s="128"/>
      <c r="O69" s="2"/>
      <c r="P69" s="2"/>
      <c r="Q69" s="2"/>
      <c r="R69" s="2"/>
      <c r="S69" s="2"/>
      <c r="T69" s="2"/>
      <c r="U69" s="2"/>
      <c r="V69" s="2"/>
    </row>
    <row r="70" spans="1:23" x14ac:dyDescent="0.25">
      <c r="O70" s="2"/>
      <c r="P70" s="2"/>
      <c r="Q70" s="2"/>
      <c r="R70" s="2"/>
      <c r="S70" s="2"/>
      <c r="T70" s="2"/>
      <c r="U70" s="2"/>
      <c r="V70" s="2"/>
    </row>
    <row r="71" spans="1:23" x14ac:dyDescent="0.25">
      <c r="O71" s="2"/>
      <c r="P71" s="2"/>
      <c r="Q71" s="2"/>
      <c r="R71" s="2"/>
      <c r="S71" s="2"/>
      <c r="T71" s="2"/>
      <c r="U71" s="2"/>
      <c r="V71" s="2"/>
    </row>
    <row r="72" spans="1:23" x14ac:dyDescent="0.25">
      <c r="O72" s="2"/>
      <c r="P72" s="2"/>
      <c r="Q72" s="2"/>
      <c r="R72" s="2"/>
      <c r="S72" s="2"/>
      <c r="T72" s="2"/>
      <c r="U72" s="2"/>
      <c r="V72" s="2"/>
    </row>
    <row r="73" spans="1:23" x14ac:dyDescent="0.25">
      <c r="O73" s="2"/>
      <c r="P73" s="2"/>
      <c r="Q73" s="2"/>
      <c r="R73" s="2"/>
      <c r="S73" s="2"/>
      <c r="T73" s="2"/>
      <c r="U73" s="2"/>
      <c r="V73" s="2"/>
    </row>
    <row r="74" spans="1:23" x14ac:dyDescent="0.25">
      <c r="O74" s="2"/>
      <c r="P74" s="2"/>
      <c r="Q74" s="2"/>
      <c r="R74" s="2"/>
      <c r="S74" s="2"/>
      <c r="T74" s="2"/>
      <c r="U74" s="2"/>
      <c r="V74" s="2"/>
    </row>
    <row r="75" spans="1:23" x14ac:dyDescent="0.25">
      <c r="O75" s="2"/>
      <c r="P75" s="2"/>
      <c r="Q75" s="2"/>
      <c r="R75" s="2"/>
      <c r="S75" s="2"/>
      <c r="T75" s="2"/>
      <c r="U75" s="2"/>
      <c r="V75" s="2"/>
    </row>
    <row r="76" spans="1:23" x14ac:dyDescent="0.25">
      <c r="O76" s="2"/>
      <c r="P76" s="2"/>
      <c r="Q76" s="2"/>
      <c r="R76" s="2"/>
      <c r="S76" s="2"/>
      <c r="T76" s="2"/>
      <c r="U76" s="2"/>
      <c r="V76" s="2"/>
    </row>
    <row r="77" spans="1:23" x14ac:dyDescent="0.25">
      <c r="O77" s="2"/>
      <c r="P77" s="2"/>
      <c r="Q77" s="2"/>
      <c r="R77" s="2"/>
      <c r="S77" s="2"/>
      <c r="T77" s="2"/>
      <c r="U77" s="2"/>
      <c r="V77" s="2"/>
    </row>
    <row r="78" spans="1:23" x14ac:dyDescent="0.25">
      <c r="O78" s="2"/>
      <c r="P78" s="2"/>
      <c r="Q78" s="2"/>
      <c r="R78" s="2"/>
      <c r="S78" s="2"/>
      <c r="T78" s="2"/>
      <c r="U78" s="2"/>
      <c r="V78" s="2"/>
    </row>
    <row r="79" spans="1:23" x14ac:dyDescent="0.25">
      <c r="O79" s="2"/>
      <c r="P79" s="2"/>
      <c r="Q79" s="2"/>
      <c r="R79" s="2"/>
      <c r="S79" s="2"/>
      <c r="T79" s="2"/>
      <c r="U79" s="2"/>
      <c r="V79" s="2"/>
    </row>
    <row r="80" spans="1:23" x14ac:dyDescent="0.25">
      <c r="O80" s="2"/>
      <c r="P80" s="2"/>
      <c r="Q80" s="2"/>
      <c r="R80" s="2"/>
      <c r="S80" s="2"/>
      <c r="T80" s="2"/>
      <c r="U80" s="2"/>
      <c r="V80" s="2"/>
    </row>
    <row r="81" spans="15:22" x14ac:dyDescent="0.25">
      <c r="O81" s="2"/>
      <c r="P81" s="2"/>
      <c r="Q81" s="2"/>
      <c r="R81" s="2"/>
      <c r="S81" s="2"/>
      <c r="T81" s="2"/>
      <c r="U81" s="2"/>
      <c r="V81" s="2"/>
    </row>
    <row r="82" spans="15:22" x14ac:dyDescent="0.25">
      <c r="O82" s="2"/>
      <c r="P82" s="2"/>
      <c r="Q82" s="2"/>
      <c r="R82" s="2"/>
      <c r="S82" s="2"/>
      <c r="T82" s="2"/>
      <c r="U82" s="2"/>
      <c r="V82" s="2"/>
    </row>
    <row r="83" spans="15:22" x14ac:dyDescent="0.25">
      <c r="O83" s="2"/>
      <c r="P83" s="2"/>
      <c r="Q83" s="2"/>
      <c r="R83" s="2"/>
      <c r="S83" s="2"/>
      <c r="T83" s="2"/>
      <c r="U83" s="2"/>
      <c r="V83" s="2"/>
    </row>
    <row r="84" spans="15:22" x14ac:dyDescent="0.25">
      <c r="O84" s="2"/>
      <c r="P84" s="2"/>
      <c r="Q84" s="2"/>
      <c r="R84" s="2"/>
      <c r="S84" s="2"/>
      <c r="T84" s="2"/>
      <c r="U84" s="2"/>
      <c r="V84" s="2"/>
    </row>
    <row r="85" spans="15:22" x14ac:dyDescent="0.25">
      <c r="O85" s="2"/>
      <c r="P85" s="2"/>
      <c r="Q85" s="2"/>
      <c r="R85" s="2"/>
      <c r="S85" s="2"/>
      <c r="T85" s="2"/>
      <c r="U85" s="2"/>
      <c r="V85" s="2"/>
    </row>
    <row r="86" spans="15:22" x14ac:dyDescent="0.25">
      <c r="O86" s="2"/>
      <c r="P86" s="2"/>
      <c r="Q86" s="2"/>
      <c r="R86" s="2"/>
      <c r="S86" s="2"/>
      <c r="T86" s="2"/>
      <c r="U86" s="2"/>
      <c r="V86" s="2"/>
    </row>
    <row r="87" spans="15:22" x14ac:dyDescent="0.25">
      <c r="O87" s="2"/>
      <c r="P87" s="2"/>
      <c r="Q87" s="2"/>
      <c r="R87" s="2"/>
      <c r="S87" s="2"/>
      <c r="T87" s="2"/>
      <c r="U87" s="2"/>
      <c r="V87" s="2"/>
    </row>
    <row r="88" spans="15:22" x14ac:dyDescent="0.25">
      <c r="O88" s="2"/>
      <c r="P88" s="2"/>
      <c r="Q88" s="2"/>
      <c r="R88" s="2"/>
      <c r="S88" s="2"/>
      <c r="T88" s="2"/>
      <c r="U88" s="2"/>
      <c r="V88" s="2"/>
    </row>
    <row r="89" spans="15:22" x14ac:dyDescent="0.25">
      <c r="O89" s="2"/>
      <c r="P89" s="2"/>
      <c r="Q89" s="2"/>
      <c r="R89" s="2"/>
      <c r="S89" s="2"/>
      <c r="T89" s="2"/>
      <c r="U89" s="2"/>
      <c r="V89" s="2"/>
    </row>
    <row r="90" spans="15:22" x14ac:dyDescent="0.25">
      <c r="O90" s="2"/>
      <c r="P90" s="2"/>
      <c r="Q90" s="2"/>
      <c r="R90" s="2"/>
      <c r="S90" s="2"/>
      <c r="T90" s="2"/>
      <c r="U90" s="2"/>
      <c r="V90" s="2"/>
    </row>
    <row r="91" spans="15:22" x14ac:dyDescent="0.25">
      <c r="O91" s="2"/>
      <c r="P91" s="2"/>
      <c r="Q91" s="2"/>
      <c r="R91" s="2"/>
      <c r="S91" s="2"/>
      <c r="T91" s="2"/>
      <c r="U91" s="2"/>
      <c r="V91" s="2"/>
    </row>
    <row r="92" spans="15:22" x14ac:dyDescent="0.25">
      <c r="O92" s="2"/>
      <c r="P92" s="2"/>
      <c r="Q92" s="2"/>
      <c r="R92" s="2"/>
      <c r="S92" s="2"/>
      <c r="T92" s="2"/>
      <c r="U92" s="2"/>
      <c r="V92" s="2"/>
    </row>
    <row r="93" spans="15:22" x14ac:dyDescent="0.25">
      <c r="O93" s="2"/>
      <c r="P93" s="2"/>
      <c r="Q93" s="2"/>
      <c r="R93" s="2"/>
      <c r="S93" s="2"/>
      <c r="T93" s="2"/>
      <c r="U93" s="2"/>
      <c r="V93" s="2"/>
    </row>
    <row r="94" spans="15:22" x14ac:dyDescent="0.25">
      <c r="O94" s="2"/>
      <c r="P94" s="2"/>
      <c r="Q94" s="2"/>
      <c r="R94" s="2"/>
      <c r="S94" s="2"/>
      <c r="T94" s="2"/>
      <c r="U94" s="2"/>
      <c r="V94" s="2"/>
    </row>
    <row r="95" spans="15:22" x14ac:dyDescent="0.25">
      <c r="O95" s="2"/>
      <c r="P95" s="2"/>
      <c r="Q95" s="2"/>
      <c r="R95" s="2"/>
      <c r="S95" s="2"/>
      <c r="T95" s="2"/>
      <c r="U95" s="2"/>
      <c r="V95" s="2"/>
    </row>
    <row r="96" spans="15:22" x14ac:dyDescent="0.25">
      <c r="O96" s="2"/>
      <c r="P96" s="2"/>
      <c r="Q96" s="2"/>
      <c r="R96" s="2"/>
      <c r="S96" s="2"/>
      <c r="T96" s="2"/>
      <c r="U96" s="2"/>
      <c r="V96" s="2"/>
    </row>
    <row r="97" spans="15:22" x14ac:dyDescent="0.25">
      <c r="O97" s="2"/>
      <c r="P97" s="2"/>
      <c r="Q97" s="2"/>
      <c r="R97" s="2"/>
      <c r="S97" s="2"/>
      <c r="T97" s="2"/>
      <c r="U97" s="2"/>
      <c r="V97" s="2"/>
    </row>
    <row r="98" spans="15:22" x14ac:dyDescent="0.25">
      <c r="O98" s="2"/>
      <c r="P98" s="2"/>
      <c r="Q98" s="2"/>
      <c r="R98" s="2"/>
      <c r="S98" s="2"/>
      <c r="T98" s="2"/>
      <c r="U98" s="2"/>
      <c r="V98" s="2"/>
    </row>
    <row r="99" spans="15:22" x14ac:dyDescent="0.25">
      <c r="O99" s="2"/>
      <c r="P99" s="2"/>
      <c r="Q99" s="2"/>
      <c r="R99" s="2"/>
      <c r="S99" s="2"/>
      <c r="T99" s="2"/>
      <c r="U99" s="2"/>
      <c r="V99" s="2"/>
    </row>
    <row r="100" spans="15:22" x14ac:dyDescent="0.25">
      <c r="O100" s="2"/>
      <c r="P100" s="2"/>
      <c r="Q100" s="2"/>
      <c r="R100" s="2"/>
      <c r="S100" s="2"/>
      <c r="T100" s="2"/>
      <c r="U100" s="2"/>
      <c r="V100" s="2"/>
    </row>
    <row r="101" spans="15:22" x14ac:dyDescent="0.25">
      <c r="O101" s="2"/>
      <c r="P101" s="2"/>
      <c r="Q101" s="2"/>
      <c r="R101" s="2"/>
      <c r="S101" s="2"/>
      <c r="T101" s="2"/>
      <c r="U101" s="2"/>
      <c r="V101" s="2"/>
    </row>
    <row r="102" spans="15:22" x14ac:dyDescent="0.25">
      <c r="O102" s="2"/>
      <c r="P102" s="2"/>
      <c r="Q102" s="2"/>
      <c r="R102" s="2"/>
      <c r="S102" s="2"/>
      <c r="T102" s="2"/>
      <c r="U102" s="2"/>
      <c r="V102" s="2"/>
    </row>
    <row r="103" spans="15:22" x14ac:dyDescent="0.25">
      <c r="O103" s="2"/>
      <c r="P103" s="2"/>
      <c r="Q103" s="2"/>
      <c r="R103" s="2"/>
      <c r="S103" s="2"/>
      <c r="T103" s="2"/>
      <c r="U103" s="2"/>
      <c r="V103" s="2"/>
    </row>
    <row r="104" spans="15:22" x14ac:dyDescent="0.25">
      <c r="O104" s="2"/>
      <c r="P104" s="2"/>
      <c r="Q104" s="2"/>
      <c r="R104" s="2"/>
      <c r="S104" s="2"/>
      <c r="T104" s="2"/>
      <c r="U104" s="2"/>
      <c r="V104" s="2"/>
    </row>
    <row r="105" spans="15:22" x14ac:dyDescent="0.25">
      <c r="O105" s="2"/>
      <c r="P105" s="2"/>
      <c r="Q105" s="2"/>
      <c r="R105" s="2"/>
      <c r="S105" s="2"/>
      <c r="T105" s="2"/>
      <c r="U105" s="2"/>
      <c r="V105" s="2"/>
    </row>
    <row r="106" spans="15:22" x14ac:dyDescent="0.25">
      <c r="O106" s="2"/>
      <c r="P106" s="2"/>
      <c r="Q106" s="2"/>
      <c r="R106" s="2"/>
      <c r="S106" s="2"/>
      <c r="T106" s="2"/>
      <c r="U106" s="2"/>
      <c r="V106" s="2"/>
    </row>
    <row r="107" spans="15:22" x14ac:dyDescent="0.25">
      <c r="O107" s="2"/>
      <c r="P107" s="2"/>
      <c r="Q107" s="2"/>
      <c r="R107" s="2"/>
      <c r="S107" s="2"/>
      <c r="T107" s="2"/>
      <c r="U107" s="2"/>
      <c r="V107" s="2"/>
    </row>
    <row r="108" spans="15:22" x14ac:dyDescent="0.25">
      <c r="O108" s="2"/>
      <c r="P108" s="2"/>
      <c r="Q108" s="2"/>
      <c r="R108" s="2"/>
      <c r="S108" s="2"/>
      <c r="T108" s="2"/>
      <c r="U108" s="2"/>
      <c r="V108" s="2"/>
    </row>
    <row r="109" spans="15:22" x14ac:dyDescent="0.25">
      <c r="O109" s="2"/>
      <c r="P109" s="2"/>
      <c r="Q109" s="2"/>
      <c r="R109" s="2"/>
      <c r="S109" s="2"/>
      <c r="T109" s="2"/>
      <c r="U109" s="2"/>
      <c r="V109" s="2"/>
    </row>
    <row r="110" spans="15:22" x14ac:dyDescent="0.25">
      <c r="O110" s="2"/>
      <c r="P110" s="2"/>
      <c r="Q110" s="2"/>
      <c r="R110" s="2"/>
      <c r="S110" s="2"/>
      <c r="T110" s="2"/>
      <c r="U110" s="2"/>
      <c r="V110" s="2"/>
    </row>
    <row r="111" spans="15:22" x14ac:dyDescent="0.25">
      <c r="O111" s="2"/>
      <c r="P111" s="2"/>
      <c r="Q111" s="2"/>
      <c r="R111" s="2"/>
      <c r="S111" s="2"/>
      <c r="T111" s="2"/>
      <c r="U111" s="2"/>
      <c r="V111" s="2"/>
    </row>
    <row r="112" spans="15:22" x14ac:dyDescent="0.25">
      <c r="O112" s="2"/>
      <c r="P112" s="2"/>
      <c r="Q112" s="2"/>
      <c r="R112" s="2"/>
      <c r="S112" s="2"/>
      <c r="T112" s="2"/>
      <c r="U112" s="2"/>
      <c r="V112" s="2"/>
    </row>
    <row r="113" spans="15:22" x14ac:dyDescent="0.25">
      <c r="O113" s="2"/>
      <c r="P113" s="2"/>
      <c r="Q113" s="2"/>
      <c r="R113" s="2"/>
      <c r="S113" s="2"/>
      <c r="T113" s="2"/>
      <c r="U113" s="2"/>
      <c r="V113" s="2"/>
    </row>
    <row r="114" spans="15:22" x14ac:dyDescent="0.25">
      <c r="O114" s="2"/>
      <c r="P114" s="2"/>
      <c r="Q114" s="2"/>
      <c r="R114" s="2"/>
      <c r="S114" s="2"/>
      <c r="T114" s="2"/>
      <c r="U114" s="2"/>
      <c r="V114" s="2"/>
    </row>
    <row r="115" spans="15:22" x14ac:dyDescent="0.25">
      <c r="O115" s="2"/>
      <c r="P115" s="2"/>
      <c r="Q115" s="2"/>
      <c r="R115" s="2"/>
      <c r="S115" s="2"/>
      <c r="T115" s="2"/>
      <c r="U115" s="2"/>
      <c r="V115" s="2"/>
    </row>
    <row r="116" spans="15:22" x14ac:dyDescent="0.25">
      <c r="O116" s="2"/>
      <c r="P116" s="2"/>
      <c r="Q116" s="2"/>
      <c r="R116" s="2"/>
      <c r="S116" s="2"/>
      <c r="T116" s="2"/>
      <c r="U116" s="2"/>
      <c r="V116" s="2"/>
    </row>
    <row r="117" spans="15:22" x14ac:dyDescent="0.25">
      <c r="O117" s="2"/>
      <c r="P117" s="2"/>
      <c r="Q117" s="2"/>
      <c r="R117" s="2"/>
      <c r="S117" s="2"/>
      <c r="T117" s="2"/>
      <c r="U117" s="2"/>
      <c r="V117" s="2"/>
    </row>
    <row r="118" spans="15:22" x14ac:dyDescent="0.25">
      <c r="O118" s="2"/>
      <c r="P118" s="2"/>
      <c r="Q118" s="2"/>
      <c r="R118" s="2"/>
      <c r="S118" s="2"/>
      <c r="T118" s="2"/>
      <c r="U118" s="2"/>
      <c r="V118" s="2"/>
    </row>
    <row r="119" spans="15:22" x14ac:dyDescent="0.25">
      <c r="O119" s="2"/>
      <c r="P119" s="2"/>
      <c r="Q119" s="2"/>
      <c r="R119" s="2"/>
      <c r="S119" s="2"/>
      <c r="T119" s="2"/>
      <c r="U119" s="2"/>
      <c r="V119" s="2"/>
    </row>
    <row r="120" spans="15:22" x14ac:dyDescent="0.25">
      <c r="O120" s="2"/>
      <c r="P120" s="2"/>
      <c r="Q120" s="2"/>
      <c r="R120" s="2"/>
      <c r="S120" s="2"/>
      <c r="T120" s="2"/>
      <c r="U120" s="2"/>
      <c r="V120" s="2"/>
    </row>
    <row r="121" spans="15:22" x14ac:dyDescent="0.25">
      <c r="O121" s="2"/>
      <c r="P121" s="2"/>
      <c r="Q121" s="2"/>
      <c r="R121" s="2"/>
      <c r="S121" s="2"/>
      <c r="T121" s="2"/>
      <c r="U121" s="2"/>
      <c r="V121" s="2"/>
    </row>
    <row r="122" spans="15:22" x14ac:dyDescent="0.25">
      <c r="O122" s="2"/>
      <c r="P122" s="2"/>
      <c r="Q122" s="2"/>
      <c r="R122" s="2"/>
      <c r="S122" s="2"/>
      <c r="T122" s="2"/>
      <c r="U122" s="2"/>
      <c r="V122" s="2"/>
    </row>
    <row r="123" spans="15:22" x14ac:dyDescent="0.25">
      <c r="O123" s="2"/>
      <c r="P123" s="2"/>
      <c r="Q123" s="2"/>
      <c r="R123" s="2"/>
      <c r="S123" s="2"/>
      <c r="T123" s="2"/>
      <c r="U123" s="2"/>
      <c r="V123" s="2"/>
    </row>
    <row r="124" spans="15:22" x14ac:dyDescent="0.25">
      <c r="O124" s="2"/>
      <c r="P124" s="2"/>
      <c r="Q124" s="2"/>
      <c r="R124" s="2"/>
      <c r="S124" s="2"/>
      <c r="T124" s="2"/>
      <c r="U124" s="2"/>
      <c r="V124" s="2"/>
    </row>
    <row r="125" spans="15:22" x14ac:dyDescent="0.25">
      <c r="O125" s="2"/>
      <c r="P125" s="2"/>
      <c r="Q125" s="2"/>
      <c r="R125" s="2"/>
      <c r="S125" s="2"/>
      <c r="T125" s="2"/>
      <c r="U125" s="2"/>
      <c r="V125" s="2"/>
    </row>
    <row r="126" spans="15:22" x14ac:dyDescent="0.25">
      <c r="O126" s="2"/>
      <c r="P126" s="2"/>
      <c r="Q126" s="2"/>
      <c r="R126" s="2"/>
      <c r="S126" s="2"/>
      <c r="T126" s="2"/>
      <c r="U126" s="2"/>
      <c r="V126" s="2"/>
    </row>
    <row r="127" spans="15:22" x14ac:dyDescent="0.25">
      <c r="O127" s="2"/>
      <c r="P127" s="2"/>
      <c r="Q127" s="2"/>
      <c r="R127" s="2"/>
      <c r="S127" s="2"/>
      <c r="T127" s="2"/>
      <c r="U127" s="2"/>
      <c r="V127" s="2"/>
    </row>
    <row r="128" spans="15:22" x14ac:dyDescent="0.25">
      <c r="O128" s="2"/>
      <c r="P128" s="2"/>
      <c r="Q128" s="2"/>
      <c r="R128" s="2"/>
      <c r="S128" s="2"/>
      <c r="T128" s="2"/>
      <c r="U128" s="2"/>
      <c r="V128" s="2"/>
    </row>
    <row r="129" spans="15:22" x14ac:dyDescent="0.25">
      <c r="O129" s="2"/>
      <c r="P129" s="2"/>
      <c r="Q129" s="2"/>
      <c r="R129" s="2"/>
      <c r="S129" s="2"/>
      <c r="T129" s="2"/>
      <c r="U129" s="2"/>
      <c r="V129" s="2"/>
    </row>
    <row r="130" spans="15:22" x14ac:dyDescent="0.25">
      <c r="O130" s="2"/>
      <c r="P130" s="2"/>
      <c r="Q130" s="2"/>
      <c r="R130" s="2"/>
      <c r="S130" s="2"/>
      <c r="T130" s="2"/>
      <c r="U130" s="2"/>
      <c r="V130" s="2"/>
    </row>
    <row r="131" spans="15:22" x14ac:dyDescent="0.25">
      <c r="O131" s="2"/>
      <c r="P131" s="2"/>
      <c r="Q131" s="2"/>
      <c r="R131" s="2"/>
      <c r="S131" s="2"/>
      <c r="T131" s="2"/>
      <c r="U131" s="2"/>
      <c r="V131" s="2"/>
    </row>
    <row r="132" spans="15:22" x14ac:dyDescent="0.25">
      <c r="O132" s="2"/>
      <c r="P132" s="2"/>
      <c r="Q132" s="2"/>
      <c r="R132" s="2"/>
      <c r="S132" s="2"/>
      <c r="T132" s="2"/>
      <c r="U132" s="2"/>
      <c r="V132" s="2"/>
    </row>
    <row r="133" spans="15:22" x14ac:dyDescent="0.25">
      <c r="O133" s="2"/>
      <c r="P133" s="2"/>
      <c r="Q133" s="2"/>
      <c r="R133" s="2"/>
      <c r="S133" s="2"/>
      <c r="T133" s="2"/>
      <c r="U133" s="2"/>
      <c r="V133" s="2"/>
    </row>
    <row r="134" spans="15:22" x14ac:dyDescent="0.25">
      <c r="O134" s="2"/>
      <c r="P134" s="2"/>
      <c r="Q134" s="2"/>
      <c r="R134" s="2"/>
      <c r="S134" s="2"/>
      <c r="T134" s="2"/>
      <c r="U134" s="2"/>
      <c r="V134" s="2"/>
    </row>
    <row r="135" spans="15:22" x14ac:dyDescent="0.25">
      <c r="O135" s="2"/>
      <c r="P135" s="2"/>
      <c r="Q135" s="2"/>
      <c r="R135" s="2"/>
      <c r="S135" s="2"/>
      <c r="T135" s="2"/>
      <c r="U135" s="2"/>
      <c r="V135" s="2"/>
    </row>
    <row r="136" spans="15:22" x14ac:dyDescent="0.25">
      <c r="O136" s="2"/>
      <c r="P136" s="2"/>
      <c r="Q136" s="2"/>
      <c r="R136" s="2"/>
      <c r="S136" s="2"/>
      <c r="T136" s="2"/>
      <c r="U136" s="2"/>
      <c r="V136" s="2"/>
    </row>
    <row r="137" spans="15:22" x14ac:dyDescent="0.25">
      <c r="O137" s="2"/>
      <c r="P137" s="2"/>
      <c r="Q137" s="2"/>
      <c r="R137" s="2"/>
      <c r="S137" s="2"/>
      <c r="T137" s="2"/>
      <c r="U137" s="2"/>
      <c r="V137" s="2"/>
    </row>
    <row r="138" spans="15:22" x14ac:dyDescent="0.25">
      <c r="O138" s="2"/>
      <c r="P138" s="2"/>
      <c r="Q138" s="2"/>
      <c r="R138" s="2"/>
      <c r="S138" s="2"/>
      <c r="T138" s="2"/>
      <c r="U138" s="2"/>
      <c r="V138" s="2"/>
    </row>
    <row r="139" spans="15:22" x14ac:dyDescent="0.25">
      <c r="O139" s="2"/>
      <c r="P139" s="2"/>
      <c r="Q139" s="2"/>
      <c r="R139" s="2"/>
      <c r="S139" s="2"/>
      <c r="T139" s="2"/>
      <c r="U139" s="2"/>
      <c r="V139" s="2"/>
    </row>
    <row r="140" spans="15:22" x14ac:dyDescent="0.25">
      <c r="O140" s="2"/>
      <c r="P140" s="2"/>
      <c r="Q140" s="2"/>
      <c r="R140" s="2"/>
      <c r="S140" s="2"/>
      <c r="T140" s="2"/>
      <c r="U140" s="2"/>
      <c r="V140" s="2"/>
    </row>
    <row r="141" spans="15:22" x14ac:dyDescent="0.25">
      <c r="O141" s="2"/>
      <c r="P141" s="2"/>
      <c r="Q141" s="2"/>
      <c r="R141" s="2"/>
      <c r="S141" s="2"/>
      <c r="T141" s="2"/>
      <c r="U141" s="2"/>
      <c r="V141" s="2"/>
    </row>
    <row r="142" spans="15:22" x14ac:dyDescent="0.25">
      <c r="O142" s="2"/>
      <c r="P142" s="2"/>
      <c r="Q142" s="2"/>
      <c r="R142" s="2"/>
      <c r="S142" s="2"/>
      <c r="T142" s="2"/>
      <c r="U142" s="2"/>
      <c r="V142" s="2"/>
    </row>
    <row r="143" spans="15:22" x14ac:dyDescent="0.25">
      <c r="O143" s="2"/>
      <c r="P143" s="2"/>
      <c r="Q143" s="2"/>
      <c r="R143" s="2"/>
      <c r="S143" s="2"/>
      <c r="T143" s="2"/>
      <c r="U143" s="2"/>
      <c r="V143" s="2"/>
    </row>
    <row r="144" spans="15:22" x14ac:dyDescent="0.25">
      <c r="O144" s="2"/>
      <c r="P144" s="2"/>
      <c r="Q144" s="2"/>
      <c r="R144" s="2"/>
      <c r="S144" s="2"/>
      <c r="T144" s="2"/>
      <c r="U144" s="2"/>
      <c r="V144" s="2"/>
    </row>
    <row r="145" spans="15:22" x14ac:dyDescent="0.25">
      <c r="O145" s="2"/>
      <c r="P145" s="2"/>
      <c r="Q145" s="2"/>
      <c r="R145" s="2"/>
      <c r="S145" s="2"/>
      <c r="T145" s="2"/>
      <c r="U145" s="2"/>
      <c r="V145" s="2"/>
    </row>
  </sheetData>
  <sheetProtection sheet="1" objects="1" scenarios="1" selectLockedCells="1"/>
  <mergeCells count="82">
    <mergeCell ref="H66:N66"/>
    <mergeCell ref="C67:E67"/>
    <mergeCell ref="H67:N67"/>
    <mergeCell ref="H68:N68"/>
    <mergeCell ref="C68:E68"/>
    <mergeCell ref="H63:N63"/>
    <mergeCell ref="C63:E63"/>
    <mergeCell ref="C64:E64"/>
    <mergeCell ref="H64:N64"/>
    <mergeCell ref="C65:E65"/>
    <mergeCell ref="H65:N65"/>
    <mergeCell ref="H60:N60"/>
    <mergeCell ref="C61:E61"/>
    <mergeCell ref="H61:N61"/>
    <mergeCell ref="C62:E62"/>
    <mergeCell ref="H62:N62"/>
    <mergeCell ref="H57:N57"/>
    <mergeCell ref="C57:E57"/>
    <mergeCell ref="C58:E58"/>
    <mergeCell ref="H58:N58"/>
    <mergeCell ref="H59:N59"/>
    <mergeCell ref="C59:E59"/>
    <mergeCell ref="C54:E54"/>
    <mergeCell ref="H54:N54"/>
    <mergeCell ref="C55:E55"/>
    <mergeCell ref="H55:N55"/>
    <mergeCell ref="C56:E56"/>
    <mergeCell ref="H56:N56"/>
    <mergeCell ref="C51:E51"/>
    <mergeCell ref="H51:N51"/>
    <mergeCell ref="C52:E52"/>
    <mergeCell ref="H52:N52"/>
    <mergeCell ref="C53:E53"/>
    <mergeCell ref="H53:N53"/>
    <mergeCell ref="B48:E48"/>
    <mergeCell ref="H48:N48"/>
    <mergeCell ref="C49:E49"/>
    <mergeCell ref="H49:N49"/>
    <mergeCell ref="C50:E50"/>
    <mergeCell ref="H50:N50"/>
    <mergeCell ref="C45:E45"/>
    <mergeCell ref="H45:N45"/>
    <mergeCell ref="C46:E46"/>
    <mergeCell ref="H46:N46"/>
    <mergeCell ref="H47:N47"/>
    <mergeCell ref="C47:E47"/>
    <mergeCell ref="A2:H2"/>
    <mergeCell ref="B3:N3"/>
    <mergeCell ref="N15:N28"/>
    <mergeCell ref="A13:N13"/>
    <mergeCell ref="A5:B5"/>
    <mergeCell ref="C4:N4"/>
    <mergeCell ref="C6:E6"/>
    <mergeCell ref="C7:C8"/>
    <mergeCell ref="D7:E8"/>
    <mergeCell ref="C9:E10"/>
    <mergeCell ref="F5:N10"/>
    <mergeCell ref="C5:E5"/>
    <mergeCell ref="H41:N41"/>
    <mergeCell ref="H42:N42"/>
    <mergeCell ref="H43:N43"/>
    <mergeCell ref="H44:N44"/>
    <mergeCell ref="A14:E14"/>
    <mergeCell ref="A21:E21"/>
    <mergeCell ref="A36:E36"/>
    <mergeCell ref="H36:N36"/>
    <mergeCell ref="H69:L69"/>
    <mergeCell ref="B69:D69"/>
    <mergeCell ref="C60:E60"/>
    <mergeCell ref="C66:E66"/>
    <mergeCell ref="B37:E37"/>
    <mergeCell ref="B38:E38"/>
    <mergeCell ref="C40:E40"/>
    <mergeCell ref="C41:E41"/>
    <mergeCell ref="C39:E39"/>
    <mergeCell ref="C42:E42"/>
    <mergeCell ref="C43:E43"/>
    <mergeCell ref="C44:E44"/>
    <mergeCell ref="H37:N37"/>
    <mergeCell ref="H38:N38"/>
    <mergeCell ref="H39:N39"/>
    <mergeCell ref="H40:N40"/>
  </mergeCells>
  <hyperlinks>
    <hyperlink ref="A1" r:id="rId1" display="© UTC 2021- Master IDS -  Etude complète : travaux.master.utc.fr réf n° IDS08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r:id="rId2"/>
  <headerFooter>
    <oddFooter xml:space="preserve">&amp;L&amp;6© PIERRE-LOUIS W, ESSAAID I, IDIHYA K, WAOUSSI S &amp;C&amp;6IDS081 -  ISO 10993-1:2018 - &amp;D &amp;R&amp;6&amp;P/&amp;N 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X61"/>
  <sheetViews>
    <sheetView showGridLines="0" showRowColHeaders="0" zoomScale="120" zoomScaleNormal="120" workbookViewId="0">
      <selection activeCell="O50" sqref="O50:O53"/>
    </sheetView>
  </sheetViews>
  <sheetFormatPr baseColWidth="10" defaultColWidth="9.140625" defaultRowHeight="15" x14ac:dyDescent="0.25"/>
  <cols>
    <col min="1" max="1" width="5.85546875" customWidth="1"/>
    <col min="2" max="2" width="6.42578125" customWidth="1"/>
    <col min="3" max="3" width="5.85546875" customWidth="1"/>
    <col min="4" max="4" width="6.140625" customWidth="1"/>
    <col min="5" max="5" width="6.85546875" customWidth="1"/>
    <col min="6" max="6" width="5.5703125" customWidth="1"/>
    <col min="7" max="7" width="4.85546875" customWidth="1"/>
    <col min="8" max="8" width="5.42578125" customWidth="1"/>
    <col min="9" max="9" width="5.5703125" customWidth="1"/>
    <col min="10" max="10" width="5" customWidth="1"/>
    <col min="11" max="11" width="4.42578125" customWidth="1"/>
    <col min="12" max="12" width="5.28515625" customWidth="1"/>
    <col min="13" max="13" width="4.140625" customWidth="1"/>
    <col min="14" max="14" width="5.42578125" customWidth="1"/>
    <col min="15" max="15" width="10.140625" customWidth="1"/>
  </cols>
  <sheetData>
    <row r="1" spans="1:24" s="2" customFormat="1" ht="12" customHeight="1" x14ac:dyDescent="0.25">
      <c r="A1" s="209" t="str">
        <f>'Mode d''emploi'!A1</f>
        <v>© UTC 2021- Master IDS -  Etude complète : travaux.master.utc.fr réf n° IDS081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3" t="s">
        <v>1</v>
      </c>
    </row>
    <row r="2" spans="1:24" s="2" customFormat="1" ht="12" customHeight="1" x14ac:dyDescent="0.25">
      <c r="A2" s="132" t="s">
        <v>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4" t="s">
        <v>3</v>
      </c>
    </row>
    <row r="3" spans="1:24" x14ac:dyDescent="0.25">
      <c r="A3" s="408" t="s">
        <v>4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10"/>
      <c r="P3" s="2"/>
      <c r="Q3" s="2"/>
      <c r="R3" s="2"/>
      <c r="S3" s="2"/>
      <c r="T3" s="2"/>
      <c r="U3" s="2"/>
      <c r="V3" s="2"/>
      <c r="W3" s="2"/>
      <c r="X3" s="2"/>
    </row>
    <row r="4" spans="1:24" ht="17.25" customHeight="1" x14ac:dyDescent="0.25">
      <c r="A4" s="418" t="s">
        <v>5</v>
      </c>
      <c r="B4" s="419"/>
      <c r="C4" s="411" t="str">
        <f>'Mode d''emploi'!C4:F4</f>
        <v>Nom de l'établissement</v>
      </c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 x14ac:dyDescent="0.25">
      <c r="A5" s="416" t="s">
        <v>7</v>
      </c>
      <c r="B5" s="417"/>
      <c r="C5" s="413">
        <f>'Mode d''emploi'!C5:F5</f>
        <v>44155</v>
      </c>
      <c r="D5" s="405"/>
      <c r="E5" s="405"/>
      <c r="F5" s="405"/>
      <c r="G5" s="269" t="s">
        <v>8</v>
      </c>
      <c r="H5" s="269"/>
      <c r="I5" s="269"/>
      <c r="J5" s="269"/>
      <c r="K5" s="269"/>
      <c r="L5" s="269"/>
      <c r="M5" s="269"/>
      <c r="N5" s="269"/>
      <c r="O5" s="270"/>
      <c r="P5" s="2"/>
      <c r="Q5" s="2"/>
      <c r="R5" s="2"/>
      <c r="S5" s="2"/>
      <c r="T5" s="2"/>
      <c r="U5" s="2"/>
      <c r="V5" s="2"/>
      <c r="W5" s="2"/>
      <c r="X5" s="2"/>
    </row>
    <row r="6" spans="1:24" s="2" customFormat="1" ht="18.75" customHeight="1" x14ac:dyDescent="0.25">
      <c r="A6" s="137" t="s">
        <v>44</v>
      </c>
      <c r="B6" s="205" t="s">
        <v>290</v>
      </c>
      <c r="C6" s="405" t="str">
        <f>'Mode d''emploi'!C6:F6</f>
        <v>NOM Prénom</v>
      </c>
      <c r="D6" s="405"/>
      <c r="E6" s="405"/>
      <c r="F6" s="405"/>
      <c r="G6" s="269"/>
      <c r="H6" s="269"/>
      <c r="I6" s="269"/>
      <c r="J6" s="269"/>
      <c r="K6" s="269"/>
      <c r="L6" s="269"/>
      <c r="M6" s="269"/>
      <c r="N6" s="269"/>
      <c r="O6" s="270"/>
    </row>
    <row r="7" spans="1:24" x14ac:dyDescent="0.25">
      <c r="A7" s="414" t="s">
        <v>10</v>
      </c>
      <c r="B7" s="415"/>
      <c r="C7" s="404" t="str">
        <f>'Mode d''emploi'!C7:D7</f>
        <v>Téléphone</v>
      </c>
      <c r="D7" s="420" t="str">
        <f>'Mode d''emploi'!E7</f>
        <v>email</v>
      </c>
      <c r="E7" s="420"/>
      <c r="F7" s="420"/>
      <c r="G7" s="269"/>
      <c r="H7" s="269"/>
      <c r="I7" s="269"/>
      <c r="J7" s="269"/>
      <c r="K7" s="269"/>
      <c r="L7" s="269"/>
      <c r="M7" s="269"/>
      <c r="N7" s="269"/>
      <c r="O7" s="270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137"/>
      <c r="B8" s="135"/>
      <c r="C8" s="404"/>
      <c r="D8" s="420"/>
      <c r="E8" s="420"/>
      <c r="F8" s="420"/>
      <c r="G8" s="269"/>
      <c r="H8" s="269"/>
      <c r="I8" s="269"/>
      <c r="J8" s="269"/>
      <c r="K8" s="269"/>
      <c r="L8" s="269"/>
      <c r="M8" s="269"/>
      <c r="N8" s="269"/>
      <c r="O8" s="270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137"/>
      <c r="B9" s="205" t="s">
        <v>291</v>
      </c>
      <c r="C9" s="404" t="str">
        <f>'Mode d''emploi'!C9:F10</f>
        <v xml:space="preserve">Insérez vos commentaires </v>
      </c>
      <c r="D9" s="405"/>
      <c r="E9" s="405"/>
      <c r="F9" s="405"/>
      <c r="G9" s="269"/>
      <c r="H9" s="269"/>
      <c r="I9" s="269"/>
      <c r="J9" s="269"/>
      <c r="K9" s="269"/>
      <c r="L9" s="269"/>
      <c r="M9" s="269"/>
      <c r="N9" s="269"/>
      <c r="O9" s="270"/>
      <c r="P9" s="2"/>
      <c r="Q9" s="2"/>
      <c r="R9" s="2"/>
      <c r="S9" s="2"/>
      <c r="T9" s="2"/>
      <c r="U9" s="2"/>
      <c r="V9" s="2"/>
      <c r="W9" s="2"/>
      <c r="X9" s="2"/>
    </row>
    <row r="10" spans="1:24" ht="4.5" customHeight="1" x14ac:dyDescent="0.25">
      <c r="A10" s="138"/>
      <c r="B10" s="136"/>
      <c r="C10" s="406"/>
      <c r="D10" s="407"/>
      <c r="E10" s="407"/>
      <c r="F10" s="407"/>
      <c r="G10" s="271"/>
      <c r="H10" s="271"/>
      <c r="I10" s="271"/>
      <c r="J10" s="271"/>
      <c r="K10" s="271"/>
      <c r="L10" s="271"/>
      <c r="M10" s="271"/>
      <c r="N10" s="271"/>
      <c r="O10" s="272"/>
      <c r="P10" s="2"/>
      <c r="Q10" s="2"/>
      <c r="R10" s="2"/>
      <c r="S10" s="2"/>
      <c r="T10" s="2"/>
      <c r="U10" s="2"/>
      <c r="V10" s="2"/>
      <c r="W10" s="2"/>
      <c r="X10" s="2"/>
    </row>
    <row r="11" spans="1:24" ht="27.75" customHeight="1" x14ac:dyDescent="0.25">
      <c r="A11" s="211" t="s">
        <v>326</v>
      </c>
      <c r="B11" s="421" t="s">
        <v>298</v>
      </c>
      <c r="C11" s="421"/>
      <c r="D11" s="421"/>
      <c r="E11" s="421"/>
      <c r="F11" s="421"/>
      <c r="G11" s="421"/>
      <c r="H11" s="421"/>
      <c r="I11" s="402" t="s">
        <v>327</v>
      </c>
      <c r="J11" s="402"/>
      <c r="K11" s="402"/>
      <c r="L11" s="402"/>
      <c r="M11" s="212" t="str">
        <f>'Résultats globaux'!G37</f>
        <v>…</v>
      </c>
      <c r="N11" s="213"/>
      <c r="O11" s="214" t="str">
        <f>'Résultats globaux'!F37</f>
        <v>En attente</v>
      </c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395" t="s">
        <v>328</v>
      </c>
      <c r="B12" s="395"/>
      <c r="C12" s="395"/>
      <c r="D12" s="395"/>
      <c r="E12" s="395"/>
      <c r="F12" s="395"/>
      <c r="G12" s="395"/>
      <c r="H12" s="395"/>
      <c r="I12" s="395" t="s">
        <v>329</v>
      </c>
      <c r="J12" s="395"/>
      <c r="K12" s="395"/>
      <c r="L12" s="395"/>
      <c r="M12" s="395"/>
      <c r="N12" s="395"/>
      <c r="O12" s="395"/>
      <c r="P12" s="2"/>
      <c r="Q12" s="2"/>
      <c r="R12" s="2"/>
      <c r="S12" s="2"/>
      <c r="T12" s="2"/>
      <c r="U12" s="2"/>
      <c r="V12" s="2"/>
      <c r="W12" s="2"/>
      <c r="X12" s="2"/>
    </row>
    <row r="13" spans="1:24" ht="62.25" customHeight="1" x14ac:dyDescent="0.25">
      <c r="A13" s="422" t="s">
        <v>330</v>
      </c>
      <c r="B13" s="423"/>
      <c r="C13" s="423"/>
      <c r="D13" s="423"/>
      <c r="E13" s="423"/>
      <c r="F13" s="423"/>
      <c r="G13" s="423"/>
      <c r="H13" s="424"/>
      <c r="I13" s="376" t="s">
        <v>331</v>
      </c>
      <c r="J13" s="376"/>
      <c r="K13" s="376" t="s">
        <v>332</v>
      </c>
      <c r="L13" s="376"/>
      <c r="M13" s="376" t="s">
        <v>333</v>
      </c>
      <c r="N13" s="376"/>
      <c r="O13" s="242" t="s">
        <v>334</v>
      </c>
      <c r="P13" s="2"/>
      <c r="Q13" s="2"/>
      <c r="R13" s="2"/>
      <c r="S13" s="2"/>
      <c r="T13" s="2"/>
      <c r="U13" s="2"/>
      <c r="V13" s="2"/>
      <c r="W13" s="2"/>
      <c r="X13" s="2"/>
    </row>
    <row r="14" spans="1:24" ht="9.75" customHeight="1" x14ac:dyDescent="0.25">
      <c r="A14" s="425"/>
      <c r="B14" s="426"/>
      <c r="C14" s="426"/>
      <c r="D14" s="426"/>
      <c r="E14" s="426"/>
      <c r="F14" s="426"/>
      <c r="G14" s="426"/>
      <c r="H14" s="427"/>
      <c r="I14" s="377" t="s">
        <v>335</v>
      </c>
      <c r="J14" s="378"/>
      <c r="K14" s="238"/>
      <c r="L14" s="239"/>
      <c r="M14" s="377"/>
      <c r="N14" s="378"/>
      <c r="O14" s="396"/>
      <c r="P14" s="2"/>
      <c r="Q14" s="2"/>
      <c r="R14" s="2"/>
      <c r="S14" s="2"/>
      <c r="T14" s="2"/>
      <c r="U14" s="2"/>
      <c r="V14" s="2"/>
      <c r="W14" s="2"/>
      <c r="X14" s="2"/>
    </row>
    <row r="15" spans="1:24" ht="25.5" customHeight="1" x14ac:dyDescent="0.25">
      <c r="A15" s="425"/>
      <c r="B15" s="426"/>
      <c r="C15" s="426"/>
      <c r="D15" s="426"/>
      <c r="E15" s="426"/>
      <c r="F15" s="426"/>
      <c r="G15" s="426"/>
      <c r="H15" s="427"/>
      <c r="I15" s="379"/>
      <c r="J15" s="380"/>
      <c r="K15" s="240"/>
      <c r="L15" s="241"/>
      <c r="M15" s="379"/>
      <c r="N15" s="380"/>
      <c r="O15" s="397"/>
      <c r="P15" s="49"/>
      <c r="Q15" s="2"/>
      <c r="R15" s="2"/>
      <c r="S15" s="2"/>
      <c r="T15" s="2"/>
      <c r="U15" s="2"/>
      <c r="V15" s="2"/>
      <c r="W15" s="2"/>
      <c r="X15" s="2"/>
    </row>
    <row r="16" spans="1:24" s="2" customFormat="1" ht="30" customHeight="1" x14ac:dyDescent="0.25">
      <c r="A16" s="425"/>
      <c r="B16" s="426"/>
      <c r="C16" s="426"/>
      <c r="D16" s="426"/>
      <c r="E16" s="426"/>
      <c r="F16" s="426"/>
      <c r="G16" s="426"/>
      <c r="H16" s="427"/>
      <c r="I16" s="377" t="s">
        <v>336</v>
      </c>
      <c r="J16" s="378"/>
      <c r="K16" s="377"/>
      <c r="L16" s="378"/>
      <c r="M16" s="377"/>
      <c r="N16" s="378"/>
      <c r="O16" s="396"/>
    </row>
    <row r="17" spans="1:24" s="2" customFormat="1" ht="33" customHeight="1" x14ac:dyDescent="0.25">
      <c r="A17" s="425"/>
      <c r="B17" s="426"/>
      <c r="C17" s="426"/>
      <c r="D17" s="426"/>
      <c r="E17" s="426"/>
      <c r="F17" s="426"/>
      <c r="G17" s="426"/>
      <c r="H17" s="427"/>
      <c r="I17" s="379"/>
      <c r="J17" s="380"/>
      <c r="K17" s="379"/>
      <c r="L17" s="380"/>
      <c r="M17" s="379"/>
      <c r="N17" s="380"/>
      <c r="O17" s="397"/>
    </row>
    <row r="18" spans="1:24" s="2" customFormat="1" ht="39.75" customHeight="1" x14ac:dyDescent="0.25">
      <c r="A18" s="428"/>
      <c r="B18" s="429"/>
      <c r="C18" s="429"/>
      <c r="D18" s="429"/>
      <c r="E18" s="429"/>
      <c r="F18" s="429"/>
      <c r="G18" s="429"/>
      <c r="H18" s="430"/>
      <c r="I18" s="381" t="s">
        <v>337</v>
      </c>
      <c r="J18" s="382"/>
      <c r="K18" s="381"/>
      <c r="L18" s="382"/>
      <c r="M18" s="381"/>
      <c r="N18" s="382"/>
      <c r="O18" s="237"/>
    </row>
    <row r="19" spans="1:24" ht="20.25" customHeight="1" x14ac:dyDescent="0.25">
      <c r="A19" s="211" t="s">
        <v>338</v>
      </c>
      <c r="B19" s="213" t="s">
        <v>81</v>
      </c>
      <c r="C19" s="213"/>
      <c r="D19" s="213"/>
      <c r="E19" s="213"/>
      <c r="F19" s="213"/>
      <c r="G19" s="213"/>
      <c r="H19" s="213"/>
      <c r="I19" s="213"/>
      <c r="J19" s="402" t="s">
        <v>327</v>
      </c>
      <c r="K19" s="402"/>
      <c r="L19" s="402"/>
      <c r="M19" s="215" t="str">
        <f>'Résultats globaux'!G38</f>
        <v>…</v>
      </c>
      <c r="N19" s="213"/>
      <c r="O19" s="214" t="str">
        <f>'Résultats globaux'!F38</f>
        <v>En attente</v>
      </c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50"/>
      <c r="B20" s="47"/>
      <c r="C20" s="47"/>
      <c r="D20" s="47"/>
      <c r="E20" s="47"/>
      <c r="F20" s="33"/>
      <c r="G20" s="33"/>
      <c r="H20" s="33"/>
      <c r="I20" s="383" t="s">
        <v>328</v>
      </c>
      <c r="J20" s="384"/>
      <c r="K20" s="384"/>
      <c r="L20" s="384"/>
      <c r="M20" s="384"/>
      <c r="N20" s="384"/>
      <c r="O20" s="385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25">
      <c r="A21" s="51"/>
      <c r="B21" s="33"/>
      <c r="C21" s="33"/>
      <c r="D21" s="33"/>
      <c r="E21" s="33"/>
      <c r="F21" s="33"/>
      <c r="G21" s="33"/>
      <c r="H21" s="33"/>
      <c r="I21" s="386" t="s">
        <v>330</v>
      </c>
      <c r="J21" s="387"/>
      <c r="K21" s="387"/>
      <c r="L21" s="387"/>
      <c r="M21" s="387"/>
      <c r="N21" s="387"/>
      <c r="O21" s="388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51"/>
      <c r="B22" s="33"/>
      <c r="C22" s="33"/>
      <c r="D22" s="33"/>
      <c r="E22" s="33"/>
      <c r="F22" s="33"/>
      <c r="G22" s="33"/>
      <c r="H22" s="33"/>
      <c r="I22" s="389"/>
      <c r="J22" s="390"/>
      <c r="K22" s="390"/>
      <c r="L22" s="390"/>
      <c r="M22" s="390"/>
      <c r="N22" s="390"/>
      <c r="O22" s="391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51"/>
      <c r="B23" s="33"/>
      <c r="C23" s="33"/>
      <c r="D23" s="33"/>
      <c r="E23" s="33"/>
      <c r="F23" s="33"/>
      <c r="G23" s="33"/>
      <c r="H23" s="33"/>
      <c r="I23" s="389"/>
      <c r="J23" s="390"/>
      <c r="K23" s="390"/>
      <c r="L23" s="390"/>
      <c r="M23" s="390"/>
      <c r="N23" s="390"/>
      <c r="O23" s="391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51"/>
      <c r="B24" s="33"/>
      <c r="C24" s="33"/>
      <c r="D24" s="33"/>
      <c r="E24" s="33"/>
      <c r="F24" s="33"/>
      <c r="G24" s="33"/>
      <c r="H24" s="33"/>
      <c r="I24" s="389"/>
      <c r="J24" s="390"/>
      <c r="K24" s="390"/>
      <c r="L24" s="390"/>
      <c r="M24" s="390"/>
      <c r="N24" s="390"/>
      <c r="O24" s="391"/>
      <c r="P24" s="2"/>
      <c r="Q24" s="2"/>
      <c r="R24" s="2"/>
      <c r="S24" s="2"/>
      <c r="T24" s="2"/>
      <c r="U24" s="2"/>
      <c r="V24" s="2"/>
      <c r="W24" s="2"/>
      <c r="X24" s="2"/>
    </row>
    <row r="25" spans="1:24" ht="18.75" customHeight="1" x14ac:dyDescent="0.25">
      <c r="A25" s="51"/>
      <c r="B25" s="33"/>
      <c r="C25" s="33"/>
      <c r="D25" s="33"/>
      <c r="E25" s="33"/>
      <c r="F25" s="33"/>
      <c r="G25" s="33"/>
      <c r="H25" s="33"/>
      <c r="I25" s="389"/>
      <c r="J25" s="390"/>
      <c r="K25" s="390"/>
      <c r="L25" s="390"/>
      <c r="M25" s="390"/>
      <c r="N25" s="390"/>
      <c r="O25" s="391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51"/>
      <c r="B26" s="33"/>
      <c r="C26" s="33"/>
      <c r="D26" s="33"/>
      <c r="E26" s="33"/>
      <c r="F26" s="33"/>
      <c r="G26" s="33"/>
      <c r="H26" s="33"/>
      <c r="I26" s="389"/>
      <c r="J26" s="390"/>
      <c r="K26" s="390"/>
      <c r="L26" s="390"/>
      <c r="M26" s="390"/>
      <c r="N26" s="390"/>
      <c r="O26" s="391"/>
      <c r="P26" s="2"/>
      <c r="Q26" s="2"/>
      <c r="R26" s="2"/>
      <c r="S26" s="2"/>
      <c r="T26" s="2"/>
      <c r="U26" s="2"/>
      <c r="V26" s="2"/>
      <c r="W26" s="2"/>
      <c r="X26" s="2"/>
    </row>
    <row r="27" spans="1:24" ht="18.75" customHeight="1" x14ac:dyDescent="0.25">
      <c r="A27" s="51"/>
      <c r="B27" s="33"/>
      <c r="C27" s="33"/>
      <c r="D27" s="33"/>
      <c r="E27" s="33"/>
      <c r="F27" s="33"/>
      <c r="G27" s="33"/>
      <c r="H27" s="33"/>
      <c r="I27" s="392"/>
      <c r="J27" s="393"/>
      <c r="K27" s="393"/>
      <c r="L27" s="393"/>
      <c r="M27" s="393"/>
      <c r="N27" s="393"/>
      <c r="O27" s="394"/>
      <c r="P27" s="2"/>
      <c r="Q27" s="2"/>
      <c r="R27" s="2"/>
      <c r="S27" s="2"/>
      <c r="T27" s="2"/>
      <c r="U27" s="2"/>
      <c r="V27" s="2"/>
      <c r="W27" s="2"/>
      <c r="X27" s="2"/>
    </row>
    <row r="28" spans="1:24" ht="18.75" customHeight="1" x14ac:dyDescent="0.25">
      <c r="A28" s="51"/>
      <c r="B28" s="33"/>
      <c r="C28" s="33"/>
      <c r="D28" s="33"/>
      <c r="E28" s="33"/>
      <c r="F28" s="33"/>
      <c r="G28" s="33"/>
      <c r="H28" s="33"/>
      <c r="I28" s="383" t="s">
        <v>329</v>
      </c>
      <c r="J28" s="384"/>
      <c r="K28" s="384"/>
      <c r="L28" s="384"/>
      <c r="M28" s="384"/>
      <c r="N28" s="384"/>
      <c r="O28" s="385"/>
      <c r="P28" s="49"/>
      <c r="Q28" s="2"/>
      <c r="R28" s="2"/>
      <c r="S28" s="2"/>
      <c r="T28" s="2"/>
      <c r="U28" s="2"/>
      <c r="V28" s="2"/>
      <c r="W28" s="2"/>
      <c r="X28" s="2"/>
    </row>
    <row r="29" spans="1:24" ht="55.5" customHeight="1" x14ac:dyDescent="0.25">
      <c r="A29" s="51"/>
      <c r="B29" s="33"/>
      <c r="C29" s="33"/>
      <c r="D29" s="33"/>
      <c r="E29" s="33"/>
      <c r="F29" s="33"/>
      <c r="G29" s="33"/>
      <c r="H29" s="33"/>
      <c r="I29" s="376" t="s">
        <v>331</v>
      </c>
      <c r="J29" s="376"/>
      <c r="K29" s="376" t="s">
        <v>332</v>
      </c>
      <c r="L29" s="376"/>
      <c r="M29" s="376" t="s">
        <v>333</v>
      </c>
      <c r="N29" s="376"/>
      <c r="O29" s="242" t="s">
        <v>334</v>
      </c>
      <c r="P29" s="2"/>
      <c r="Q29" s="2"/>
      <c r="R29" s="2"/>
      <c r="S29" s="2"/>
      <c r="T29" s="2"/>
      <c r="U29" s="2"/>
      <c r="V29" s="2"/>
      <c r="W29" s="2"/>
      <c r="X29" s="2"/>
    </row>
    <row r="30" spans="1:24" ht="40.5" customHeight="1" x14ac:dyDescent="0.25">
      <c r="A30" s="51"/>
      <c r="B30" s="33"/>
      <c r="C30" s="33"/>
      <c r="D30" s="33"/>
      <c r="E30" s="33"/>
      <c r="F30" s="33"/>
      <c r="G30" s="33"/>
      <c r="H30" s="33"/>
      <c r="I30" s="398" t="s">
        <v>335</v>
      </c>
      <c r="J30" s="399"/>
      <c r="K30" s="381"/>
      <c r="L30" s="382"/>
      <c r="M30" s="381"/>
      <c r="N30" s="382"/>
      <c r="O30" s="237"/>
      <c r="P30" s="2"/>
      <c r="Q30" s="2"/>
      <c r="R30" s="2"/>
      <c r="S30" s="2"/>
      <c r="T30" s="2"/>
      <c r="U30" s="2"/>
      <c r="V30" s="2"/>
      <c r="W30" s="2"/>
      <c r="X30" s="2"/>
    </row>
    <row r="31" spans="1:24" ht="48" customHeight="1" x14ac:dyDescent="0.25">
      <c r="A31" s="51"/>
      <c r="B31" s="33"/>
      <c r="C31" s="33"/>
      <c r="D31" s="33"/>
      <c r="E31" s="33"/>
      <c r="F31" s="33"/>
      <c r="G31" s="33"/>
      <c r="H31" s="33"/>
      <c r="I31" s="398" t="s">
        <v>336</v>
      </c>
      <c r="J31" s="399"/>
      <c r="K31" s="381"/>
      <c r="L31" s="382"/>
      <c r="M31" s="381"/>
      <c r="N31" s="382"/>
      <c r="O31" s="237"/>
      <c r="P31" s="2"/>
      <c r="Q31" s="2"/>
      <c r="R31" s="2"/>
      <c r="S31" s="2"/>
      <c r="T31" s="2"/>
      <c r="U31" s="2"/>
      <c r="V31" s="2"/>
      <c r="W31" s="2"/>
      <c r="X31" s="2"/>
    </row>
    <row r="32" spans="1:24" ht="47.25" customHeight="1" x14ac:dyDescent="0.25">
      <c r="A32" s="51"/>
      <c r="B32" s="33"/>
      <c r="C32" s="33"/>
      <c r="D32" s="33"/>
      <c r="E32" s="33"/>
      <c r="F32" s="33"/>
      <c r="G32" s="33"/>
      <c r="H32" s="48"/>
      <c r="I32" s="398" t="s">
        <v>337</v>
      </c>
      <c r="J32" s="399"/>
      <c r="K32" s="381"/>
      <c r="L32" s="382"/>
      <c r="M32" s="381"/>
      <c r="N32" s="382"/>
      <c r="O32" s="237"/>
      <c r="P32" s="2"/>
      <c r="Q32" s="2"/>
      <c r="R32" s="2"/>
      <c r="S32" s="2"/>
      <c r="T32" s="2"/>
      <c r="U32" s="2"/>
      <c r="V32" s="2"/>
      <c r="W32" s="2"/>
      <c r="X32" s="2"/>
    </row>
    <row r="33" spans="1:15" x14ac:dyDescent="0.25">
      <c r="A33" s="141" t="s">
        <v>339</v>
      </c>
      <c r="B33" s="374" t="s">
        <v>305</v>
      </c>
      <c r="C33" s="374"/>
      <c r="D33" s="374"/>
      <c r="E33" s="374"/>
      <c r="F33" s="374"/>
      <c r="G33" s="374"/>
      <c r="H33" s="374"/>
      <c r="I33" s="140"/>
      <c r="J33" s="375" t="s">
        <v>327</v>
      </c>
      <c r="K33" s="375"/>
      <c r="L33" s="375"/>
      <c r="M33" s="139" t="str">
        <f>'Résultats globaux'!G48</f>
        <v>…</v>
      </c>
      <c r="N33" s="140"/>
      <c r="O33" s="143" t="str">
        <f>'Résultats globaux'!F48</f>
        <v>En attente</v>
      </c>
    </row>
    <row r="34" spans="1:15" x14ac:dyDescent="0.25">
      <c r="A34" s="51"/>
      <c r="B34" s="33"/>
      <c r="C34" s="33"/>
      <c r="D34" s="33"/>
      <c r="E34" s="33"/>
      <c r="F34" s="33"/>
      <c r="G34" s="33"/>
      <c r="H34" s="33"/>
      <c r="I34" s="383" t="s">
        <v>328</v>
      </c>
      <c r="J34" s="384"/>
      <c r="K34" s="384"/>
      <c r="L34" s="384"/>
      <c r="M34" s="384"/>
      <c r="N34" s="384"/>
      <c r="O34" s="385"/>
    </row>
    <row r="35" spans="1:15" ht="15" customHeight="1" x14ac:dyDescent="0.25">
      <c r="A35" s="51"/>
      <c r="B35" s="33"/>
      <c r="C35" s="33"/>
      <c r="D35" s="33"/>
      <c r="E35" s="33"/>
      <c r="F35" s="33"/>
      <c r="G35" s="33"/>
      <c r="H35" s="33"/>
      <c r="I35" s="386" t="s">
        <v>330</v>
      </c>
      <c r="J35" s="387"/>
      <c r="K35" s="387"/>
      <c r="L35" s="387"/>
      <c r="M35" s="387"/>
      <c r="N35" s="387"/>
      <c r="O35" s="388"/>
    </row>
    <row r="36" spans="1:15" ht="42.75" customHeight="1" x14ac:dyDescent="0.25">
      <c r="A36" s="51"/>
      <c r="B36" s="33"/>
      <c r="C36" s="33"/>
      <c r="D36" s="33"/>
      <c r="E36" s="33"/>
      <c r="F36" s="33"/>
      <c r="G36" s="33"/>
      <c r="H36" s="33"/>
      <c r="I36" s="389"/>
      <c r="J36" s="390"/>
      <c r="K36" s="390"/>
      <c r="L36" s="390"/>
      <c r="M36" s="390"/>
      <c r="N36" s="390"/>
      <c r="O36" s="391"/>
    </row>
    <row r="37" spans="1:15" ht="3" customHeight="1" x14ac:dyDescent="0.25">
      <c r="A37" s="51"/>
      <c r="B37" s="33"/>
      <c r="C37" s="33"/>
      <c r="D37" s="33"/>
      <c r="E37" s="33"/>
      <c r="F37" s="33"/>
      <c r="G37" s="33"/>
      <c r="H37" s="33"/>
      <c r="I37" s="389"/>
      <c r="J37" s="390"/>
      <c r="K37" s="390"/>
      <c r="L37" s="390"/>
      <c r="M37" s="390"/>
      <c r="N37" s="390"/>
      <c r="O37" s="391"/>
    </row>
    <row r="38" spans="1:15" ht="4.5" customHeight="1" x14ac:dyDescent="0.25">
      <c r="A38" s="51"/>
      <c r="B38" s="33"/>
      <c r="C38" s="33"/>
      <c r="D38" s="33"/>
      <c r="E38" s="33"/>
      <c r="F38" s="33"/>
      <c r="G38" s="33"/>
      <c r="H38" s="33"/>
      <c r="I38" s="389"/>
      <c r="J38" s="390"/>
      <c r="K38" s="390"/>
      <c r="L38" s="390"/>
      <c r="M38" s="390"/>
      <c r="N38" s="390"/>
      <c r="O38" s="391"/>
    </row>
    <row r="39" spans="1:15" ht="11.25" customHeight="1" x14ac:dyDescent="0.25">
      <c r="A39" s="51"/>
      <c r="B39" s="33"/>
      <c r="C39" s="33"/>
      <c r="D39" s="33"/>
      <c r="E39" s="33"/>
      <c r="F39" s="33"/>
      <c r="G39" s="33"/>
      <c r="H39" s="33"/>
      <c r="I39" s="389"/>
      <c r="J39" s="390"/>
      <c r="K39" s="390"/>
      <c r="L39" s="390"/>
      <c r="M39" s="390"/>
      <c r="N39" s="390"/>
      <c r="O39" s="391"/>
    </row>
    <row r="40" spans="1:15" ht="5.25" customHeight="1" x14ac:dyDescent="0.25">
      <c r="A40" s="51"/>
      <c r="B40" s="33"/>
      <c r="C40" s="33"/>
      <c r="D40" s="33"/>
      <c r="E40" s="33"/>
      <c r="F40" s="33"/>
      <c r="G40" s="33"/>
      <c r="H40" s="33"/>
      <c r="I40" s="389"/>
      <c r="J40" s="390"/>
      <c r="K40" s="390"/>
      <c r="L40" s="390"/>
      <c r="M40" s="390"/>
      <c r="N40" s="390"/>
      <c r="O40" s="391"/>
    </row>
    <row r="41" spans="1:15" x14ac:dyDescent="0.25">
      <c r="A41" s="51"/>
      <c r="B41" s="33"/>
      <c r="C41" s="33"/>
      <c r="D41" s="33"/>
      <c r="E41" s="33"/>
      <c r="F41" s="33"/>
      <c r="G41" s="33"/>
      <c r="H41" s="33"/>
      <c r="I41" s="392"/>
      <c r="J41" s="393"/>
      <c r="K41" s="393"/>
      <c r="L41" s="393"/>
      <c r="M41" s="393"/>
      <c r="N41" s="393"/>
      <c r="O41" s="394"/>
    </row>
    <row r="42" spans="1:15" x14ac:dyDescent="0.25">
      <c r="A42" s="51"/>
      <c r="B42" s="33"/>
      <c r="C42" s="33"/>
      <c r="D42" s="33"/>
      <c r="E42" s="33"/>
      <c r="F42" s="33"/>
      <c r="G42" s="33"/>
      <c r="H42" s="33"/>
      <c r="I42" s="383" t="s">
        <v>329</v>
      </c>
      <c r="J42" s="384"/>
      <c r="K42" s="384"/>
      <c r="L42" s="384"/>
      <c r="M42" s="384"/>
      <c r="N42" s="384"/>
      <c r="O42" s="385"/>
    </row>
    <row r="43" spans="1:15" ht="45.75" customHeight="1" x14ac:dyDescent="0.25">
      <c r="A43" s="51"/>
      <c r="B43" s="33"/>
      <c r="C43" s="33"/>
      <c r="D43" s="33"/>
      <c r="E43" s="33"/>
      <c r="F43" s="33"/>
      <c r="G43" s="33"/>
      <c r="H43" s="33"/>
      <c r="I43" s="376" t="s">
        <v>331</v>
      </c>
      <c r="J43" s="376"/>
      <c r="K43" s="376" t="s">
        <v>332</v>
      </c>
      <c r="L43" s="376"/>
      <c r="M43" s="376" t="s">
        <v>333</v>
      </c>
      <c r="N43" s="376"/>
      <c r="O43" s="242" t="s">
        <v>334</v>
      </c>
    </row>
    <row r="44" spans="1:15" ht="34.5" customHeight="1" x14ac:dyDescent="0.25">
      <c r="A44" s="51"/>
      <c r="B44" s="33"/>
      <c r="C44" s="33"/>
      <c r="D44" s="33"/>
      <c r="E44" s="33"/>
      <c r="F44" s="33"/>
      <c r="G44" s="33"/>
      <c r="H44" s="33"/>
      <c r="I44" s="398" t="s">
        <v>335</v>
      </c>
      <c r="J44" s="399"/>
      <c r="K44" s="381"/>
      <c r="L44" s="382"/>
      <c r="M44" s="381"/>
      <c r="N44" s="382"/>
      <c r="O44" s="237"/>
    </row>
    <row r="45" spans="1:15" ht="34.5" customHeight="1" x14ac:dyDescent="0.25">
      <c r="A45" s="51"/>
      <c r="B45" s="33"/>
      <c r="C45" s="33"/>
      <c r="D45" s="33"/>
      <c r="E45" s="33"/>
      <c r="F45" s="33"/>
      <c r="G45" s="33"/>
      <c r="H45" s="33"/>
      <c r="I45" s="398" t="s">
        <v>336</v>
      </c>
      <c r="J45" s="399"/>
      <c r="K45" s="381"/>
      <c r="L45" s="382"/>
      <c r="M45" s="381"/>
      <c r="N45" s="382"/>
      <c r="O45" s="237"/>
    </row>
    <row r="46" spans="1:15" ht="44.25" customHeight="1" x14ac:dyDescent="0.25">
      <c r="A46" s="51"/>
      <c r="B46" s="33"/>
      <c r="C46" s="33"/>
      <c r="D46" s="33"/>
      <c r="E46" s="33"/>
      <c r="F46" s="33"/>
      <c r="G46" s="33"/>
      <c r="H46" s="33"/>
      <c r="I46" s="398" t="s">
        <v>337</v>
      </c>
      <c r="J46" s="399"/>
      <c r="K46" s="400"/>
      <c r="L46" s="400"/>
      <c r="M46" s="400"/>
      <c r="N46" s="400"/>
      <c r="O46" s="237"/>
    </row>
    <row r="47" spans="1:15" x14ac:dyDescent="0.25">
      <c r="A47" s="141" t="s">
        <v>340</v>
      </c>
      <c r="B47" s="374" t="s">
        <v>325</v>
      </c>
      <c r="C47" s="374"/>
      <c r="D47" s="374"/>
      <c r="E47" s="374"/>
      <c r="F47" s="374"/>
      <c r="G47" s="374"/>
      <c r="H47" s="374"/>
      <c r="I47" s="374"/>
      <c r="J47" s="144"/>
      <c r="K47" s="375" t="s">
        <v>327</v>
      </c>
      <c r="L47" s="375"/>
      <c r="M47" s="375"/>
      <c r="N47" s="139" t="str">
        <f>'Résultats globaux'!G69</f>
        <v>…</v>
      </c>
      <c r="O47" s="142">
        <f>'Résultats globaux'!K69</f>
        <v>0</v>
      </c>
    </row>
    <row r="48" spans="1:15" ht="25.5" customHeight="1" x14ac:dyDescent="0.25">
      <c r="A48" s="383" t="s">
        <v>328</v>
      </c>
      <c r="B48" s="384"/>
      <c r="C48" s="384"/>
      <c r="D48" s="384"/>
      <c r="E48" s="384"/>
      <c r="F48" s="384"/>
      <c r="G48" s="384"/>
      <c r="H48" s="403"/>
      <c r="I48" s="401" t="s">
        <v>329</v>
      </c>
      <c r="J48" s="384"/>
      <c r="K48" s="384"/>
      <c r="L48" s="384"/>
      <c r="M48" s="384"/>
      <c r="N48" s="384"/>
      <c r="O48" s="385"/>
    </row>
    <row r="49" spans="1:15" ht="57.75" customHeight="1" x14ac:dyDescent="0.25">
      <c r="A49" s="386" t="s">
        <v>330</v>
      </c>
      <c r="B49" s="387"/>
      <c r="C49" s="387"/>
      <c r="D49" s="387"/>
      <c r="E49" s="387"/>
      <c r="F49" s="387"/>
      <c r="G49" s="387"/>
      <c r="H49" s="388"/>
      <c r="I49" s="376" t="s">
        <v>331</v>
      </c>
      <c r="J49" s="376"/>
      <c r="K49" s="376" t="s">
        <v>332</v>
      </c>
      <c r="L49" s="376"/>
      <c r="M49" s="376" t="s">
        <v>333</v>
      </c>
      <c r="N49" s="376"/>
      <c r="O49" s="242" t="s">
        <v>334</v>
      </c>
    </row>
    <row r="50" spans="1:15" ht="17.25" customHeight="1" x14ac:dyDescent="0.25">
      <c r="A50" s="389"/>
      <c r="B50" s="390"/>
      <c r="C50" s="390"/>
      <c r="D50" s="390"/>
      <c r="E50" s="390"/>
      <c r="F50" s="390"/>
      <c r="G50" s="390"/>
      <c r="H50" s="391"/>
      <c r="I50" s="431" t="s">
        <v>335</v>
      </c>
      <c r="J50" s="432"/>
      <c r="K50" s="431"/>
      <c r="L50" s="432"/>
      <c r="M50" s="377"/>
      <c r="N50" s="378"/>
      <c r="O50" s="396"/>
    </row>
    <row r="51" spans="1:15" ht="3.75" customHeight="1" x14ac:dyDescent="0.25">
      <c r="A51" s="389"/>
      <c r="B51" s="390"/>
      <c r="C51" s="390"/>
      <c r="D51" s="390"/>
      <c r="E51" s="390"/>
      <c r="F51" s="390"/>
      <c r="G51" s="390"/>
      <c r="H51" s="391"/>
      <c r="I51" s="433"/>
      <c r="J51" s="434"/>
      <c r="K51" s="433"/>
      <c r="L51" s="434"/>
      <c r="M51" s="437"/>
      <c r="N51" s="438"/>
      <c r="O51" s="439"/>
    </row>
    <row r="52" spans="1:15" ht="11.25" customHeight="1" x14ac:dyDescent="0.25">
      <c r="A52" s="389"/>
      <c r="B52" s="390"/>
      <c r="C52" s="390"/>
      <c r="D52" s="390"/>
      <c r="E52" s="390"/>
      <c r="F52" s="390"/>
      <c r="G52" s="390"/>
      <c r="H52" s="391"/>
      <c r="I52" s="433"/>
      <c r="J52" s="434"/>
      <c r="K52" s="433"/>
      <c r="L52" s="434"/>
      <c r="M52" s="437"/>
      <c r="N52" s="438"/>
      <c r="O52" s="439"/>
    </row>
    <row r="53" spans="1:15" ht="8.25" customHeight="1" x14ac:dyDescent="0.25">
      <c r="A53" s="389"/>
      <c r="B53" s="390"/>
      <c r="C53" s="390"/>
      <c r="D53" s="390"/>
      <c r="E53" s="390"/>
      <c r="F53" s="390"/>
      <c r="G53" s="390"/>
      <c r="H53" s="391"/>
      <c r="I53" s="435"/>
      <c r="J53" s="436"/>
      <c r="K53" s="435"/>
      <c r="L53" s="436"/>
      <c r="M53" s="379"/>
      <c r="N53" s="380"/>
      <c r="O53" s="397"/>
    </row>
    <row r="54" spans="1:15" ht="21" customHeight="1" x14ac:dyDescent="0.25">
      <c r="A54" s="389"/>
      <c r="B54" s="390"/>
      <c r="C54" s="390"/>
      <c r="D54" s="390"/>
      <c r="E54" s="390"/>
      <c r="F54" s="390"/>
      <c r="G54" s="390"/>
      <c r="H54" s="391"/>
      <c r="I54" s="431" t="s">
        <v>336</v>
      </c>
      <c r="J54" s="432"/>
      <c r="K54" s="377"/>
      <c r="L54" s="378"/>
      <c r="M54" s="377"/>
      <c r="N54" s="378"/>
      <c r="O54" s="396"/>
    </row>
    <row r="55" spans="1:15" ht="6.75" customHeight="1" x14ac:dyDescent="0.25">
      <c r="A55" s="389"/>
      <c r="B55" s="390"/>
      <c r="C55" s="390"/>
      <c r="D55" s="390"/>
      <c r="E55" s="390"/>
      <c r="F55" s="390"/>
      <c r="G55" s="390"/>
      <c r="H55" s="391"/>
      <c r="I55" s="433"/>
      <c r="J55" s="434"/>
      <c r="K55" s="437"/>
      <c r="L55" s="438"/>
      <c r="M55" s="437"/>
      <c r="N55" s="438"/>
      <c r="O55" s="439"/>
    </row>
    <row r="56" spans="1:15" ht="3" customHeight="1" x14ac:dyDescent="0.25">
      <c r="A56" s="389"/>
      <c r="B56" s="390"/>
      <c r="C56" s="390"/>
      <c r="D56" s="390"/>
      <c r="E56" s="390"/>
      <c r="F56" s="390"/>
      <c r="G56" s="390"/>
      <c r="H56" s="391"/>
      <c r="I56" s="433"/>
      <c r="J56" s="434"/>
      <c r="K56" s="437"/>
      <c r="L56" s="438"/>
      <c r="M56" s="437"/>
      <c r="N56" s="438"/>
      <c r="O56" s="439"/>
    </row>
    <row r="57" spans="1:15" ht="8.25" customHeight="1" x14ac:dyDescent="0.25">
      <c r="A57" s="389"/>
      <c r="B57" s="390"/>
      <c r="C57" s="390"/>
      <c r="D57" s="390"/>
      <c r="E57" s="390"/>
      <c r="F57" s="390"/>
      <c r="G57" s="390"/>
      <c r="H57" s="391"/>
      <c r="I57" s="435"/>
      <c r="J57" s="436"/>
      <c r="K57" s="379"/>
      <c r="L57" s="380"/>
      <c r="M57" s="379"/>
      <c r="N57" s="380"/>
      <c r="O57" s="397"/>
    </row>
    <row r="58" spans="1:15" ht="3" customHeight="1" x14ac:dyDescent="0.25">
      <c r="A58" s="389"/>
      <c r="B58" s="390"/>
      <c r="C58" s="390"/>
      <c r="D58" s="390"/>
      <c r="E58" s="390"/>
      <c r="F58" s="390"/>
      <c r="G58" s="390"/>
      <c r="H58" s="391"/>
      <c r="I58" s="431" t="s">
        <v>337</v>
      </c>
      <c r="J58" s="432"/>
      <c r="K58" s="377"/>
      <c r="L58" s="378"/>
      <c r="M58" s="377"/>
      <c r="N58" s="378"/>
      <c r="O58" s="396"/>
    </row>
    <row r="59" spans="1:15" ht="12" customHeight="1" x14ac:dyDescent="0.25">
      <c r="A59" s="389"/>
      <c r="B59" s="390"/>
      <c r="C59" s="390"/>
      <c r="D59" s="390"/>
      <c r="E59" s="390"/>
      <c r="F59" s="390"/>
      <c r="G59" s="390"/>
      <c r="H59" s="391"/>
      <c r="I59" s="433"/>
      <c r="J59" s="434"/>
      <c r="K59" s="437"/>
      <c r="L59" s="438"/>
      <c r="M59" s="437"/>
      <c r="N59" s="438"/>
      <c r="O59" s="439"/>
    </row>
    <row r="60" spans="1:15" x14ac:dyDescent="0.25">
      <c r="A60" s="389"/>
      <c r="B60" s="390"/>
      <c r="C60" s="390"/>
      <c r="D60" s="390"/>
      <c r="E60" s="390"/>
      <c r="F60" s="390"/>
      <c r="G60" s="390"/>
      <c r="H60" s="391"/>
      <c r="I60" s="433"/>
      <c r="J60" s="434"/>
      <c r="K60" s="437"/>
      <c r="L60" s="438"/>
      <c r="M60" s="437"/>
      <c r="N60" s="438"/>
      <c r="O60" s="439"/>
    </row>
    <row r="61" spans="1:15" ht="10.5" customHeight="1" x14ac:dyDescent="0.25">
      <c r="A61" s="392"/>
      <c r="B61" s="393"/>
      <c r="C61" s="393"/>
      <c r="D61" s="393"/>
      <c r="E61" s="393"/>
      <c r="F61" s="393"/>
      <c r="G61" s="393"/>
      <c r="H61" s="394"/>
      <c r="I61" s="435"/>
      <c r="J61" s="436"/>
      <c r="K61" s="379"/>
      <c r="L61" s="380"/>
      <c r="M61" s="379"/>
      <c r="N61" s="380"/>
      <c r="O61" s="397"/>
    </row>
  </sheetData>
  <sheetProtection sheet="1" objects="1" scenarios="1" selectLockedCells="1"/>
  <mergeCells count="82">
    <mergeCell ref="O58:O61"/>
    <mergeCell ref="I50:J53"/>
    <mergeCell ref="K50:L53"/>
    <mergeCell ref="M50:N53"/>
    <mergeCell ref="O50:O53"/>
    <mergeCell ref="I54:J57"/>
    <mergeCell ref="K54:L57"/>
    <mergeCell ref="M54:N57"/>
    <mergeCell ref="O54:O57"/>
    <mergeCell ref="C9:F10"/>
    <mergeCell ref="G5:O10"/>
    <mergeCell ref="I14:J15"/>
    <mergeCell ref="A3:O3"/>
    <mergeCell ref="C4:O4"/>
    <mergeCell ref="C5:F5"/>
    <mergeCell ref="C6:F6"/>
    <mergeCell ref="A7:B7"/>
    <mergeCell ref="A5:B5"/>
    <mergeCell ref="A4:B4"/>
    <mergeCell ref="C7:C8"/>
    <mergeCell ref="D7:F8"/>
    <mergeCell ref="B11:H11"/>
    <mergeCell ref="I11:L11"/>
    <mergeCell ref="A13:H18"/>
    <mergeCell ref="A12:H12"/>
    <mergeCell ref="A48:H48"/>
    <mergeCell ref="A49:H61"/>
    <mergeCell ref="I30:J30"/>
    <mergeCell ref="K30:L30"/>
    <mergeCell ref="M30:N30"/>
    <mergeCell ref="I31:J31"/>
    <mergeCell ref="K31:L31"/>
    <mergeCell ref="M31:N31"/>
    <mergeCell ref="I32:J32"/>
    <mergeCell ref="K32:L32"/>
    <mergeCell ref="M32:N32"/>
    <mergeCell ref="I44:J44"/>
    <mergeCell ref="K49:L49"/>
    <mergeCell ref="I58:J61"/>
    <mergeCell ref="K58:L61"/>
    <mergeCell ref="M58:N61"/>
    <mergeCell ref="M49:N49"/>
    <mergeCell ref="I28:O28"/>
    <mergeCell ref="I29:J29"/>
    <mergeCell ref="K29:L29"/>
    <mergeCell ref="M29:N29"/>
    <mergeCell ref="K44:L44"/>
    <mergeCell ref="M44:N44"/>
    <mergeCell ref="I45:J45"/>
    <mergeCell ref="K45:L45"/>
    <mergeCell ref="M45:N45"/>
    <mergeCell ref="K46:L46"/>
    <mergeCell ref="M46:N46"/>
    <mergeCell ref="I46:J46"/>
    <mergeCell ref="K47:M47"/>
    <mergeCell ref="I49:J49"/>
    <mergeCell ref="I48:O48"/>
    <mergeCell ref="I13:J13"/>
    <mergeCell ref="K13:L13"/>
    <mergeCell ref="M13:N13"/>
    <mergeCell ref="I12:O12"/>
    <mergeCell ref="I16:J17"/>
    <mergeCell ref="K16:L17"/>
    <mergeCell ref="M16:N17"/>
    <mergeCell ref="O16:O17"/>
    <mergeCell ref="O14:O15"/>
    <mergeCell ref="B47:I47"/>
    <mergeCell ref="B33:H33"/>
    <mergeCell ref="J33:L33"/>
    <mergeCell ref="I43:J43"/>
    <mergeCell ref="M14:N15"/>
    <mergeCell ref="I18:J18"/>
    <mergeCell ref="K18:L18"/>
    <mergeCell ref="M18:N18"/>
    <mergeCell ref="K43:L43"/>
    <mergeCell ref="M43:N43"/>
    <mergeCell ref="I34:O34"/>
    <mergeCell ref="I42:O42"/>
    <mergeCell ref="I35:O41"/>
    <mergeCell ref="J19:L19"/>
    <mergeCell ref="I20:O20"/>
    <mergeCell ref="I21:O27"/>
  </mergeCells>
  <dataValidations count="1">
    <dataValidation allowBlank="1" showInputMessage="1" showErrorMessage="1" prompt="Indiquez tous les enseignements tirés des résultats de l'autodiagnostic" sqref="A13 I21 I35 A49" xr:uid="{00000000-0002-0000-0300-000000000000}"/>
  </dataValidations>
  <hyperlinks>
    <hyperlink ref="A1" r:id="rId1" display="© UTC 2021- Master IDS -  Etude complète : travaux.master.utc.fr réf n° IDS08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300" verticalDpi="300" r:id="rId2"/>
  <headerFooter>
    <oddFooter xml:space="preserve">&amp;L&amp;6© PIERRE-LOUIS W, ESSAAID I, IDIHYA K, WAOUSSI S &amp;C&amp;6IDS081 -  ISO 10993-1:2018 - &amp;D &amp;R&amp;6&amp;P/&amp;N 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AM32"/>
  <sheetViews>
    <sheetView showGridLines="0" showRowColHeaders="0" zoomScale="130" zoomScaleNormal="130" workbookViewId="0">
      <selection activeCell="F5" sqref="F5:K9"/>
    </sheetView>
  </sheetViews>
  <sheetFormatPr baseColWidth="10" defaultColWidth="11.42578125" defaultRowHeight="15" x14ac:dyDescent="0.25"/>
  <cols>
    <col min="1" max="1" width="14.85546875" customWidth="1"/>
    <col min="2" max="2" width="7.5703125" customWidth="1"/>
    <col min="3" max="3" width="6.7109375" customWidth="1"/>
    <col min="4" max="4" width="5.7109375" customWidth="1"/>
    <col min="5" max="5" width="6.28515625" customWidth="1"/>
    <col min="6" max="6" width="5.7109375" customWidth="1"/>
    <col min="7" max="7" width="6.42578125" customWidth="1"/>
    <col min="8" max="8" width="4.7109375" customWidth="1"/>
    <col min="9" max="9" width="8.42578125" customWidth="1"/>
    <col min="10" max="10" width="7.85546875" customWidth="1"/>
    <col min="11" max="11" width="12.28515625" customWidth="1"/>
    <col min="12" max="12" width="22" customWidth="1"/>
  </cols>
  <sheetData>
    <row r="1" spans="1:11" ht="10.5" customHeight="1" x14ac:dyDescent="0.25">
      <c r="A1" s="210" t="str">
        <f>'Mode d''emploi'!A1</f>
        <v>© UTC 2021- Master IDS -  Etude complète : travaux.master.utc.fr réf n° IDS081</v>
      </c>
      <c r="B1" s="182"/>
      <c r="C1" s="147"/>
      <c r="D1" s="148"/>
      <c r="E1" s="149"/>
      <c r="F1" s="453" t="s">
        <v>1</v>
      </c>
      <c r="G1" s="453"/>
      <c r="H1" s="453"/>
      <c r="I1" s="453"/>
      <c r="J1" s="453"/>
      <c r="K1" s="454"/>
    </row>
    <row r="2" spans="1:11" ht="10.5" customHeight="1" x14ac:dyDescent="0.25">
      <c r="A2" s="150" t="s">
        <v>341</v>
      </c>
      <c r="B2" s="132"/>
      <c r="C2" s="130"/>
      <c r="D2" s="145"/>
      <c r="E2" s="146"/>
      <c r="F2" s="455" t="s">
        <v>342</v>
      </c>
      <c r="G2" s="456"/>
      <c r="H2" s="456"/>
      <c r="I2" s="456"/>
      <c r="J2" s="456"/>
      <c r="K2" s="457"/>
    </row>
    <row r="3" spans="1:11" ht="31.5" customHeight="1" x14ac:dyDescent="0.25">
      <c r="A3" s="458" t="s">
        <v>468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11" ht="19.5" customHeight="1" x14ac:dyDescent="0.25">
      <c r="A4" s="471" t="s">
        <v>343</v>
      </c>
      <c r="B4" s="472"/>
      <c r="C4" s="459" t="str">
        <f>'Mode d''emploi'!C4:F4</f>
        <v>Nom de l'établissement</v>
      </c>
      <c r="D4" s="460"/>
      <c r="E4" s="460"/>
      <c r="F4" s="460"/>
      <c r="G4" s="460"/>
      <c r="H4" s="460"/>
      <c r="I4" s="460"/>
      <c r="J4" s="460"/>
      <c r="K4" s="461"/>
    </row>
    <row r="5" spans="1:11" ht="17.25" customHeight="1" x14ac:dyDescent="0.25">
      <c r="A5" s="469" t="s">
        <v>344</v>
      </c>
      <c r="B5" s="470"/>
      <c r="C5" s="462">
        <f>'Mode d''emploi'!C5:F5</f>
        <v>44155</v>
      </c>
      <c r="D5" s="463"/>
      <c r="E5" s="463"/>
      <c r="F5" s="464" t="s">
        <v>472</v>
      </c>
      <c r="G5" s="464"/>
      <c r="H5" s="464"/>
      <c r="I5" s="464"/>
      <c r="J5" s="464"/>
      <c r="K5" s="465"/>
    </row>
    <row r="6" spans="1:11" ht="22.5" customHeight="1" x14ac:dyDescent="0.25">
      <c r="A6" s="469" t="s">
        <v>345</v>
      </c>
      <c r="B6" s="470"/>
      <c r="C6" s="482" t="str">
        <f>'Mode d''emploi'!C6:F6</f>
        <v>NOM Prénom</v>
      </c>
      <c r="D6" s="483"/>
      <c r="E6" s="483"/>
      <c r="F6" s="464"/>
      <c r="G6" s="464"/>
      <c r="H6" s="464"/>
      <c r="I6" s="464"/>
      <c r="J6" s="464"/>
      <c r="K6" s="465"/>
    </row>
    <row r="7" spans="1:11" ht="18.75" customHeight="1" x14ac:dyDescent="0.25">
      <c r="A7" s="469" t="s">
        <v>346</v>
      </c>
      <c r="B7" s="470"/>
      <c r="C7" s="482" t="str">
        <f>'Mode d''emploi'!C7:D7</f>
        <v>Téléphone</v>
      </c>
      <c r="D7" s="483"/>
      <c r="E7" s="52"/>
      <c r="F7" s="464"/>
      <c r="G7" s="464"/>
      <c r="H7" s="464"/>
      <c r="I7" s="464"/>
      <c r="J7" s="464"/>
      <c r="K7" s="465"/>
    </row>
    <row r="8" spans="1:11" ht="18" customHeight="1" x14ac:dyDescent="0.25">
      <c r="A8" s="473" t="s">
        <v>291</v>
      </c>
      <c r="B8" s="474"/>
      <c r="C8" s="477" t="str">
        <f>'Mode d''emploi'!C9</f>
        <v xml:space="preserve">Insérez vos commentaires </v>
      </c>
      <c r="D8" s="478"/>
      <c r="E8" s="478"/>
      <c r="F8" s="464"/>
      <c r="G8" s="464"/>
      <c r="H8" s="464"/>
      <c r="I8" s="464"/>
      <c r="J8" s="464"/>
      <c r="K8" s="465"/>
    </row>
    <row r="9" spans="1:11" ht="18.75" customHeight="1" x14ac:dyDescent="0.25">
      <c r="A9" s="475"/>
      <c r="B9" s="476"/>
      <c r="C9" s="479"/>
      <c r="D9" s="480"/>
      <c r="E9" s="480"/>
      <c r="F9" s="466"/>
      <c r="G9" s="466"/>
      <c r="H9" s="466"/>
      <c r="I9" s="466"/>
      <c r="J9" s="466"/>
      <c r="K9" s="467"/>
    </row>
    <row r="10" spans="1:11" ht="24.75" customHeight="1" x14ac:dyDescent="0.25">
      <c r="A10" s="481" t="s">
        <v>347</v>
      </c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1" ht="36.75" customHeight="1" x14ac:dyDescent="0.25">
      <c r="A11" s="183"/>
      <c r="B11" s="49"/>
      <c r="C11" s="49"/>
      <c r="D11" s="49"/>
      <c r="E11" s="57"/>
      <c r="F11" s="58"/>
      <c r="G11" s="468" t="s">
        <v>328</v>
      </c>
      <c r="H11" s="468"/>
      <c r="I11" s="468"/>
      <c r="J11" s="468"/>
      <c r="K11" s="468"/>
    </row>
    <row r="12" spans="1:11" ht="28.5" customHeight="1" x14ac:dyDescent="0.25">
      <c r="A12" s="184"/>
      <c r="B12" s="49"/>
      <c r="C12" s="49"/>
      <c r="D12" s="49"/>
      <c r="E12" s="55"/>
      <c r="F12" s="56"/>
      <c r="G12" s="441" t="s">
        <v>330</v>
      </c>
      <c r="H12" s="441"/>
      <c r="I12" s="441"/>
      <c r="J12" s="441"/>
      <c r="K12" s="441"/>
    </row>
    <row r="13" spans="1:11" ht="22.5" customHeight="1" x14ac:dyDescent="0.25">
      <c r="A13" s="184"/>
      <c r="B13" s="49"/>
      <c r="C13" s="49"/>
      <c r="D13" s="49"/>
      <c r="E13" s="55"/>
      <c r="F13" s="56"/>
      <c r="G13" s="441"/>
      <c r="H13" s="441"/>
      <c r="I13" s="441"/>
      <c r="J13" s="441"/>
      <c r="K13" s="441"/>
    </row>
    <row r="14" spans="1:11" ht="33" customHeight="1" x14ac:dyDescent="0.25">
      <c r="A14" s="185"/>
      <c r="B14" s="25"/>
      <c r="C14" s="22"/>
      <c r="D14" s="22"/>
      <c r="E14" s="55"/>
      <c r="F14" s="56"/>
      <c r="G14" s="441"/>
      <c r="H14" s="441"/>
      <c r="I14" s="441"/>
      <c r="J14" s="441"/>
      <c r="K14" s="441"/>
    </row>
    <row r="15" spans="1:11" ht="39.75" customHeight="1" x14ac:dyDescent="0.25">
      <c r="A15" s="186"/>
      <c r="B15" s="26"/>
      <c r="C15" s="27"/>
      <c r="D15" s="22"/>
      <c r="E15" s="55"/>
      <c r="F15" s="56"/>
      <c r="G15" s="441"/>
      <c r="H15" s="441"/>
      <c r="I15" s="441"/>
      <c r="J15" s="441"/>
      <c r="K15" s="441"/>
    </row>
    <row r="16" spans="1:11" ht="18" customHeight="1" x14ac:dyDescent="0.25">
      <c r="A16" s="186" t="s">
        <v>44</v>
      </c>
      <c r="B16" s="26"/>
      <c r="C16" s="28"/>
      <c r="D16" s="22"/>
      <c r="E16" s="55"/>
      <c r="F16" s="56"/>
      <c r="G16" s="441"/>
      <c r="H16" s="441"/>
      <c r="I16" s="441"/>
      <c r="J16" s="441"/>
      <c r="K16" s="441"/>
    </row>
    <row r="17" spans="1:39" x14ac:dyDescent="0.25">
      <c r="A17" s="186"/>
      <c r="B17" s="26"/>
      <c r="C17" s="29"/>
      <c r="D17" s="24"/>
      <c r="E17" s="55"/>
      <c r="F17" s="56"/>
      <c r="G17" s="441"/>
      <c r="H17" s="441"/>
      <c r="I17" s="441"/>
      <c r="J17" s="441"/>
      <c r="K17" s="4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0.75" customHeight="1" x14ac:dyDescent="0.25">
      <c r="A18" s="53"/>
      <c r="B18" s="30"/>
      <c r="C18" s="31"/>
      <c r="D18" s="23"/>
      <c r="E18" s="55"/>
      <c r="F18" s="56"/>
      <c r="G18" s="441"/>
      <c r="H18" s="441"/>
      <c r="I18" s="441"/>
      <c r="J18" s="441"/>
      <c r="K18" s="44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37.5" customHeight="1" x14ac:dyDescent="0.25">
      <c r="A19" s="442" t="s">
        <v>329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4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81" customHeight="1" x14ac:dyDescent="0.25">
      <c r="A20" s="444" t="s">
        <v>348</v>
      </c>
      <c r="B20" s="445"/>
      <c r="C20" s="444" t="s">
        <v>349</v>
      </c>
      <c r="D20" s="446"/>
      <c r="E20" s="446"/>
      <c r="F20" s="445"/>
      <c r="G20" s="443" t="s">
        <v>350</v>
      </c>
      <c r="H20" s="443"/>
      <c r="I20" s="443"/>
      <c r="J20" s="443" t="s">
        <v>351</v>
      </c>
      <c r="K20" s="44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83.25" customHeight="1" x14ac:dyDescent="0.25">
      <c r="A21" s="447" t="s">
        <v>335</v>
      </c>
      <c r="B21" s="448"/>
      <c r="C21" s="447"/>
      <c r="D21" s="449"/>
      <c r="E21" s="449"/>
      <c r="F21" s="448"/>
      <c r="G21" s="450"/>
      <c r="H21" s="451"/>
      <c r="I21" s="452"/>
      <c r="J21" s="450"/>
      <c r="K21" s="45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75" customHeight="1" x14ac:dyDescent="0.25">
      <c r="A22" s="447" t="s">
        <v>336</v>
      </c>
      <c r="B22" s="448"/>
      <c r="C22" s="450"/>
      <c r="D22" s="451"/>
      <c r="E22" s="451"/>
      <c r="F22" s="452"/>
      <c r="G22" s="450"/>
      <c r="H22" s="451"/>
      <c r="I22" s="452"/>
      <c r="J22" s="450"/>
      <c r="K22" s="45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58.5" customHeight="1" x14ac:dyDescent="0.25">
      <c r="A23" s="447" t="s">
        <v>337</v>
      </c>
      <c r="B23" s="448"/>
      <c r="C23" s="447"/>
      <c r="D23" s="449"/>
      <c r="E23" s="449"/>
      <c r="F23" s="448"/>
      <c r="G23" s="450"/>
      <c r="H23" s="451"/>
      <c r="I23" s="452"/>
      <c r="J23" s="450"/>
      <c r="K23" s="45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2" customFormat="1" ht="40.5" customHeight="1" x14ac:dyDescent="0.25">
      <c r="A24" s="440" t="s">
        <v>352</v>
      </c>
      <c r="B24" s="440"/>
      <c r="C24" s="440"/>
      <c r="D24" s="440"/>
      <c r="E24" s="440"/>
      <c r="F24" s="440"/>
      <c r="G24" s="440"/>
      <c r="H24" s="440"/>
      <c r="I24" s="440"/>
      <c r="J24" s="440" t="s">
        <v>353</v>
      </c>
      <c r="K24" s="440"/>
    </row>
    <row r="25" spans="1:39" ht="72.75" customHeight="1" x14ac:dyDescent="0.25">
      <c r="A25" s="151" t="s">
        <v>354</v>
      </c>
      <c r="B25" s="152" t="s">
        <v>355</v>
      </c>
      <c r="C25" s="152" t="s">
        <v>356</v>
      </c>
      <c r="D25" s="152" t="s">
        <v>357</v>
      </c>
      <c r="E25" s="152" t="s">
        <v>358</v>
      </c>
      <c r="F25" s="152" t="s">
        <v>359</v>
      </c>
      <c r="G25" s="151" t="s">
        <v>48</v>
      </c>
      <c r="H25" s="151" t="s">
        <v>49</v>
      </c>
      <c r="I25" s="152" t="s">
        <v>360</v>
      </c>
      <c r="J25" s="152" t="s">
        <v>361</v>
      </c>
      <c r="K25" s="152" t="s">
        <v>362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246" customHeight="1" x14ac:dyDescent="0.25">
      <c r="A26" s="153" t="s">
        <v>363</v>
      </c>
      <c r="B26" s="36" t="s">
        <v>364</v>
      </c>
      <c r="C26" s="34"/>
      <c r="D26" s="34"/>
      <c r="E26" s="35" t="s">
        <v>200</v>
      </c>
      <c r="F26" s="35">
        <v>59</v>
      </c>
      <c r="G26" s="36" t="str">
        <f>IFERROR(VLOOKUP(H26,'Données supplémentaires'!B15:F26,4),"")</f>
        <v/>
      </c>
      <c r="H26" s="37" t="str">
        <f>IFERROR(AVERAGE('Evaluation '!E98),"")</f>
        <v/>
      </c>
      <c r="I26" s="36" t="str">
        <f>IFERROR(VLOOKUP(H26,'Données supplémentaires'!B15:F26,5),"")</f>
        <v/>
      </c>
      <c r="J26" s="36" t="s">
        <v>365</v>
      </c>
      <c r="K26" s="36" t="s">
        <v>366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2.5" customHeight="1" x14ac:dyDescent="0.25">
      <c r="A27" s="154" t="s">
        <v>367</v>
      </c>
      <c r="B27" s="54" t="s">
        <v>368</v>
      </c>
      <c r="C27" s="34"/>
      <c r="D27" s="34"/>
      <c r="E27" s="35">
        <v>7</v>
      </c>
      <c r="F27" s="36" t="s">
        <v>369</v>
      </c>
      <c r="G27" s="36" t="str">
        <f>IFERROR(VLOOKUP(H27,'Données supplémentaires'!B15:F26,4),"")</f>
        <v/>
      </c>
      <c r="H27" s="37" t="str">
        <f>IFERROR(AVERAGE('Evaluation '!E142,'Evaluation '!E143,'Evaluation '!E144,'Evaluation '!E145,'Evaluation '!E146,'Evaluation '!E147,'Evaluation '!E148),"")</f>
        <v/>
      </c>
      <c r="I27" s="36" t="str">
        <f>IFERROR(VLOOKUP(H27,'Données supplémentaires'!B15:F26,5),"")</f>
        <v/>
      </c>
      <c r="J27" s="36" t="s">
        <v>370</v>
      </c>
      <c r="K27" s="36" t="s">
        <v>371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32" customHeight="1" x14ac:dyDescent="0.25">
      <c r="A28" s="154" t="s">
        <v>372</v>
      </c>
      <c r="B28" s="54" t="s">
        <v>373</v>
      </c>
      <c r="C28" s="34"/>
      <c r="D28" s="34"/>
      <c r="E28" s="35" t="s">
        <v>142</v>
      </c>
      <c r="F28" s="35">
        <v>39</v>
      </c>
      <c r="G28" s="36" t="str">
        <f>IFERROR(VLOOKUP(H28,'Données supplémentaires'!B15:F26,4),"")</f>
        <v/>
      </c>
      <c r="H28" s="37" t="str">
        <f>IFERROR(AVERAGE('Evaluation '!E70),"")</f>
        <v/>
      </c>
      <c r="I28" s="36" t="str">
        <f>IFERROR(VLOOKUP(H28,'Données supplémentaires'!B15:F26,5),"")</f>
        <v/>
      </c>
      <c r="J28" s="36" t="s">
        <v>374</v>
      </c>
      <c r="K28" s="36" t="s">
        <v>375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46.5" customHeight="1" x14ac:dyDescent="0.25">
      <c r="A29" s="154" t="s">
        <v>376</v>
      </c>
      <c r="B29" s="54" t="s">
        <v>377</v>
      </c>
      <c r="C29" s="34"/>
      <c r="D29" s="34"/>
      <c r="E29" s="35">
        <v>4</v>
      </c>
      <c r="F29" s="35">
        <v>8</v>
      </c>
      <c r="G29" s="36" t="str">
        <f>IFERROR(VLOOKUP(H29,'Données supplémentaires'!B15:F26,4),"")</f>
        <v/>
      </c>
      <c r="H29" s="38" t="str">
        <f>IFERROR(AVERAGE('Evaluation '!E23),"")</f>
        <v/>
      </c>
      <c r="I29" s="36" t="str">
        <f>IFERROR(VLOOKUP(H29,'Données supplémentaires'!B15:F26,5),"")</f>
        <v/>
      </c>
      <c r="J29" s="36" t="s">
        <v>374</v>
      </c>
      <c r="K29" s="36" t="s">
        <v>374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201" customHeight="1" x14ac:dyDescent="0.25">
      <c r="A30" s="154" t="s">
        <v>378</v>
      </c>
      <c r="B30" s="54" t="s">
        <v>379</v>
      </c>
      <c r="C30" s="34"/>
      <c r="D30" s="34"/>
      <c r="E30" s="35">
        <v>4</v>
      </c>
      <c r="F30" s="35">
        <v>13</v>
      </c>
      <c r="G30" s="36" t="str">
        <f>IFERROR(VLOOKUP(H30,'Données supplémentaires'!B15:F26,4),"")</f>
        <v/>
      </c>
      <c r="H30" s="38" t="str">
        <f>IFERROR(AVERAGE('Evaluation '!E28),"")</f>
        <v/>
      </c>
      <c r="I30" s="36" t="str">
        <f>IFERROR(VLOOKUP(H30,'Données supplémentaires'!B15:F26,5),"")</f>
        <v/>
      </c>
      <c r="J30" s="36" t="s">
        <v>374</v>
      </c>
      <c r="K30" s="36" t="s">
        <v>380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44.25" customHeight="1" x14ac:dyDescent="0.25">
      <c r="A31" s="155" t="s">
        <v>381</v>
      </c>
      <c r="B31" s="36" t="s">
        <v>469</v>
      </c>
      <c r="C31" s="34"/>
      <c r="D31" s="34"/>
      <c r="E31" s="35">
        <v>4</v>
      </c>
      <c r="F31" s="35">
        <v>14</v>
      </c>
      <c r="G31" s="36" t="str">
        <f>IFERROR(VLOOKUP(H31,'Données supplémentaires'!B15:F26,4),"")</f>
        <v/>
      </c>
      <c r="H31" s="38" t="str">
        <f>IFERROR(AVERAGE('Evaluation '!E29),"")</f>
        <v/>
      </c>
      <c r="I31" s="36" t="str">
        <f>IFERROR(VLOOKUP(H31,'Données supplémentaires'!B15:F26,5),"")</f>
        <v/>
      </c>
      <c r="J31" s="36" t="s">
        <v>382</v>
      </c>
      <c r="K31" s="36" t="s">
        <v>374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52.25" customHeight="1" x14ac:dyDescent="0.25">
      <c r="A32" s="155" t="s">
        <v>383</v>
      </c>
      <c r="B32" s="36" t="s">
        <v>384</v>
      </c>
      <c r="C32" s="34"/>
      <c r="D32" s="34"/>
      <c r="E32" s="35" t="s">
        <v>121</v>
      </c>
      <c r="F32" s="35">
        <v>26</v>
      </c>
      <c r="G32" s="36" t="str">
        <f>IFERROR(VLOOKUP(H32,'Données supplémentaires'!B15:F26,4),"")</f>
        <v/>
      </c>
      <c r="H32" s="38" t="str">
        <f>IFERROR(AVERAGE('Evaluation '!E54),"")</f>
        <v/>
      </c>
      <c r="I32" s="36" t="str">
        <f>IFERROR(VLOOKUP(H32,'Données supplémentaires'!B15:F26,5),"")</f>
        <v/>
      </c>
      <c r="J32" s="36" t="s">
        <v>385</v>
      </c>
      <c r="K32" s="36" t="s">
        <v>386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</sheetData>
  <sheetProtection sheet="1" objects="1" scenarios="1" selectLockedCells="1"/>
  <mergeCells count="36">
    <mergeCell ref="A23:B23"/>
    <mergeCell ref="C23:F23"/>
    <mergeCell ref="G23:I23"/>
    <mergeCell ref="J23:K23"/>
    <mergeCell ref="G11:K11"/>
    <mergeCell ref="A5:B5"/>
    <mergeCell ref="A6:B6"/>
    <mergeCell ref="A4:B4"/>
    <mergeCell ref="A8:B9"/>
    <mergeCell ref="C8:E9"/>
    <mergeCell ref="A7:B7"/>
    <mergeCell ref="A10:K10"/>
    <mergeCell ref="C6:E6"/>
    <mergeCell ref="C7:D7"/>
    <mergeCell ref="F1:K1"/>
    <mergeCell ref="F2:K2"/>
    <mergeCell ref="A3:K3"/>
    <mergeCell ref="C4:K4"/>
    <mergeCell ref="C5:E5"/>
    <mergeCell ref="F5:K9"/>
    <mergeCell ref="A24:I24"/>
    <mergeCell ref="J24:K24"/>
    <mergeCell ref="G12:K18"/>
    <mergeCell ref="A19:K19"/>
    <mergeCell ref="J20:K20"/>
    <mergeCell ref="G20:I20"/>
    <mergeCell ref="A20:B20"/>
    <mergeCell ref="C20:F20"/>
    <mergeCell ref="A21:B21"/>
    <mergeCell ref="C21:F21"/>
    <mergeCell ref="G21:I21"/>
    <mergeCell ref="J21:K21"/>
    <mergeCell ref="C22:F22"/>
    <mergeCell ref="A22:B22"/>
    <mergeCell ref="G22:I22"/>
    <mergeCell ref="J22:K22"/>
  </mergeCells>
  <dataValidations count="2">
    <dataValidation allowBlank="1" showInputMessage="1" showErrorMessage="1" prompt="Indiquez tous les enseignements tirés des résultats de l'autodiagnostic" sqref="E12" xr:uid="{00000000-0002-0000-0400-000000000000}"/>
    <dataValidation allowBlank="1" showInputMessage="1" showErrorMessage="1" promptTitle="Rapport d'évaluation biologique" prompt="Tous les documents cités dans la liste ci dessous doivent figurer dans ce rapport." sqref="A26" xr:uid="{00000000-0002-0000-0400-000001000000}"/>
  </dataValidations>
  <hyperlinks>
    <hyperlink ref="A1" r:id="rId1" display="© UTC 2021- Master IDS -  Etude complète : travaux.master.utc.fr réf n° IDS081" xr:uid="{F857DA13-4562-4A9E-8CDA-75022FE4AA5E}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 r:id="rId2"/>
  <headerFooter>
    <oddFooter xml:space="preserve">&amp;L&amp;6© PIERRE-LOUIS W, ESSAAID I, IDIHYA K, WAOUSSI S&amp;11 &amp;C&amp;6IDS081 -  ISO 10993-1:2018 - &amp;D &amp;R&amp;6&amp;P/&amp;N&amp;11 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M72"/>
  <sheetViews>
    <sheetView showGridLines="0" showRowColHeaders="0" zoomScale="124" zoomScaleNormal="136" workbookViewId="0">
      <selection activeCell="E13" sqref="E13:F13"/>
    </sheetView>
  </sheetViews>
  <sheetFormatPr baseColWidth="10" defaultColWidth="11.42578125" defaultRowHeight="15" x14ac:dyDescent="0.25"/>
  <cols>
    <col min="1" max="1" width="7.5703125" style="4" customWidth="1"/>
    <col min="2" max="2" width="14.7109375" style="4" customWidth="1"/>
    <col min="3" max="3" width="11.140625" style="4" customWidth="1"/>
    <col min="4" max="4" width="26.5703125" style="4" customWidth="1"/>
    <col min="5" max="5" width="6.5703125" style="4" customWidth="1"/>
    <col min="6" max="6" width="17.85546875" style="4" customWidth="1"/>
    <col min="7" max="16384" width="11.42578125" style="4"/>
  </cols>
  <sheetData>
    <row r="1" spans="1:13" x14ac:dyDescent="0.25">
      <c r="A1" s="220" t="str">
        <f>'Mode d''emploi'!A1</f>
        <v>© UTC 2021- Master IDS -  Etude complète : travaux.master.utc.fr réf n° IDS081</v>
      </c>
      <c r="B1" s="79"/>
      <c r="C1" s="79"/>
      <c r="D1" s="243" t="s">
        <v>1</v>
      </c>
      <c r="E1" s="243"/>
      <c r="F1" s="244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159" t="s">
        <v>341</v>
      </c>
      <c r="B2" s="157"/>
      <c r="C2" s="158"/>
      <c r="D2" s="158"/>
      <c r="E2" s="158"/>
      <c r="F2" s="208" t="s">
        <v>3</v>
      </c>
      <c r="G2" s="2"/>
      <c r="H2" s="2"/>
      <c r="I2" s="2"/>
      <c r="J2" s="2"/>
      <c r="K2" s="2"/>
      <c r="L2" s="2"/>
      <c r="M2" s="2"/>
    </row>
    <row r="3" spans="1:13" ht="34.5" customHeight="1" x14ac:dyDescent="0.25">
      <c r="A3" s="160"/>
      <c r="B3" s="484" t="s">
        <v>387</v>
      </c>
      <c r="C3" s="484"/>
      <c r="D3" s="484"/>
      <c r="E3" s="484"/>
      <c r="F3" s="485"/>
      <c r="G3" s="2"/>
      <c r="H3" s="2"/>
      <c r="I3" s="2"/>
      <c r="J3" s="2"/>
      <c r="K3" s="2"/>
      <c r="L3" s="2"/>
      <c r="M3" s="2"/>
    </row>
    <row r="4" spans="1:13" x14ac:dyDescent="0.25">
      <c r="A4" s="499" t="s">
        <v>388</v>
      </c>
      <c r="B4" s="499"/>
      <c r="C4" s="500"/>
      <c r="D4" s="500"/>
      <c r="E4" s="500"/>
      <c r="F4" s="500"/>
      <c r="G4" s="2"/>
      <c r="H4" s="2"/>
      <c r="I4" s="2"/>
      <c r="J4" s="2"/>
      <c r="K4" s="2"/>
      <c r="L4" s="2"/>
      <c r="M4" s="2"/>
    </row>
    <row r="5" spans="1:13" x14ac:dyDescent="0.25">
      <c r="A5" s="501" t="s">
        <v>389</v>
      </c>
      <c r="B5" s="502"/>
      <c r="C5" s="503"/>
      <c r="D5" s="501" t="s">
        <v>390</v>
      </c>
      <c r="E5" s="502"/>
      <c r="F5" s="503"/>
      <c r="G5" s="2"/>
      <c r="H5" s="2"/>
      <c r="I5" s="2"/>
      <c r="J5" s="2"/>
      <c r="K5" s="2"/>
      <c r="L5" s="2"/>
      <c r="M5" s="2"/>
    </row>
    <row r="6" spans="1:13" ht="21" customHeight="1" x14ac:dyDescent="0.25">
      <c r="A6" s="504">
        <f>DATE(YEAR(D6)+1,MONTH(D6),DAY(D6))</f>
        <v>44520</v>
      </c>
      <c r="B6" s="505"/>
      <c r="C6" s="506"/>
      <c r="D6" s="504">
        <f>'Mode d''emploi'!C5</f>
        <v>44155</v>
      </c>
      <c r="E6" s="507"/>
      <c r="F6" s="508"/>
      <c r="G6" s="2"/>
      <c r="H6" s="2"/>
      <c r="I6" s="2"/>
      <c r="J6" s="2"/>
      <c r="K6" s="2"/>
      <c r="L6" s="2"/>
      <c r="M6" s="2"/>
    </row>
    <row r="7" spans="1:13" ht="6" customHeight="1" x14ac:dyDescent="0.25">
      <c r="A7" s="486"/>
      <c r="B7" s="487"/>
      <c r="C7" s="487"/>
      <c r="D7" s="487"/>
      <c r="E7" s="487"/>
      <c r="F7" s="488"/>
      <c r="G7" s="2"/>
      <c r="H7" s="2"/>
      <c r="I7" s="2"/>
      <c r="J7" s="2"/>
      <c r="K7" s="2"/>
      <c r="L7" s="2"/>
      <c r="M7" s="2"/>
    </row>
    <row r="8" spans="1:13" ht="45" customHeight="1" x14ac:dyDescent="0.25">
      <c r="A8" s="489" t="s">
        <v>391</v>
      </c>
      <c r="B8" s="489"/>
      <c r="C8" s="490"/>
      <c r="D8" s="490"/>
      <c r="E8" s="490"/>
      <c r="F8" s="490"/>
      <c r="G8" s="2"/>
      <c r="H8" s="2"/>
      <c r="I8" s="2"/>
      <c r="J8" s="2"/>
      <c r="K8" s="2"/>
      <c r="L8" s="2"/>
      <c r="M8" s="2"/>
    </row>
    <row r="9" spans="1:13" ht="4.5" customHeight="1" x14ac:dyDescent="0.25">
      <c r="A9" s="491"/>
      <c r="B9" s="492"/>
      <c r="C9" s="493"/>
      <c r="D9" s="493"/>
      <c r="E9" s="493"/>
      <c r="F9" s="494"/>
      <c r="G9" s="2"/>
      <c r="H9" s="2"/>
      <c r="I9" s="2"/>
      <c r="J9" s="2"/>
      <c r="K9" s="2"/>
      <c r="L9" s="2"/>
      <c r="M9" s="2"/>
    </row>
    <row r="10" spans="1:13" ht="35.25" customHeight="1" x14ac:dyDescent="0.25">
      <c r="A10" s="495" t="s">
        <v>392</v>
      </c>
      <c r="B10" s="496"/>
      <c r="C10" s="497"/>
      <c r="D10" s="497"/>
      <c r="E10" s="497"/>
      <c r="F10" s="498"/>
      <c r="G10" s="2"/>
      <c r="H10" s="2"/>
      <c r="I10" s="2"/>
      <c r="J10" s="2"/>
      <c r="K10" s="2"/>
      <c r="L10" s="2"/>
      <c r="M10" s="2"/>
    </row>
    <row r="11" spans="1:13" ht="50.25" customHeight="1" x14ac:dyDescent="0.25">
      <c r="A11" s="509" t="s">
        <v>393</v>
      </c>
      <c r="B11" s="510"/>
      <c r="C11" s="511"/>
      <c r="D11" s="511"/>
      <c r="E11" s="511"/>
      <c r="F11" s="512"/>
      <c r="G11" s="2"/>
      <c r="H11" s="2"/>
      <c r="I11" s="2"/>
      <c r="J11" s="2"/>
      <c r="K11" s="2"/>
      <c r="L11" s="2"/>
      <c r="M11" s="2"/>
    </row>
    <row r="12" spans="1:13" ht="25.5" x14ac:dyDescent="0.25">
      <c r="A12" s="513" t="s">
        <v>394</v>
      </c>
      <c r="B12" s="513"/>
      <c r="C12" s="513"/>
      <c r="D12" s="513"/>
      <c r="E12" s="161" t="s">
        <v>395</v>
      </c>
      <c r="F12" s="161" t="s">
        <v>396</v>
      </c>
      <c r="G12" s="2"/>
      <c r="H12" s="2"/>
      <c r="I12" s="2"/>
      <c r="J12" s="2"/>
      <c r="K12" s="2"/>
      <c r="L12" s="2"/>
      <c r="M12" s="2"/>
    </row>
    <row r="13" spans="1:13" ht="33.75" customHeight="1" x14ac:dyDescent="0.25">
      <c r="A13" s="518" t="s">
        <v>473</v>
      </c>
      <c r="B13" s="518"/>
      <c r="C13" s="518"/>
      <c r="D13" s="518"/>
      <c r="E13" s="519">
        <v>0.5</v>
      </c>
      <c r="F13" s="520"/>
      <c r="G13" s="2"/>
      <c r="H13" s="2"/>
      <c r="I13" s="2"/>
      <c r="J13" s="2"/>
      <c r="K13" s="2"/>
      <c r="L13" s="2"/>
      <c r="M13" s="2"/>
    </row>
    <row r="14" spans="1:13" x14ac:dyDescent="0.25">
      <c r="A14" s="514" t="s">
        <v>397</v>
      </c>
      <c r="B14" s="514"/>
      <c r="C14" s="514"/>
      <c r="D14" s="514"/>
      <c r="E14" s="162"/>
      <c r="F14" s="162" t="s">
        <v>398</v>
      </c>
      <c r="G14" s="2"/>
      <c r="H14" s="2"/>
      <c r="I14" s="2"/>
      <c r="J14" s="2"/>
      <c r="K14" s="2"/>
      <c r="L14" s="2"/>
      <c r="M14" s="2"/>
    </row>
    <row r="15" spans="1:13" ht="19.5" customHeight="1" x14ac:dyDescent="0.25">
      <c r="A15" s="221" t="s">
        <v>54</v>
      </c>
      <c r="B15" s="525" t="str">
        <f>'Résultats globaux'!B37</f>
        <v>Principes généraux applicables à l’évaluation biologique des dispositifs médicaux </v>
      </c>
      <c r="C15" s="525"/>
      <c r="D15" s="525"/>
      <c r="E15" s="222" t="str">
        <f>'Résultats globaux'!G37</f>
        <v>…</v>
      </c>
      <c r="F15" s="223" t="str">
        <f>IF(E15&gt;E$13, "Déclarable", "Non déclarable")</f>
        <v>Déclarable</v>
      </c>
      <c r="G15" s="2"/>
      <c r="H15" s="2"/>
      <c r="I15" s="2"/>
      <c r="J15" s="2"/>
      <c r="K15" s="2"/>
      <c r="L15" s="2"/>
      <c r="M15" s="2"/>
    </row>
    <row r="16" spans="1:13" x14ac:dyDescent="0.25">
      <c r="A16" s="224" t="s">
        <v>399</v>
      </c>
      <c r="B16" s="526" t="str">
        <f>'Résultats globaux'!B38</f>
        <v>Catégorisation des dispositifs médicaux</v>
      </c>
      <c r="C16" s="526"/>
      <c r="D16" s="526"/>
      <c r="E16" s="225" t="str">
        <f>'Résultats globaux'!G38</f>
        <v>…</v>
      </c>
      <c r="F16" s="226" t="str">
        <f t="shared" ref="F16:F18" si="0">IF(E16&gt;E$13, "Déclarable", "Non déclarable")</f>
        <v>Déclarable</v>
      </c>
      <c r="G16" s="2"/>
      <c r="H16" s="2"/>
      <c r="I16" s="2"/>
      <c r="J16" s="2"/>
      <c r="K16" s="2"/>
      <c r="L16" s="2"/>
      <c r="M16" s="2"/>
    </row>
    <row r="17" spans="1:13" x14ac:dyDescent="0.25">
      <c r="A17" s="227" t="s">
        <v>400</v>
      </c>
      <c r="B17" s="527" t="str">
        <f>'Résultats globaux'!B48</f>
        <v>Processus d’évaluation biologique </v>
      </c>
      <c r="C17" s="527"/>
      <c r="D17" s="527"/>
      <c r="E17" s="228" t="str">
        <f>'Résultats globaux'!G48</f>
        <v>…</v>
      </c>
      <c r="F17" s="229" t="str">
        <f t="shared" si="0"/>
        <v>Déclarable</v>
      </c>
      <c r="G17" s="2"/>
      <c r="H17" s="2"/>
      <c r="I17" s="2"/>
      <c r="J17" s="2"/>
      <c r="K17" s="2"/>
      <c r="L17" s="2"/>
      <c r="M17" s="2"/>
    </row>
    <row r="18" spans="1:13" x14ac:dyDescent="0.25">
      <c r="A18" s="224" t="s">
        <v>401</v>
      </c>
      <c r="B18" s="526" t="str">
        <f>'Résultats globaux'!B69:D69</f>
        <v>Interprétation des données d’évaluation biologique et appréciation globale du risque biologique </v>
      </c>
      <c r="C18" s="526"/>
      <c r="D18" s="526"/>
      <c r="E18" s="225" t="str">
        <f>'Résultats globaux'!G69</f>
        <v>…</v>
      </c>
      <c r="F18" s="226" t="str">
        <f t="shared" si="0"/>
        <v>Déclarable</v>
      </c>
      <c r="G18" s="2"/>
      <c r="H18" s="2"/>
      <c r="I18" s="2"/>
      <c r="J18" s="2"/>
      <c r="K18" s="2"/>
      <c r="L18" s="2"/>
      <c r="M18" s="2"/>
    </row>
    <row r="19" spans="1:13" ht="6" customHeight="1" x14ac:dyDescent="0.25">
      <c r="A19" s="515"/>
      <c r="B19" s="516"/>
      <c r="C19" s="516"/>
      <c r="D19" s="516"/>
      <c r="E19" s="516"/>
      <c r="F19" s="517"/>
      <c r="G19" s="2"/>
      <c r="H19" s="2"/>
      <c r="I19" s="2"/>
      <c r="J19" s="2"/>
      <c r="K19" s="2"/>
      <c r="L19" s="2"/>
      <c r="M19" s="2"/>
    </row>
    <row r="20" spans="1:13" x14ac:dyDescent="0.25">
      <c r="A20" s="521" t="s">
        <v>402</v>
      </c>
      <c r="B20" s="522"/>
      <c r="C20" s="523"/>
      <c r="D20" s="523"/>
      <c r="E20" s="523"/>
      <c r="F20" s="524"/>
      <c r="G20" s="2"/>
      <c r="H20" s="2"/>
      <c r="I20" s="2"/>
      <c r="J20" s="2"/>
      <c r="K20" s="2"/>
      <c r="L20" s="2"/>
      <c r="M20" s="2"/>
    </row>
    <row r="21" spans="1:13" x14ac:dyDescent="0.25">
      <c r="A21" s="528" t="s">
        <v>403</v>
      </c>
      <c r="B21" s="529"/>
      <c r="C21" s="530"/>
      <c r="D21" s="530"/>
      <c r="E21" s="530"/>
      <c r="F21" s="531"/>
      <c r="G21" s="2"/>
      <c r="H21" s="2"/>
      <c r="I21" s="2"/>
      <c r="J21" s="2"/>
      <c r="K21" s="2"/>
      <c r="L21" s="2"/>
      <c r="M21" s="2"/>
    </row>
    <row r="22" spans="1:13" x14ac:dyDescent="0.25">
      <c r="A22" s="532" t="s">
        <v>404</v>
      </c>
      <c r="B22" s="533"/>
      <c r="C22" s="533"/>
      <c r="D22" s="532" t="s">
        <v>405</v>
      </c>
      <c r="E22" s="534"/>
      <c r="F22" s="534"/>
      <c r="G22" s="49"/>
      <c r="H22" s="49"/>
      <c r="I22" s="2"/>
      <c r="J22" s="2"/>
      <c r="K22" s="2"/>
      <c r="L22" s="2"/>
      <c r="M22" s="2"/>
    </row>
    <row r="23" spans="1:13" ht="58.5" customHeight="1" x14ac:dyDescent="0.25">
      <c r="A23" s="535" t="s">
        <v>406</v>
      </c>
      <c r="B23" s="536"/>
      <c r="C23" s="536"/>
      <c r="D23" s="537"/>
      <c r="E23" s="538"/>
      <c r="F23" s="538"/>
      <c r="G23" s="2"/>
      <c r="H23" s="2"/>
      <c r="I23" s="2"/>
      <c r="J23" s="2"/>
      <c r="K23" s="2"/>
      <c r="L23" s="2"/>
      <c r="M23" s="2"/>
    </row>
    <row r="24" spans="1:13" ht="59.25" customHeight="1" x14ac:dyDescent="0.25">
      <c r="A24" s="539" t="s">
        <v>407</v>
      </c>
      <c r="B24" s="540"/>
      <c r="C24" s="540"/>
      <c r="D24" s="538"/>
      <c r="E24" s="538"/>
      <c r="F24" s="538"/>
      <c r="G24" s="2"/>
      <c r="H24" s="2"/>
      <c r="I24" s="2"/>
      <c r="J24" s="2"/>
      <c r="K24" s="2"/>
      <c r="L24" s="2"/>
      <c r="M24" s="2"/>
    </row>
    <row r="25" spans="1:13" ht="11.25" customHeight="1" x14ac:dyDescent="0.25">
      <c r="A25" s="541"/>
      <c r="B25" s="542"/>
      <c r="C25" s="542"/>
      <c r="D25" s="542"/>
      <c r="E25" s="542"/>
      <c r="F25" s="543"/>
      <c r="G25" s="2"/>
      <c r="H25" s="2"/>
      <c r="I25" s="2"/>
      <c r="J25" s="2"/>
      <c r="K25" s="2"/>
      <c r="L25" s="2"/>
      <c r="M25" s="2"/>
    </row>
    <row r="26" spans="1:13" x14ac:dyDescent="0.25">
      <c r="A26" s="544" t="s">
        <v>408</v>
      </c>
      <c r="B26" s="545"/>
      <c r="C26" s="545"/>
      <c r="D26" s="546"/>
      <c r="E26" s="546"/>
      <c r="F26" s="546"/>
      <c r="G26" s="2"/>
      <c r="H26" s="2"/>
      <c r="I26" s="2"/>
      <c r="J26" s="2"/>
      <c r="K26" s="2"/>
      <c r="L26" s="2"/>
      <c r="M26" s="2"/>
    </row>
    <row r="27" spans="1:13" x14ac:dyDescent="0.25">
      <c r="A27" s="547" t="s">
        <v>409</v>
      </c>
      <c r="B27" s="548"/>
      <c r="C27" s="549"/>
      <c r="D27" s="547" t="s">
        <v>410</v>
      </c>
      <c r="E27" s="548"/>
      <c r="F27" s="549"/>
      <c r="G27" s="2"/>
      <c r="H27" s="2"/>
      <c r="I27" s="2"/>
      <c r="J27" s="2"/>
      <c r="K27" s="2"/>
      <c r="L27" s="2"/>
      <c r="M27" s="2"/>
    </row>
    <row r="28" spans="1:13" x14ac:dyDescent="0.25">
      <c r="A28" s="570"/>
      <c r="B28" s="571"/>
      <c r="C28" s="572"/>
      <c r="D28" s="573" t="s">
        <v>411</v>
      </c>
      <c r="E28" s="574"/>
      <c r="F28" s="575"/>
      <c r="G28" s="2"/>
      <c r="H28" s="2"/>
      <c r="I28" s="2"/>
      <c r="J28" s="2"/>
      <c r="K28" s="2"/>
      <c r="L28" s="2"/>
      <c r="M28" s="2"/>
    </row>
    <row r="29" spans="1:13" x14ac:dyDescent="0.25">
      <c r="A29" s="576" t="s">
        <v>412</v>
      </c>
      <c r="B29" s="577"/>
      <c r="C29" s="578"/>
      <c r="D29" s="576" t="s">
        <v>412</v>
      </c>
      <c r="E29" s="577"/>
      <c r="F29" s="578"/>
      <c r="G29" s="2"/>
      <c r="H29" s="2"/>
      <c r="I29" s="2"/>
      <c r="J29" s="2"/>
      <c r="K29" s="2"/>
      <c r="L29" s="2"/>
      <c r="M29" s="2"/>
    </row>
    <row r="30" spans="1:13" x14ac:dyDescent="0.25">
      <c r="A30" s="579"/>
      <c r="B30" s="580"/>
      <c r="C30" s="581"/>
      <c r="D30" s="582"/>
      <c r="E30" s="583"/>
      <c r="F30" s="584"/>
      <c r="G30" s="2"/>
      <c r="H30" s="2"/>
      <c r="I30" s="2"/>
      <c r="J30" s="2"/>
      <c r="K30" s="2"/>
      <c r="L30" s="2"/>
      <c r="M30" s="2"/>
    </row>
    <row r="31" spans="1:13" x14ac:dyDescent="0.25">
      <c r="A31" s="579"/>
      <c r="B31" s="580"/>
      <c r="C31" s="581"/>
      <c r="D31" s="582"/>
      <c r="E31" s="583"/>
      <c r="F31" s="584"/>
      <c r="G31" s="2"/>
      <c r="H31" s="2"/>
      <c r="I31" s="2"/>
      <c r="J31" s="2"/>
      <c r="K31" s="2"/>
      <c r="L31" s="2"/>
      <c r="M31" s="2"/>
    </row>
    <row r="32" spans="1:13" x14ac:dyDescent="0.25">
      <c r="A32" s="579"/>
      <c r="B32" s="580"/>
      <c r="C32" s="581"/>
      <c r="D32" s="582"/>
      <c r="E32" s="583"/>
      <c r="F32" s="584"/>
      <c r="G32" s="2"/>
      <c r="H32" s="2"/>
      <c r="I32" s="2"/>
      <c r="J32" s="2"/>
      <c r="K32" s="2"/>
      <c r="L32" s="2"/>
      <c r="M32" s="2"/>
    </row>
    <row r="33" spans="1:13" ht="38.25" customHeight="1" x14ac:dyDescent="0.25">
      <c r="A33" s="579"/>
      <c r="B33" s="580"/>
      <c r="C33" s="581"/>
      <c r="D33" s="568" t="s">
        <v>475</v>
      </c>
      <c r="E33" s="569"/>
      <c r="F33" s="163" t="s">
        <v>474</v>
      </c>
      <c r="G33" s="2"/>
      <c r="H33" s="2"/>
      <c r="I33" s="2"/>
      <c r="J33" s="2"/>
      <c r="K33" s="2"/>
      <c r="L33" s="2"/>
      <c r="M33" s="2"/>
    </row>
    <row r="34" spans="1:13" ht="23.25" customHeight="1" x14ac:dyDescent="0.25">
      <c r="A34" s="553" t="s">
        <v>413</v>
      </c>
      <c r="B34" s="554"/>
      <c r="C34" s="555"/>
      <c r="D34" s="556" t="s">
        <v>414</v>
      </c>
      <c r="E34" s="557"/>
      <c r="F34" s="558"/>
      <c r="G34" s="2"/>
      <c r="H34" s="2"/>
      <c r="I34" s="2"/>
      <c r="J34" s="2"/>
      <c r="K34" s="2"/>
      <c r="L34" s="2"/>
      <c r="M34" s="2"/>
    </row>
    <row r="35" spans="1:13" x14ac:dyDescent="0.25">
      <c r="A35" s="559"/>
      <c r="B35" s="560"/>
      <c r="C35" s="561"/>
      <c r="D35" s="562"/>
      <c r="E35" s="563"/>
      <c r="F35" s="564"/>
      <c r="G35" s="2"/>
      <c r="H35" s="2"/>
      <c r="I35" s="2"/>
      <c r="J35" s="2"/>
      <c r="K35" s="2"/>
      <c r="L35" s="2"/>
      <c r="M35" s="2"/>
    </row>
    <row r="36" spans="1:13" x14ac:dyDescent="0.25">
      <c r="A36" s="565" t="s">
        <v>415</v>
      </c>
      <c r="B36" s="566"/>
      <c r="C36" s="567"/>
      <c r="D36" s="565" t="s">
        <v>415</v>
      </c>
      <c r="E36" s="566"/>
      <c r="F36" s="567"/>
      <c r="G36" s="2"/>
      <c r="H36" s="2"/>
      <c r="I36" s="2"/>
      <c r="J36" s="2"/>
      <c r="K36" s="2"/>
      <c r="L36" s="2"/>
      <c r="M36" s="2"/>
    </row>
    <row r="37" spans="1:13" ht="26.25" customHeight="1" x14ac:dyDescent="0.25">
      <c r="A37" s="550"/>
      <c r="B37" s="551"/>
      <c r="C37" s="552"/>
      <c r="D37" s="550"/>
      <c r="E37" s="551"/>
      <c r="F37" s="552"/>
      <c r="G37" s="2"/>
      <c r="H37" s="2"/>
      <c r="I37" s="2"/>
      <c r="J37" s="2"/>
      <c r="K37" s="2"/>
      <c r="L37" s="2"/>
      <c r="M37" s="2"/>
    </row>
    <row r="38" spans="1:13" ht="0.75" hidden="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idden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</row>
    <row r="41" spans="1:13" x14ac:dyDescent="0.25">
      <c r="A41" s="2"/>
      <c r="B41" s="2"/>
      <c r="C41" s="2"/>
      <c r="D41" s="2"/>
      <c r="E41" s="2"/>
      <c r="F41" s="2"/>
    </row>
    <row r="42" spans="1:13" x14ac:dyDescent="0.25">
      <c r="A42" s="2"/>
      <c r="B42" s="2"/>
      <c r="C42" s="2"/>
      <c r="D42" s="2"/>
      <c r="E42" s="2"/>
      <c r="F42" s="2"/>
    </row>
    <row r="43" spans="1:13" x14ac:dyDescent="0.25">
      <c r="A43" s="2"/>
      <c r="B43" s="2"/>
      <c r="C43" s="2"/>
      <c r="D43" s="2"/>
      <c r="E43" s="2"/>
      <c r="F43" s="2"/>
    </row>
    <row r="44" spans="1:13" x14ac:dyDescent="0.25">
      <c r="A44" s="2"/>
      <c r="B44" s="2"/>
      <c r="C44" s="2"/>
      <c r="D44" s="2"/>
      <c r="E44" s="2"/>
      <c r="F44" s="2"/>
    </row>
    <row r="45" spans="1:13" x14ac:dyDescent="0.25">
      <c r="A45" s="2"/>
      <c r="B45" s="2"/>
      <c r="C45" s="2"/>
      <c r="D45" s="2"/>
      <c r="E45" s="2"/>
      <c r="F45" s="2"/>
    </row>
    <row r="46" spans="1:13" x14ac:dyDescent="0.25">
      <c r="A46" s="2"/>
      <c r="B46" s="2"/>
      <c r="C46" s="2"/>
      <c r="D46" s="2"/>
      <c r="E46" s="2"/>
      <c r="F46" s="2"/>
    </row>
    <row r="47" spans="1:13" x14ac:dyDescent="0.25">
      <c r="A47" s="2"/>
      <c r="B47" s="2"/>
      <c r="C47" s="2"/>
      <c r="D47" s="2"/>
      <c r="E47" s="2"/>
      <c r="F47" s="2"/>
    </row>
    <row r="48" spans="1:13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  <row r="60" spans="1:6" x14ac:dyDescent="0.25">
      <c r="A60" s="2"/>
      <c r="B60" s="2"/>
      <c r="C60" s="2"/>
      <c r="D60" s="2"/>
      <c r="E60" s="2"/>
      <c r="F60" s="2"/>
    </row>
    <row r="61" spans="1:6" x14ac:dyDescent="0.25">
      <c r="A61" s="2"/>
      <c r="B61" s="2"/>
      <c r="C61" s="2"/>
      <c r="D61" s="2"/>
      <c r="E61" s="2"/>
      <c r="F61" s="2"/>
    </row>
    <row r="62" spans="1:6" x14ac:dyDescent="0.25">
      <c r="A62" s="2"/>
      <c r="B62" s="2"/>
      <c r="C62" s="2"/>
      <c r="D62" s="2"/>
      <c r="E62" s="2"/>
      <c r="F62" s="2"/>
    </row>
    <row r="63" spans="1:6" x14ac:dyDescent="0.25">
      <c r="A63" s="2"/>
      <c r="B63" s="2"/>
      <c r="C63" s="2"/>
      <c r="D63" s="2"/>
      <c r="E63" s="2"/>
      <c r="F63" s="2"/>
    </row>
    <row r="64" spans="1:6" x14ac:dyDescent="0.25">
      <c r="A64" s="2"/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</sheetData>
  <sheetProtection sheet="1" objects="1" scenarios="1" selectLockedCells="1"/>
  <mergeCells count="48">
    <mergeCell ref="A37:C37"/>
    <mergeCell ref="D37:F37"/>
    <mergeCell ref="D1:F1"/>
    <mergeCell ref="A34:C34"/>
    <mergeCell ref="D34:F34"/>
    <mergeCell ref="A35:C35"/>
    <mergeCell ref="D35:F35"/>
    <mergeCell ref="A36:C36"/>
    <mergeCell ref="D36:F36"/>
    <mergeCell ref="D33:E33"/>
    <mergeCell ref="A28:C28"/>
    <mergeCell ref="D28:F28"/>
    <mergeCell ref="A29:C29"/>
    <mergeCell ref="D29:F29"/>
    <mergeCell ref="A30:C33"/>
    <mergeCell ref="D30:F32"/>
    <mergeCell ref="A24:C24"/>
    <mergeCell ref="D24:F24"/>
    <mergeCell ref="A25:F25"/>
    <mergeCell ref="A26:F26"/>
    <mergeCell ref="A27:C27"/>
    <mergeCell ref="D27:F27"/>
    <mergeCell ref="A21:F21"/>
    <mergeCell ref="A22:C22"/>
    <mergeCell ref="D22:F22"/>
    <mergeCell ref="A23:C23"/>
    <mergeCell ref="D23:F23"/>
    <mergeCell ref="A20:F20"/>
    <mergeCell ref="B15:D15"/>
    <mergeCell ref="B16:D16"/>
    <mergeCell ref="B17:D17"/>
    <mergeCell ref="B18:D18"/>
    <mergeCell ref="A11:F11"/>
    <mergeCell ref="A12:D12"/>
    <mergeCell ref="A14:D14"/>
    <mergeCell ref="A19:F19"/>
    <mergeCell ref="A13:D13"/>
    <mergeCell ref="E13:F13"/>
    <mergeCell ref="B3:F3"/>
    <mergeCell ref="A7:F7"/>
    <mergeCell ref="A8:F8"/>
    <mergeCell ref="A9:F9"/>
    <mergeCell ref="A10:F10"/>
    <mergeCell ref="A4:F4"/>
    <mergeCell ref="A5:C5"/>
    <mergeCell ref="D5:F5"/>
    <mergeCell ref="A6:C6"/>
    <mergeCell ref="D6:F6"/>
  </mergeCells>
  <dataValidations count="5">
    <dataValidation allowBlank="1" showInputMessage="1" showErrorMessage="1" prompt="Indiquez les documents que vous mettrez à disposition d'un auditeur. Il peut s'agir des onglets imprimés et signés de ce fichier d'autodiagnostic" sqref="D23:F23" xr:uid="{00000000-0002-0000-0500-000000000000}"/>
    <dataValidation allowBlank="1" showInputMessage="1" showErrorMessage="1" prompt="Autre document d'appui : Mettre ici, et en noir, tout autre document d'appui éventuel pour cette déclaration" sqref="D24:F24" xr:uid="{00000000-0002-0000-0500-000001000000}"/>
    <dataValidation allowBlank="1" showInputMessage="1" showErrorMessage="1" prompt="Indiquer les NOM et Prénom de la personne indépendante" sqref="A28:C28" xr:uid="{00000000-0002-0000-0500-000002000000}"/>
    <dataValidation allowBlank="1" showInputMessage="1" showErrorMessage="1" prompt="Organisme de la personne indépendante" sqref="A30" xr:uid="{00000000-0002-0000-0500-000003000000}"/>
    <dataValidation allowBlank="1" showInputMessage="1" showErrorMessage="1" prompt="Mettre la date de signature par la personne compétente" sqref="A35" xr:uid="{00000000-0002-0000-0500-000004000000}"/>
  </dataValidations>
  <hyperlinks>
    <hyperlink ref="A1" r:id="rId1" display="© UTC 2021- Master IDS -  Etude complète : travaux.master.utc.fr réf n° IDS081" xr:uid="{3C88C62A-8F67-4DAC-BC24-7417C124CF72}"/>
  </hyperlinks>
  <pageMargins left="0.70866141732283472" right="0.70866141732283472" top="0.74803149606299213" bottom="0" header="0.31496062992125984" footer="0.31496062992125984"/>
  <pageSetup paperSize="9" fitToWidth="0" fitToHeight="0" orientation="portrait" r:id="rId2"/>
  <headerFooter>
    <oddFooter xml:space="preserve">&amp;L&amp;6© PIERRE-LOUIS W, ESSAAID I, IDIHYA K, WAOUSSI S &amp;C&amp;6IDS081 -  ISO 10993-1:2018 - &amp;D &amp;R&amp;6&amp;P/&amp;N&amp;11 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K86"/>
  <sheetViews>
    <sheetView topLeftCell="A9" workbookViewId="0">
      <selection activeCell="H12" sqref="H12:K22"/>
    </sheetView>
  </sheetViews>
  <sheetFormatPr baseColWidth="10" defaultColWidth="11.42578125" defaultRowHeight="15" x14ac:dyDescent="0.25"/>
  <cols>
    <col min="1" max="1" width="11.42578125" style="2"/>
    <col min="2" max="2" width="16" customWidth="1"/>
    <col min="3" max="3" width="53" customWidth="1"/>
    <col min="4" max="4" width="17.28515625" customWidth="1"/>
    <col min="5" max="5" width="19" customWidth="1"/>
    <col min="6" max="6" width="52.5703125" customWidth="1"/>
    <col min="8" max="8" width="18.42578125" customWidth="1"/>
    <col min="9" max="9" width="53" customWidth="1"/>
  </cols>
  <sheetData>
    <row r="1" spans="1:11" s="2" customFormat="1" ht="27" customHeight="1" x14ac:dyDescent="0.25">
      <c r="A1" s="585" t="s">
        <v>416</v>
      </c>
      <c r="B1" s="585"/>
      <c r="C1" s="585"/>
      <c r="D1" s="585"/>
      <c r="E1" s="585"/>
      <c r="F1" s="585"/>
      <c r="G1" s="585"/>
      <c r="H1" s="585"/>
    </row>
    <row r="2" spans="1:11" ht="21" customHeight="1" x14ac:dyDescent="0.25">
      <c r="A2" s="164"/>
      <c r="B2" s="165"/>
      <c r="C2" s="165"/>
      <c r="D2" s="166" t="s">
        <v>417</v>
      </c>
      <c r="E2" s="166" t="s">
        <v>418</v>
      </c>
      <c r="F2" s="166" t="s">
        <v>419</v>
      </c>
      <c r="G2" s="166" t="s">
        <v>420</v>
      </c>
      <c r="H2" s="167" t="s">
        <v>421</v>
      </c>
      <c r="I2" s="2"/>
      <c r="J2" s="2"/>
      <c r="K2" s="2"/>
    </row>
    <row r="3" spans="1:11" ht="30" x14ac:dyDescent="0.25">
      <c r="A3" s="168" t="s">
        <v>422</v>
      </c>
      <c r="B3" s="166" t="s">
        <v>423</v>
      </c>
      <c r="C3" s="169" t="s">
        <v>424</v>
      </c>
      <c r="D3" s="206">
        <f>IFERROR(COUNTIFS('Evaluation '!D$16:D$29,$A3),0)</f>
        <v>14</v>
      </c>
      <c r="E3" s="206">
        <f>IFERROR(COUNTIFS('Evaluation '!D$30:D$49,$A3),0)</f>
        <v>10</v>
      </c>
      <c r="F3" s="206">
        <f>IFERROR(COUNTIFS('Evaluation '!D$50:D$140,$A3),0)</f>
        <v>70</v>
      </c>
      <c r="G3" s="206">
        <f>IFERROR(COUNTIFS('Evaluation '!D$141:D$148,$A3),0)</f>
        <v>7</v>
      </c>
      <c r="H3" s="170">
        <f t="shared" ref="H3:H9" si="0">SUM(D3:G3)</f>
        <v>101</v>
      </c>
      <c r="I3" s="2"/>
      <c r="J3" s="2"/>
      <c r="K3" s="2"/>
    </row>
    <row r="4" spans="1:11" ht="30" x14ac:dyDescent="0.25">
      <c r="A4" s="171" t="s">
        <v>37</v>
      </c>
      <c r="B4" s="172">
        <v>1</v>
      </c>
      <c r="C4" s="173" t="s">
        <v>425</v>
      </c>
      <c r="D4" s="206">
        <f>IFERROR(COUNTIFS('Evaluation '!D$16:D$29,$A4),0)</f>
        <v>0</v>
      </c>
      <c r="E4" s="206">
        <f>IFERROR(COUNTIFS('Evaluation '!D$30:D$49,$A4),0)</f>
        <v>0</v>
      </c>
      <c r="F4" s="206">
        <f>IFERROR(COUNTIFS('Evaluation '!D$50:D$140,$A4),0)</f>
        <v>0</v>
      </c>
      <c r="G4" s="206">
        <f>IFERROR(COUNTIFS('Evaluation '!D$141:D$148,$A4),0)</f>
        <v>0</v>
      </c>
      <c r="H4" s="170">
        <f t="shared" si="0"/>
        <v>0</v>
      </c>
      <c r="I4" s="2"/>
      <c r="J4" s="2"/>
      <c r="K4" s="2"/>
    </row>
    <row r="5" spans="1:11" ht="30" x14ac:dyDescent="0.25">
      <c r="A5" s="168" t="s">
        <v>57</v>
      </c>
      <c r="B5" s="172">
        <v>0.7</v>
      </c>
      <c r="C5" s="173" t="s">
        <v>426</v>
      </c>
      <c r="D5" s="206">
        <f>IFERROR(COUNTIFS('Evaluation '!D$16:D$29,$A5),0)</f>
        <v>0</v>
      </c>
      <c r="E5" s="206">
        <f>IFERROR(COUNTIFS('Evaluation '!D$30:D$49,$A5),0)</f>
        <v>0</v>
      </c>
      <c r="F5" s="206">
        <f>IFERROR(COUNTIFS('Evaluation '!D$50:D$140,$A5),0)</f>
        <v>0</v>
      </c>
      <c r="G5" s="206">
        <f>IFERROR(COUNTIFS('Evaluation '!D$141:D$148,$A5),0)</f>
        <v>0</v>
      </c>
      <c r="H5" s="170">
        <f t="shared" si="0"/>
        <v>0</v>
      </c>
      <c r="I5" s="2"/>
      <c r="J5" s="2"/>
      <c r="K5" s="2"/>
    </row>
    <row r="6" spans="1:11" ht="30" x14ac:dyDescent="0.25">
      <c r="A6" s="168" t="s">
        <v>108</v>
      </c>
      <c r="B6" s="172">
        <v>0.3</v>
      </c>
      <c r="C6" s="173" t="s">
        <v>427</v>
      </c>
      <c r="D6" s="206">
        <f>IFERROR(COUNTIFS('Evaluation '!D$16:D$29,$A6),0)</f>
        <v>0</v>
      </c>
      <c r="E6" s="206">
        <f>IFERROR(COUNTIFS('Evaluation '!D$30:D$49,$A6),0)</f>
        <v>0</v>
      </c>
      <c r="F6" s="206">
        <f>IFERROR(COUNTIFS('Evaluation '!D$50:D$140,$A6),0)</f>
        <v>0</v>
      </c>
      <c r="G6" s="206">
        <f>IFERROR(COUNTIFS('Evaluation '!D$141:D$148,$A6),0)</f>
        <v>0</v>
      </c>
      <c r="H6" s="170">
        <f t="shared" si="0"/>
        <v>0</v>
      </c>
      <c r="I6" s="2"/>
      <c r="J6" s="2"/>
      <c r="K6" s="2"/>
    </row>
    <row r="7" spans="1:11" ht="30" x14ac:dyDescent="0.25">
      <c r="A7" s="171" t="s">
        <v>27</v>
      </c>
      <c r="B7" s="172">
        <v>0</v>
      </c>
      <c r="C7" s="173" t="s">
        <v>428</v>
      </c>
      <c r="D7" s="206">
        <f>IFERROR(COUNTIFS('Evaluation '!D$16:D$29,$A7),0)</f>
        <v>0</v>
      </c>
      <c r="E7" s="206">
        <f>IFERROR(COUNTIFS('Evaluation '!D$30:D$49,$A7),0)</f>
        <v>0</v>
      </c>
      <c r="F7" s="206">
        <f>IFERROR(COUNTIFS('Evaluation '!D$50:D$140,$A7),0)</f>
        <v>0</v>
      </c>
      <c r="G7" s="206">
        <f>IFERROR(COUNTIFS('Evaluation '!D$141:D$148,$A7),0)</f>
        <v>0</v>
      </c>
      <c r="H7" s="170">
        <f t="shared" si="0"/>
        <v>0</v>
      </c>
      <c r="I7" s="2"/>
      <c r="J7" s="2"/>
      <c r="K7" s="2"/>
    </row>
    <row r="8" spans="1:11" ht="30" x14ac:dyDescent="0.25">
      <c r="A8" s="168" t="s">
        <v>60</v>
      </c>
      <c r="B8" s="166" t="s">
        <v>429</v>
      </c>
      <c r="C8" s="173" t="s">
        <v>430</v>
      </c>
      <c r="D8" s="206">
        <f>IFERROR(COUNTIFS('Evaluation '!D$16:D$29,$A8),0)</f>
        <v>0</v>
      </c>
      <c r="E8" s="206">
        <f>IFERROR(COUNTIFS('Evaluation '!D$30:D$49,$A8),0)</f>
        <v>0</v>
      </c>
      <c r="F8" s="206">
        <f>IFERROR(COUNTIFS('Evaluation '!D$50:D$140,$A8),0)</f>
        <v>0</v>
      </c>
      <c r="G8" s="206">
        <f>IFERROR(COUNTIFS('Evaluation '!D$141:D$148,$A8),0)</f>
        <v>0</v>
      </c>
      <c r="H8" s="170">
        <f t="shared" si="0"/>
        <v>0</v>
      </c>
      <c r="I8" s="2"/>
      <c r="J8" s="2"/>
      <c r="K8" s="2"/>
    </row>
    <row r="9" spans="1:11" x14ac:dyDescent="0.25">
      <c r="A9" s="156"/>
      <c r="B9" s="206"/>
      <c r="C9" s="174" t="s">
        <v>431</v>
      </c>
      <c r="D9" s="170">
        <f>SUM(D3:D8)</f>
        <v>14</v>
      </c>
      <c r="E9" s="170">
        <f>SUM(E3:E8)</f>
        <v>10</v>
      </c>
      <c r="F9" s="170">
        <f>SUM(F3:F8)</f>
        <v>70</v>
      </c>
      <c r="G9" s="170">
        <f>SUM(G3:G8)</f>
        <v>7</v>
      </c>
      <c r="H9" s="170">
        <f t="shared" si="0"/>
        <v>101</v>
      </c>
      <c r="I9" s="2"/>
      <c r="J9" s="2"/>
      <c r="K9" s="2"/>
    </row>
    <row r="12" spans="1:11" x14ac:dyDescent="0.25">
      <c r="B12" s="586" t="s">
        <v>432</v>
      </c>
      <c r="C12" s="586"/>
      <c r="D12" s="586"/>
      <c r="E12" s="589" t="s">
        <v>433</v>
      </c>
      <c r="F12" s="589"/>
      <c r="G12" s="2"/>
      <c r="H12" s="585" t="s">
        <v>434</v>
      </c>
      <c r="I12" s="585"/>
      <c r="J12" s="585"/>
      <c r="K12" s="585"/>
    </row>
    <row r="13" spans="1:11" ht="45" x14ac:dyDescent="0.25">
      <c r="B13" s="168" t="s">
        <v>435</v>
      </c>
      <c r="C13" s="168" t="s">
        <v>436</v>
      </c>
      <c r="D13" s="164"/>
      <c r="E13" s="206" t="s">
        <v>437</v>
      </c>
      <c r="F13" s="206" t="s">
        <v>438</v>
      </c>
      <c r="G13" s="2"/>
      <c r="H13" s="181"/>
      <c r="I13" s="176" t="s">
        <v>439</v>
      </c>
      <c r="J13" s="168" t="s">
        <v>440</v>
      </c>
      <c r="K13" s="168" t="s">
        <v>441</v>
      </c>
    </row>
    <row r="14" spans="1:11" x14ac:dyDescent="0.25">
      <c r="B14" s="168" t="s">
        <v>423</v>
      </c>
      <c r="C14" s="169" t="s">
        <v>442</v>
      </c>
      <c r="D14" s="156"/>
      <c r="E14" s="156"/>
      <c r="F14" s="156"/>
      <c r="G14" s="2"/>
      <c r="H14" s="176" t="s">
        <v>38</v>
      </c>
      <c r="I14" s="173" t="s">
        <v>443</v>
      </c>
      <c r="J14" s="206">
        <f>IFERROR(COUNTIFS('Evaluation '!D$15:F$148,$B14),0)</f>
        <v>134</v>
      </c>
      <c r="K14" s="156">
        <f>IFERROR(COUNTIFS('Evaluation '!$A$15:$H$148,$H14),0)</f>
        <v>0</v>
      </c>
    </row>
    <row r="15" spans="1:11" ht="30" x14ac:dyDescent="0.25">
      <c r="B15" s="176" t="s">
        <v>429</v>
      </c>
      <c r="C15" s="169" t="s">
        <v>444</v>
      </c>
      <c r="D15" s="206" t="s">
        <v>445</v>
      </c>
      <c r="E15" s="206" t="s">
        <v>446</v>
      </c>
      <c r="F15" s="177" t="s">
        <v>447</v>
      </c>
      <c r="G15" s="2"/>
      <c r="H15" s="176" t="s">
        <v>34</v>
      </c>
      <c r="I15" s="173" t="s">
        <v>448</v>
      </c>
      <c r="J15" s="206">
        <f>IFERROR(COUNTIFS('Evaluation '!D$15:F$148,$B15),0)</f>
        <v>0</v>
      </c>
      <c r="K15" s="156">
        <f>IFERROR(COUNTIFS('Evaluation '!$A$15:$H$148,$H15),0)</f>
        <v>0</v>
      </c>
    </row>
    <row r="16" spans="1:11" x14ac:dyDescent="0.25">
      <c r="B16" s="178">
        <v>0</v>
      </c>
      <c r="C16" s="206" t="s">
        <v>28</v>
      </c>
      <c r="D16" s="179" t="s">
        <v>449</v>
      </c>
      <c r="E16" s="206" t="s">
        <v>446</v>
      </c>
      <c r="F16" s="177" t="s">
        <v>447</v>
      </c>
      <c r="G16" s="2"/>
      <c r="H16" s="207" t="s">
        <v>450</v>
      </c>
      <c r="I16" s="173" t="s">
        <v>451</v>
      </c>
      <c r="J16" s="206">
        <f>IFERROR(COUNTIFS('Evaluation '!D$15:F$148,$B16),0)</f>
        <v>0</v>
      </c>
      <c r="K16" s="156">
        <f>IFERROR(COUNTIFS('Evaluation '!$A$15:$H$148,$H16),0)</f>
        <v>33</v>
      </c>
    </row>
    <row r="17" spans="1:11" x14ac:dyDescent="0.25">
      <c r="B17" s="178">
        <v>0.1</v>
      </c>
      <c r="C17" s="206" t="s">
        <v>28</v>
      </c>
      <c r="D17" s="179" t="s">
        <v>449</v>
      </c>
      <c r="E17" s="206" t="s">
        <v>446</v>
      </c>
      <c r="F17" s="177" t="s">
        <v>447</v>
      </c>
      <c r="G17" s="2"/>
      <c r="H17" s="176" t="s">
        <v>31</v>
      </c>
      <c r="I17" s="173" t="s">
        <v>452</v>
      </c>
      <c r="J17" s="206">
        <f>IFERROR(COUNTIFS('Evaluation '!D$15:F$148,$B17),0)</f>
        <v>0</v>
      </c>
      <c r="K17" s="156">
        <f>IFERROR(COUNTIFS('Evaluation '!$A$15:$H$148,$H17),0)</f>
        <v>0</v>
      </c>
    </row>
    <row r="18" spans="1:11" ht="30" x14ac:dyDescent="0.25">
      <c r="B18" s="178">
        <v>0.2</v>
      </c>
      <c r="C18" s="206" t="s">
        <v>28</v>
      </c>
      <c r="D18" s="179" t="s">
        <v>449</v>
      </c>
      <c r="E18" s="206" t="s">
        <v>453</v>
      </c>
      <c r="F18" s="177" t="s">
        <v>454</v>
      </c>
      <c r="G18" s="2"/>
      <c r="H18" s="176" t="s">
        <v>28</v>
      </c>
      <c r="I18" s="173" t="s">
        <v>455</v>
      </c>
      <c r="J18" s="206">
        <f>IFERROR(COUNTIFS('Evaluation '!D$15:F$148,$B18),0)</f>
        <v>0</v>
      </c>
      <c r="K18" s="156">
        <f>IFERROR(COUNTIFS('Evaluation '!$A$15:$H$148,$H18),0)</f>
        <v>0</v>
      </c>
    </row>
    <row r="19" spans="1:11" ht="30" x14ac:dyDescent="0.25">
      <c r="B19" s="178">
        <v>0.3</v>
      </c>
      <c r="C19" s="206" t="s">
        <v>28</v>
      </c>
      <c r="D19" s="179" t="s">
        <v>449</v>
      </c>
      <c r="E19" s="206" t="s">
        <v>453</v>
      </c>
      <c r="F19" s="177" t="s">
        <v>454</v>
      </c>
      <c r="G19" s="2"/>
      <c r="H19" s="168" t="s">
        <v>444</v>
      </c>
      <c r="I19" s="173" t="s">
        <v>42</v>
      </c>
      <c r="J19" s="206">
        <f>IFERROR(COUNTIFS('Evaluation '!D$15:F$148,$B19),0)</f>
        <v>0</v>
      </c>
      <c r="K19" s="156">
        <f>IFERROR(COUNTIFS('Evaluation '!$A$15:$H$148,$H19),0)</f>
        <v>0</v>
      </c>
    </row>
    <row r="20" spans="1:11" x14ac:dyDescent="0.25">
      <c r="B20" s="178">
        <v>0.4</v>
      </c>
      <c r="C20" s="206" t="s">
        <v>31</v>
      </c>
      <c r="D20" s="179" t="s">
        <v>456</v>
      </c>
      <c r="E20" s="206" t="s">
        <v>457</v>
      </c>
      <c r="F20" s="177" t="s">
        <v>458</v>
      </c>
      <c r="G20" s="2"/>
      <c r="H20" s="587" t="s">
        <v>459</v>
      </c>
      <c r="I20" s="587"/>
      <c r="J20" s="587"/>
      <c r="K20" s="587"/>
    </row>
    <row r="21" spans="1:11" x14ac:dyDescent="0.25">
      <c r="B21" s="178">
        <v>0.5</v>
      </c>
      <c r="C21" s="206" t="s">
        <v>31</v>
      </c>
      <c r="D21" s="179" t="s">
        <v>456</v>
      </c>
      <c r="E21" s="206" t="s">
        <v>457</v>
      </c>
      <c r="F21" s="177" t="s">
        <v>458</v>
      </c>
      <c r="G21" s="2"/>
      <c r="H21" s="588"/>
      <c r="I21" s="206" t="s">
        <v>460</v>
      </c>
      <c r="J21" s="156">
        <f>SUM(J14:J15,J17:J19)</f>
        <v>134</v>
      </c>
      <c r="K21" s="156"/>
    </row>
    <row r="22" spans="1:11" x14ac:dyDescent="0.25">
      <c r="B22" s="178">
        <v>0.6</v>
      </c>
      <c r="C22" s="206" t="s">
        <v>31</v>
      </c>
      <c r="D22" s="179" t="s">
        <v>456</v>
      </c>
      <c r="E22" s="206" t="s">
        <v>457</v>
      </c>
      <c r="F22" s="177" t="s">
        <v>458</v>
      </c>
      <c r="G22" s="2"/>
      <c r="H22" s="588"/>
      <c r="I22" s="169" t="s">
        <v>461</v>
      </c>
      <c r="J22" s="156">
        <f>IFERROR(COUNTIFS('Evaluation '!$A$15:$H$148,$B35),0)</f>
        <v>0</v>
      </c>
      <c r="K22" s="156"/>
    </row>
    <row r="23" spans="1:11" x14ac:dyDescent="0.25">
      <c r="B23" s="178">
        <v>0.7</v>
      </c>
      <c r="C23" s="206" t="s">
        <v>34</v>
      </c>
      <c r="D23" s="179" t="s">
        <v>462</v>
      </c>
      <c r="E23" s="206" t="s">
        <v>463</v>
      </c>
      <c r="F23" s="180" t="s">
        <v>464</v>
      </c>
      <c r="G23" s="2"/>
      <c r="H23" s="2"/>
      <c r="I23" s="2"/>
      <c r="J23" s="2"/>
      <c r="K23" s="2"/>
    </row>
    <row r="24" spans="1:11" x14ac:dyDescent="0.25">
      <c r="B24" s="178">
        <v>0.8</v>
      </c>
      <c r="C24" s="206" t="s">
        <v>34</v>
      </c>
      <c r="D24" s="179" t="s">
        <v>462</v>
      </c>
      <c r="E24" s="206" t="s">
        <v>463</v>
      </c>
      <c r="F24" s="180" t="s">
        <v>464</v>
      </c>
      <c r="G24" s="2"/>
      <c r="H24" s="2"/>
      <c r="I24" s="2"/>
      <c r="J24" s="2"/>
      <c r="K24" s="2"/>
    </row>
    <row r="25" spans="1:11" x14ac:dyDescent="0.25">
      <c r="B25" s="178">
        <v>0.9</v>
      </c>
      <c r="C25" s="206" t="s">
        <v>38</v>
      </c>
      <c r="D25" s="179" t="s">
        <v>462</v>
      </c>
      <c r="E25" s="206" t="s">
        <v>463</v>
      </c>
      <c r="F25" s="180" t="s">
        <v>464</v>
      </c>
      <c r="G25" s="2"/>
      <c r="H25" s="2"/>
      <c r="I25" s="2"/>
      <c r="J25" s="2"/>
      <c r="K25" s="2"/>
    </row>
    <row r="26" spans="1:11" x14ac:dyDescent="0.25">
      <c r="B26" s="178">
        <v>1</v>
      </c>
      <c r="C26" s="206" t="s">
        <v>38</v>
      </c>
      <c r="D26" s="179" t="s">
        <v>465</v>
      </c>
      <c r="E26" s="206" t="s">
        <v>466</v>
      </c>
      <c r="F26" s="180" t="s">
        <v>467</v>
      </c>
      <c r="G26" s="2"/>
      <c r="H26" s="2"/>
      <c r="I26" s="2"/>
      <c r="J26" s="2"/>
      <c r="K26" s="2"/>
    </row>
    <row r="27" spans="1:11" x14ac:dyDescent="0.25">
      <c r="A27" s="1"/>
      <c r="B27" s="1"/>
      <c r="C27" s="1"/>
      <c r="D27" s="1"/>
      <c r="E27" s="175"/>
      <c r="F27" s="2"/>
      <c r="G27" s="2"/>
      <c r="H27" s="2"/>
      <c r="I27" s="2"/>
      <c r="J27" s="2"/>
      <c r="K27" s="2"/>
    </row>
    <row r="28" spans="1:11" x14ac:dyDescent="0.25">
      <c r="A28" s="1"/>
      <c r="B28" s="1"/>
      <c r="C28" s="1"/>
      <c r="D28" s="1"/>
      <c r="E28" s="1"/>
      <c r="F28" s="2"/>
      <c r="G28" s="2"/>
      <c r="H28" s="2"/>
      <c r="I28" s="2"/>
      <c r="J28" s="2"/>
      <c r="K28" s="2"/>
    </row>
    <row r="29" spans="1:11" x14ac:dyDescent="0.25">
      <c r="A29" s="1"/>
      <c r="B29" s="1"/>
      <c r="C29" s="1"/>
      <c r="D29" s="1"/>
      <c r="E29" s="3"/>
      <c r="F29" s="2"/>
      <c r="G29" s="2"/>
      <c r="H29" s="2"/>
      <c r="I29" s="2"/>
      <c r="J29" s="2"/>
      <c r="K29" s="2"/>
    </row>
    <row r="30" spans="1:11" x14ac:dyDescent="0.25">
      <c r="A30" s="1"/>
      <c r="B30" s="1"/>
      <c r="C30" s="1"/>
      <c r="D30" s="1"/>
      <c r="E30" s="1"/>
      <c r="F30" s="2"/>
      <c r="G30" s="2"/>
      <c r="H30" s="2"/>
      <c r="I30" s="2"/>
      <c r="J30" s="2"/>
      <c r="K30" s="2"/>
    </row>
    <row r="31" spans="1:11" x14ac:dyDescent="0.25">
      <c r="A31" s="1"/>
      <c r="B31" s="1"/>
      <c r="C31" s="1"/>
      <c r="D31" s="1"/>
      <c r="E31" s="3"/>
      <c r="F31" s="2"/>
      <c r="G31" s="2"/>
      <c r="H31" s="2"/>
      <c r="I31" s="2"/>
      <c r="J31" s="2"/>
      <c r="K31" s="2"/>
    </row>
    <row r="32" spans="1:11" x14ac:dyDescent="0.25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</row>
    <row r="33" spans="1:5" x14ac:dyDescent="0.25">
      <c r="A33" s="1"/>
      <c r="B33" s="1"/>
      <c r="C33" s="1"/>
      <c r="D33" s="1"/>
      <c r="E33" s="3"/>
    </row>
    <row r="34" spans="1:5" x14ac:dyDescent="0.25">
      <c r="A34" s="1"/>
      <c r="B34" s="1"/>
      <c r="C34" s="1"/>
      <c r="D34" s="1"/>
      <c r="E34" s="3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3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3"/>
    </row>
    <row r="39" spans="1:5" x14ac:dyDescent="0.25">
      <c r="A39" s="1"/>
      <c r="B39" s="1"/>
      <c r="C39" s="1"/>
      <c r="D39" s="1"/>
      <c r="E39" s="3"/>
    </row>
    <row r="40" spans="1:5" x14ac:dyDescent="0.25">
      <c r="A40" s="1"/>
      <c r="B40" s="1"/>
      <c r="C40" s="1"/>
      <c r="D40" s="1"/>
      <c r="E40" s="3"/>
    </row>
    <row r="41" spans="1:5" x14ac:dyDescent="0.25">
      <c r="A41" s="1"/>
      <c r="B41" s="1"/>
      <c r="C41" s="1"/>
      <c r="D41" s="1"/>
      <c r="E41" s="3"/>
    </row>
    <row r="42" spans="1:5" x14ac:dyDescent="0.25">
      <c r="A42" s="1"/>
      <c r="B42" s="1"/>
      <c r="C42" s="1"/>
      <c r="D42" s="1"/>
      <c r="E42" s="3"/>
    </row>
    <row r="43" spans="1:5" x14ac:dyDescent="0.25">
      <c r="A43" s="1"/>
      <c r="B43" s="1"/>
      <c r="C43" s="1"/>
      <c r="D43" s="1"/>
      <c r="E43" s="3"/>
    </row>
    <row r="44" spans="1:5" x14ac:dyDescent="0.25">
      <c r="A44" s="1"/>
      <c r="B44" s="1"/>
      <c r="C44" s="1"/>
      <c r="D44" s="1"/>
      <c r="E44" s="3"/>
    </row>
    <row r="45" spans="1:5" x14ac:dyDescent="0.25">
      <c r="A45" s="1"/>
      <c r="B45" s="1"/>
      <c r="C45" s="1"/>
      <c r="D45" s="1"/>
      <c r="E45" s="3"/>
    </row>
    <row r="46" spans="1:5" x14ac:dyDescent="0.25">
      <c r="A46" s="1"/>
      <c r="B46" s="1"/>
      <c r="C46" s="1"/>
      <c r="D46" s="1"/>
      <c r="E46" s="3"/>
    </row>
    <row r="47" spans="1:5" x14ac:dyDescent="0.25">
      <c r="A47" s="1"/>
      <c r="B47" s="1"/>
      <c r="C47" s="1"/>
      <c r="D47" s="1"/>
      <c r="E47" s="3"/>
    </row>
    <row r="48" spans="1:5" x14ac:dyDescent="0.25">
      <c r="A48" s="1"/>
      <c r="B48" s="1"/>
      <c r="C48" s="1"/>
      <c r="D48" s="1"/>
      <c r="E48" s="3"/>
    </row>
    <row r="49" spans="1:5" x14ac:dyDescent="0.25">
      <c r="A49" s="1"/>
      <c r="B49" s="1"/>
      <c r="C49" s="1"/>
      <c r="D49" s="1"/>
      <c r="E49" s="3"/>
    </row>
    <row r="50" spans="1:5" x14ac:dyDescent="0.25">
      <c r="A50" s="1"/>
      <c r="B50" s="1"/>
      <c r="C50" s="1"/>
      <c r="D50" s="1"/>
      <c r="E50" s="3"/>
    </row>
    <row r="51" spans="1:5" x14ac:dyDescent="0.25">
      <c r="A51" s="1"/>
      <c r="B51" s="1"/>
      <c r="C51" s="1"/>
      <c r="D51" s="1"/>
      <c r="E51" s="3"/>
    </row>
    <row r="52" spans="1:5" x14ac:dyDescent="0.25">
      <c r="A52" s="1"/>
      <c r="B52" s="1"/>
      <c r="C52" s="1"/>
      <c r="D52" s="1"/>
      <c r="E52" s="3"/>
    </row>
    <row r="53" spans="1:5" x14ac:dyDescent="0.25">
      <c r="A53" s="1"/>
      <c r="B53" s="1"/>
      <c r="C53" s="1"/>
      <c r="D53" s="1"/>
      <c r="E53" s="3"/>
    </row>
    <row r="54" spans="1:5" x14ac:dyDescent="0.25">
      <c r="A54" s="1"/>
      <c r="B54" s="1"/>
      <c r="C54" s="1"/>
      <c r="D54" s="1"/>
      <c r="E54" s="3"/>
    </row>
    <row r="55" spans="1:5" x14ac:dyDescent="0.25">
      <c r="A55" s="1"/>
      <c r="B55" s="1"/>
      <c r="C55" s="1"/>
      <c r="D55" s="1"/>
      <c r="E55" s="3"/>
    </row>
    <row r="56" spans="1:5" x14ac:dyDescent="0.25">
      <c r="A56" s="1"/>
      <c r="B56" s="1"/>
      <c r="C56" s="1"/>
      <c r="D56" s="1"/>
      <c r="E56" s="3"/>
    </row>
    <row r="57" spans="1:5" x14ac:dyDescent="0.25">
      <c r="A57" s="1"/>
      <c r="B57" s="1"/>
      <c r="C57" s="1"/>
      <c r="D57" s="1"/>
      <c r="E57" s="3"/>
    </row>
    <row r="58" spans="1:5" x14ac:dyDescent="0.25">
      <c r="A58" s="1"/>
      <c r="B58" s="1"/>
      <c r="C58" s="1"/>
      <c r="D58" s="1"/>
      <c r="E58" s="3"/>
    </row>
    <row r="59" spans="1:5" x14ac:dyDescent="0.25">
      <c r="A59" s="1"/>
      <c r="B59" s="1"/>
      <c r="C59" s="1"/>
      <c r="D59" s="1"/>
      <c r="E59" s="3"/>
    </row>
    <row r="60" spans="1:5" x14ac:dyDescent="0.25">
      <c r="A60" s="1"/>
      <c r="B60" s="1"/>
      <c r="C60" s="1"/>
      <c r="D60" s="1"/>
      <c r="E60" s="3"/>
    </row>
    <row r="61" spans="1:5" x14ac:dyDescent="0.25">
      <c r="A61" s="1"/>
      <c r="B61" s="1"/>
      <c r="C61" s="1"/>
      <c r="D61" s="1"/>
      <c r="E61" s="3"/>
    </row>
    <row r="62" spans="1:5" x14ac:dyDescent="0.25">
      <c r="A62" s="1"/>
      <c r="B62" s="1"/>
      <c r="C62" s="1"/>
      <c r="D62" s="1"/>
      <c r="E62" s="3"/>
    </row>
    <row r="63" spans="1:5" x14ac:dyDescent="0.25">
      <c r="A63" s="1"/>
      <c r="B63" s="1"/>
      <c r="C63" s="1"/>
      <c r="D63" s="1"/>
      <c r="E63" s="3"/>
    </row>
    <row r="64" spans="1:5" x14ac:dyDescent="0.25">
      <c r="A64" s="1"/>
      <c r="B64" s="1"/>
      <c r="C64" s="1"/>
      <c r="D64" s="1"/>
      <c r="E64" s="3"/>
    </row>
    <row r="65" spans="1:5" x14ac:dyDescent="0.25">
      <c r="A65" s="1"/>
      <c r="B65" s="1"/>
      <c r="C65" s="1"/>
      <c r="D65" s="1"/>
      <c r="E65" s="3"/>
    </row>
    <row r="66" spans="1:5" x14ac:dyDescent="0.25">
      <c r="A66" s="1"/>
      <c r="B66" s="1"/>
      <c r="C66" s="1"/>
      <c r="D66" s="1"/>
      <c r="E66" s="3"/>
    </row>
    <row r="67" spans="1:5" x14ac:dyDescent="0.25">
      <c r="A67" s="1"/>
      <c r="B67" s="1"/>
      <c r="C67" s="1"/>
      <c r="D67" s="1"/>
      <c r="E67" s="3"/>
    </row>
    <row r="68" spans="1:5" x14ac:dyDescent="0.25">
      <c r="A68" s="1"/>
      <c r="B68" s="1"/>
      <c r="C68" s="1"/>
      <c r="D68" s="1"/>
      <c r="E68" s="3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</sheetData>
  <mergeCells count="6">
    <mergeCell ref="A1:H1"/>
    <mergeCell ref="B12:D12"/>
    <mergeCell ref="H12:K12"/>
    <mergeCell ref="H20:K20"/>
    <mergeCell ref="H21:H22"/>
    <mergeCell ref="E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Mode d'emploi</vt:lpstr>
      <vt:lpstr>Evaluation </vt:lpstr>
      <vt:lpstr>Résultats globaux</vt:lpstr>
      <vt:lpstr>Résultats par articles</vt:lpstr>
      <vt:lpstr>Maitrise documentaire</vt:lpstr>
      <vt:lpstr>Déclarations 17050</vt:lpstr>
      <vt:lpstr>Données supplémentaires</vt:lpstr>
      <vt:lpstr>'Evaluation '!Impression_des_titres</vt:lpstr>
      <vt:lpstr>'Maitrise documentaire'!Impression_des_titres</vt:lpstr>
      <vt:lpstr>'Résultats globaux'!Impression_des_titres</vt:lpstr>
      <vt:lpstr>'Résultats par articles'!Impression_des_titres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imane essaaid</dc:creator>
  <cp:keywords/>
  <dc:description/>
  <cp:lastModifiedBy>lenovo</cp:lastModifiedBy>
  <cp:revision/>
  <cp:lastPrinted>2020-12-19T14:22:12Z</cp:lastPrinted>
  <dcterms:created xsi:type="dcterms:W3CDTF">2020-10-29T14:54:02Z</dcterms:created>
  <dcterms:modified xsi:type="dcterms:W3CDTF">2021-01-15T16:47:24Z</dcterms:modified>
  <cp:category/>
  <cp:contentStatus/>
</cp:coreProperties>
</file>