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icka\Desktop\idcd\livrable\final\utlime\"/>
    </mc:Choice>
  </mc:AlternateContent>
  <xr:revisionPtr revIDLastSave="0" documentId="13_ncr:1_{6D9E3AFA-63D4-48EB-9A25-BC5C8118C139}" xr6:coauthVersionLast="47" xr6:coauthVersionMax="47" xr10:uidLastSave="{00000000-0000-0000-0000-000000000000}"/>
  <bookViews>
    <workbookView xWindow="-120" yWindow="-120" windowWidth="24240" windowHeight="13140" xr2:uid="{24BDCE15-65FE-9442-94B4-DAFB11131D01}"/>
  </bookViews>
  <sheets>
    <sheet name="Avant de commencer" sheetId="8" r:id="rId1"/>
    <sheet name="Besoins" sheetId="1" r:id="rId2"/>
    <sheet name="Contraintes" sheetId="4" r:id="rId3"/>
    <sheet name="Résultats" sheetId="6" r:id="rId4"/>
    <sheet name="A cacher"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E52" i="4"/>
  <c r="E51" i="4"/>
  <c r="E50" i="4"/>
  <c r="E49" i="4"/>
  <c r="E46" i="4"/>
  <c r="E45" i="4"/>
  <c r="E44" i="4"/>
  <c r="E43" i="4"/>
  <c r="E39" i="4"/>
  <c r="E38" i="4"/>
  <c r="E37" i="4"/>
  <c r="E34" i="4"/>
  <c r="E33" i="4"/>
  <c r="E32" i="4"/>
  <c r="E31" i="4"/>
  <c r="E30" i="4"/>
  <c r="E29" i="4"/>
  <c r="E28" i="4"/>
  <c r="E24" i="4"/>
  <c r="E23" i="4"/>
  <c r="E22" i="4"/>
  <c r="E19" i="4"/>
  <c r="E18" i="4"/>
  <c r="E17" i="4"/>
  <c r="E16" i="4"/>
  <c r="E15" i="4"/>
  <c r="E14" i="4"/>
  <c r="E13" i="4"/>
  <c r="E9" i="4"/>
  <c r="E8" i="4"/>
  <c r="E7" i="4"/>
  <c r="E6" i="4"/>
  <c r="E5" i="4"/>
  <c r="E4" i="4"/>
  <c r="F25" i="4" l="1"/>
  <c r="F40" i="4"/>
  <c r="F35" i="4"/>
  <c r="F20" i="4"/>
  <c r="F53" i="4"/>
  <c r="F47" i="4"/>
  <c r="F10" i="4"/>
  <c r="C20" i="2"/>
  <c r="G2" i="2" l="1"/>
  <c r="G7" i="2"/>
  <c r="G5" i="2"/>
  <c r="G3" i="2"/>
  <c r="F26" i="4"/>
  <c r="G1" i="2" l="1"/>
  <c r="G6" i="2"/>
  <c r="G4" i="2"/>
  <c r="S30" i="6" l="1"/>
  <c r="S33" i="6" s="1"/>
  <c r="C21" i="2"/>
  <c r="C2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Alan</author>
  </authors>
  <commentList>
    <comment ref="B3" authorId="0" shapeId="0" xr:uid="{BB2C5099-A720-2442-823D-10E182EFFD59}">
      <text>
        <r>
          <rPr>
            <sz val="10"/>
            <color rgb="FF000000"/>
            <rFont val="Calibri"/>
            <family val="2"/>
          </rPr>
          <t>Désigne l’importance des besoins de santé que l’innovation comble.</t>
        </r>
      </text>
    </comment>
    <comment ref="B4" authorId="0" shapeId="0" xr:uid="{801E5890-6E26-6948-9179-7BC1D0356DBB}">
      <text>
        <r>
          <rPr>
            <sz val="10"/>
            <color rgb="FF000000"/>
            <rFont val="Calibri"/>
            <family val="2"/>
          </rPr>
          <t>La fonction primaire/essentielle représente les fonctions principales du dispositif médical, ce qui est indispensable pour remplir le besoin attendu.</t>
        </r>
      </text>
    </comment>
    <comment ref="B5" authorId="0" shapeId="0" xr:uid="{C587864C-CA25-C445-BDB6-B1B4794EFEB3}">
      <text>
        <r>
          <rPr>
            <sz val="10"/>
            <color rgb="FF000000"/>
            <rFont val="Calibri"/>
            <family val="2"/>
          </rPr>
          <t>Fonction qui n'est pas indispensable au dispositif médical, qui n'apparaît pas immédiatement comme nécessaire et qui répond à des besoins qui sont secondaires.</t>
        </r>
      </text>
    </comment>
    <comment ref="B6" authorId="0" shapeId="0" xr:uid="{C6579B5B-0578-DF41-894B-9FF99C43708C}">
      <text>
        <r>
          <rPr>
            <sz val="10"/>
            <color rgb="FF000000"/>
            <rFont val="Calibri"/>
            <family val="2"/>
          </rPr>
          <t>Une partie prenante est un acteur concerné par le projet ou l'exploitation du dispositif médical frugal.</t>
        </r>
      </text>
    </comment>
    <comment ref="B7" authorId="0" shapeId="0" xr:uid="{724D76A2-F8D4-8549-82CF-F625FDBA17D9}">
      <text>
        <r>
          <rPr>
            <sz val="10"/>
            <color rgb="FF000000"/>
            <rFont val="Calibri"/>
            <family val="2"/>
          </rPr>
          <t>Une population est un ensemble d'individus ou d'éléments partageant une ou plusieurs caractéristiques qui servent à les regrouper. La population cible peut-être définie à l'échelle internationale, régionale ou locale.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Alan</author>
  </authors>
  <commentList>
    <comment ref="B4" authorId="0" shapeId="0" xr:uid="{74950C5E-E2D6-8548-8E69-0AE7022898AF}">
      <text>
        <r>
          <rPr>
            <sz val="10"/>
            <color rgb="FF000000"/>
            <rFont val="Tahoma"/>
            <family val="2"/>
          </rPr>
          <t>Un dispositif médical ergonomique est adapté à l'opérateur et à la situation de travail dans laquelle il est utilisé. Il s'agit donc d'adapter le produit à l'usage souhaité par l'utilisateur.</t>
        </r>
      </text>
    </comment>
    <comment ref="B5" authorId="0" shapeId="0" xr:uid="{D19B2511-F0BF-DA4D-B8C0-8C2406DB8B24}">
      <text>
        <r>
          <rPr>
            <sz val="10"/>
            <color rgb="FF000000"/>
            <rFont val="Tahoma"/>
            <family val="2"/>
          </rPr>
          <t>Une formation des professionnels santé à l'utilisation de ce dispositif médical est nécessaire. La formation se doit d'être efficace et performante pour que les professionnels puissent acquérir les compétences techniques rapidement.</t>
        </r>
      </text>
    </comment>
    <comment ref="B6" authorId="0" shapeId="0" xr:uid="{46AFF43A-354F-F147-ABA0-541E201D64CA}">
      <text>
        <r>
          <rPr>
            <sz val="10"/>
            <color rgb="FF000000"/>
            <rFont val="Tahoma"/>
            <family val="2"/>
          </rPr>
          <t>Les formations à réaliser pour la prise en main de ce dispositif peuvent être réalisé sans l'intervention d'un acteur extérieur, simplement à l'aide d'une vidéo, Mook, ou bien une notice très explicite.</t>
        </r>
      </text>
    </comment>
    <comment ref="B7" authorId="0" shapeId="0" xr:uid="{D505EA60-7C16-064D-AE8F-257FDB558894}">
      <text>
        <r>
          <rPr>
            <sz val="10"/>
            <color rgb="FF000000"/>
            <rFont val="Tahoma"/>
            <family val="2"/>
          </rPr>
          <t>Le cas échéant, le logiciel d'utilisation doit être clair et compréhensible par le plus grand nombre, avec une prise en main rapide.</t>
        </r>
      </text>
    </comment>
    <comment ref="B8" authorId="0" shapeId="0" xr:uid="{86B02CBB-7FF7-A546-ABF9-79BCF9443915}">
      <text>
        <r>
          <rPr>
            <sz val="10"/>
            <color rgb="FF000000"/>
            <rFont val="Tahoma"/>
            <family val="2"/>
          </rPr>
          <t>Le dispositif médical doit nécessiter le moins de personnel et de ressources possibles pour sa mise en place dans un établissement de santé ou bien à domicile. Une mise en service assistée à distance peut être privilégiée.</t>
        </r>
      </text>
    </comment>
    <comment ref="B9" authorId="0" shapeId="0" xr:uid="{A570053A-790D-E449-80AA-96786DA350F8}">
      <text>
        <r>
          <rPr>
            <sz val="10"/>
            <color rgb="FF000000"/>
            <rFont val="Tahoma"/>
            <family val="2"/>
          </rPr>
          <t xml:space="preserve">Notice utilisateur, </t>
        </r>
        <r>
          <rPr>
            <sz val="10"/>
            <color rgb="FF000000"/>
            <rFont val="Calibri"/>
            <family val="2"/>
            <scheme val="minor"/>
          </rPr>
          <t>notice technique ou</t>
        </r>
        <r>
          <rPr>
            <sz val="10"/>
            <color rgb="FF000000"/>
            <rFont val="Tahoma"/>
            <family val="2"/>
          </rPr>
          <t xml:space="preserve"> autres documents, ceux-ci doivent être le plus clair possible de manière à accompagner les utilisateurs</t>
        </r>
      </text>
    </comment>
    <comment ref="B13" authorId="0" shapeId="0" xr:uid="{D26DBE39-5F26-1C41-99A4-8020F867EB6C}">
      <text>
        <r>
          <rPr>
            <sz val="10"/>
            <color rgb="FF000000"/>
            <rFont val="Tahoma"/>
            <family val="2"/>
          </rPr>
          <t>Le dispositif médical peut être réparé par les acteurs de terrain sans avoir recourt au constructeur ou une entreprise de tierce maintenance.</t>
        </r>
      </text>
    </comment>
    <comment ref="B14" authorId="0" shapeId="0" xr:uid="{5336BCF0-00EB-CE4D-9721-A2F349A718C2}">
      <text>
        <r>
          <rPr>
            <sz val="10"/>
            <color rgb="FF000000"/>
            <rFont val="Tahoma"/>
            <family val="2"/>
          </rPr>
          <t>Les pièces se démontent facilement sans compétences/formations particulières.</t>
        </r>
      </text>
    </comment>
    <comment ref="B15" authorId="0" shapeId="0" xr:uid="{8156AC35-33C2-BD4D-83FC-6AE53BB36384}">
      <text>
        <r>
          <rPr>
            <sz val="10"/>
            <color rgb="FF000000"/>
            <rFont val="Tahoma"/>
            <family val="2"/>
          </rPr>
          <t>Les pièces sont accessibles sans outils spécifiques.</t>
        </r>
      </text>
    </comment>
    <comment ref="B16" authorId="0" shapeId="0" xr:uid="{281F3C6E-6E21-AD4F-BC66-D40C6228FB8B}">
      <text>
        <r>
          <rPr>
            <sz val="10"/>
            <color rgb="FF000000"/>
            <rFont val="Tahoma"/>
            <family val="2"/>
          </rPr>
          <t xml:space="preserve">Les pièces détachées sont accessibles à des couts non prohibitifs et disponibles facilement sans stock limité pendant une longue durée. </t>
        </r>
      </text>
    </comment>
    <comment ref="B17" authorId="0" shapeId="0" xr:uid="{4A3DA780-D97E-1940-AB27-9830DFDE927B}">
      <text>
        <r>
          <rPr>
            <sz val="10"/>
            <color rgb="FF000000"/>
            <rFont val="Tahoma"/>
            <family val="2"/>
          </rPr>
          <t>Les pièces détachées peuvent être re fabricable le cas échéant avec des plans open sources et/ou une imprimante 3d. (La rubrique Accès / Facilement Fabricable présent en bas de page, concerne l'ensemble du dispositif médical)</t>
        </r>
      </text>
    </comment>
    <comment ref="B18" authorId="0" shapeId="0" xr:uid="{F72E20FE-4219-3143-918A-5B3E300F4C18}">
      <text>
        <r>
          <rPr>
            <sz val="10"/>
            <color rgb="FF000000"/>
            <rFont val="Tahoma"/>
            <family val="2"/>
          </rPr>
          <t>Lors du démontage d’un appareil il est parfois possible qu'il y ait des éléments liés de manière définitive (sertissage, soudure...) ou bien à usage unique et qu’il faudra donc remplacer au remontage. Il est donc conseiller de privilégier des pièces dont les caractéristiques de liaisons permettent un démontage.</t>
        </r>
      </text>
    </comment>
    <comment ref="B19" authorId="0" shapeId="0" xr:uid="{70B02355-1F92-2F44-9936-7DD521D304AC}">
      <text>
        <r>
          <rPr>
            <sz val="10"/>
            <color rgb="FF000000"/>
            <rFont val="Tahoma"/>
            <family val="2"/>
          </rPr>
          <t>Le</t>
        </r>
        <r>
          <rPr>
            <b/>
            <sz val="10"/>
            <color rgb="FF000000"/>
            <rFont val="Tahoma"/>
            <family val="2"/>
          </rPr>
          <t xml:space="preserve"> </t>
        </r>
        <r>
          <rPr>
            <sz val="10"/>
            <color rgb="FF000000"/>
            <rFont val="Tahoma"/>
            <family val="2"/>
          </rPr>
          <t>dispositif médical est modulable, on peut lui adjoindre ou retirer des options, fonctions…</t>
        </r>
      </text>
    </comment>
    <comment ref="B22" authorId="0" shapeId="0" xr:uid="{61B50E2D-3C69-684C-9C1C-9DDF5962AEBA}">
      <text>
        <r>
          <rPr>
            <sz val="10"/>
            <color rgb="FF000000"/>
            <rFont val="Tahoma"/>
            <family val="2"/>
          </rPr>
          <t>Le dipositif médical peut être utiliser pour une activité différente de celle prévue initialement</t>
        </r>
      </text>
    </comment>
    <comment ref="B23" authorId="0" shapeId="0" xr:uid="{0404E7EB-09A7-EF4D-8896-00ABD859777B}">
      <text>
        <r>
          <rPr>
            <sz val="10"/>
            <color rgb="FF000000"/>
            <rFont val="Tahoma"/>
            <family val="2"/>
          </rPr>
          <t>Les consommables réutilisables/ lavables permettent d'augmenter la disponibilité du dispositif médical</t>
        </r>
      </text>
    </comment>
    <comment ref="B24" authorId="0" shapeId="0" xr:uid="{BCD00131-DEE1-CB41-A7C6-461DB22D8250}">
      <text>
        <r>
          <rPr>
            <sz val="10"/>
            <color rgb="FF000000"/>
            <rFont val="Tahoma"/>
            <family val="2"/>
          </rPr>
          <t>La gestion de l'usage unique demande de mobiliser des ressources et crée ainsi de nouveaux besoins</t>
        </r>
      </text>
    </comment>
    <comment ref="B28" authorId="0" shapeId="0" xr:uid="{A2E07557-1A52-8344-842A-B25813147FF1}">
      <text>
        <r>
          <rPr>
            <sz val="10"/>
            <color rgb="FF000000"/>
            <rFont val="Tahoma"/>
            <family val="2"/>
          </rPr>
          <t xml:space="preserve">Les Gaz à Effet de Serre sont les principaux responsables du dérèglement climatique. Il existe des outils en ligne pour les calculer. </t>
        </r>
      </text>
    </comment>
    <comment ref="B29" authorId="0" shapeId="0" xr:uid="{021404E8-E672-3F4E-B6FD-23506740130E}">
      <text>
        <r>
          <rPr>
            <sz val="10"/>
            <color rgb="FF000000"/>
            <rFont val="Tahoma"/>
            <family val="2"/>
          </rPr>
          <t xml:space="preserve">On entend localement par le plus proche possible, en fonction du marché, « le local » peut signifier sa région, son pays… </t>
        </r>
      </text>
    </comment>
    <comment ref="B30" authorId="0" shapeId="0" xr:uid="{1545426A-1376-4E48-82B6-F6E40B16C4C5}">
      <text>
        <r>
          <rPr>
            <sz val="10"/>
            <color rgb="FF000000"/>
            <rFont val="Tahoma"/>
            <family val="2"/>
          </rPr>
          <t>En privilégiant des matériaux recyclables en abondance dont leurs fabrications et/ou leur exploitation est facile. ?????</t>
        </r>
      </text>
    </comment>
    <comment ref="B31" authorId="0" shapeId="0" xr:uid="{B9144FAF-DCA2-6241-A6A7-311751C4B086}">
      <text>
        <r>
          <rPr>
            <sz val="10"/>
            <color rgb="FF000000"/>
            <rFont val="Tahoma"/>
            <family val="2"/>
          </rPr>
          <t>Les déchets engendrés par le dispositif médical ne génèrent pas de besoin supplémentaires (circuit de gestion, ressources humaines...)</t>
        </r>
      </text>
    </comment>
    <comment ref="B32" authorId="0" shapeId="0" xr:uid="{2409C380-C9D7-744D-9F2C-0BA3173E7E90}">
      <text>
        <r>
          <rPr>
            <sz val="10"/>
            <color rgb="FF000000"/>
            <rFont val="Tahoma"/>
            <family val="2"/>
          </rPr>
          <t>La puissance électrique ainsi que la consommation du dispositif médical est affiché dans son descriptif technique. Il suffit ensuite de la comparer avec un dispositif médical de même type non frugal.</t>
        </r>
      </text>
    </comment>
    <comment ref="B33" authorId="0" shapeId="0" xr:uid="{6DDA98E3-347E-0147-BABA-C157256F1B6F}">
      <text>
        <r>
          <rPr>
            <sz val="10"/>
            <color rgb="FF000000"/>
            <rFont val="Tahoma"/>
            <family val="2"/>
          </rPr>
          <t>La consommation en eau du dispositif médical est prise en compte. Celle-ci doit être la plus faible possible, de manière à ce que le dispositif médical puisse être utilisé dans différents milieux (disponibilité de l'eau osmosée, adoucie...)</t>
        </r>
      </text>
    </comment>
    <comment ref="B34" authorId="0" shapeId="0" xr:uid="{10ADABF7-A161-C942-A4BE-968EB7287633}">
      <text>
        <r>
          <rPr>
            <sz val="10"/>
            <color rgb="FF000000"/>
            <rFont val="Calibri"/>
            <family val="2"/>
            <scheme val="minor"/>
          </rPr>
          <t>La consommation en fluides médicaux est également prise en compte. Celle-ci doit être la plus faible possible, de manière à ce que le dispositif médical ne necessite pas de circuit de fluides et/ou de bouteilles spécifiques</t>
        </r>
        <r>
          <rPr>
            <sz val="10"/>
            <color rgb="FF000000"/>
            <rFont val="Calibri"/>
            <family val="2"/>
            <scheme val="minor"/>
          </rPr>
          <t xml:space="preserve">
</t>
        </r>
      </text>
    </comment>
    <comment ref="B37" authorId="0" shapeId="0" xr:uid="{B569187F-364E-C147-B0F0-31EF9EF65B6C}">
      <text>
        <r>
          <rPr>
            <sz val="10"/>
            <color rgb="FF000000"/>
            <rFont val="Tahoma"/>
            <family val="2"/>
          </rPr>
          <t xml:space="preserve">Le dispositif médical quand il n'est pas réparable en interne peut être envoyé "localement". Le terme "localement" signifie le plus proche possible </t>
        </r>
      </text>
    </comment>
    <comment ref="B38" authorId="0" shapeId="0" xr:uid="{E48B5104-CC4C-FD4F-BF9C-12116D4C87E0}">
      <text>
        <r>
          <rPr>
            <sz val="10"/>
            <color rgb="FF000000"/>
            <rFont val="Tahoma"/>
            <family val="2"/>
          </rPr>
          <t>L'exploitation du dispositif médical ne nécessite pas beaucoup d'acteurs avec une grande expertise.Le personnel "local" est en capacité de l'exploiter.</t>
        </r>
      </text>
    </comment>
    <comment ref="B39" authorId="0" shapeId="0" xr:uid="{872761F7-49F8-794E-A645-EC3DE5E325B1}">
      <text>
        <r>
          <rPr>
            <sz val="10"/>
            <color rgb="FF000000"/>
            <rFont val="Tahoma"/>
            <family val="2"/>
          </rPr>
          <t xml:space="preserve">Le volume du dispositif médical pourrait engendrer des couts supplémentaires dans le cadre de travaux d'installation. </t>
        </r>
        <r>
          <rPr>
            <sz val="10"/>
            <color rgb="FF000000"/>
            <rFont val="Calibri"/>
            <family val="2"/>
            <scheme val="minor"/>
          </rPr>
          <t>Le volume des lieux de production et d'exploitation doivent être pris en compte.</t>
        </r>
      </text>
    </comment>
    <comment ref="B43" authorId="0" shapeId="0" xr:uid="{7C2EE70C-9EA1-DE48-AB01-5EFF7211773D}">
      <text>
        <r>
          <rPr>
            <sz val="10"/>
            <color rgb="FF000000"/>
            <rFont val="Tahoma"/>
            <family val="2"/>
          </rPr>
          <t>Le dispositif médical est présent sur les plateformes d’achats public ou facilement visible (représentant commercial, site internet)</t>
        </r>
      </text>
    </comment>
    <comment ref="B44" authorId="0" shapeId="0" xr:uid="{AEC2B159-6132-2C4F-83A0-BFC1FD7C5399}">
      <text>
        <r>
          <rPr>
            <sz val="10"/>
            <color rgb="FF000000"/>
            <rFont val="Tahoma"/>
            <family val="2"/>
          </rPr>
          <t xml:space="preserve">Le cout de fabrication représente l’ensemble des coûts associés à la fabrication. Les dépense en R&amp;D, Marketing et en productions sont minimisés. </t>
        </r>
      </text>
    </comment>
    <comment ref="B45" authorId="0" shapeId="0" xr:uid="{3D3B5D40-8AB5-4A48-8368-69C9E3473DC6}">
      <text>
        <r>
          <rPr>
            <sz val="10"/>
            <color rgb="FF000000"/>
            <rFont val="Tahoma"/>
            <family val="2"/>
          </rPr>
          <t>Le cout d’exploitation représente l’ensemble des dépenses associés à la mise en fonctionnement du DM.</t>
        </r>
      </text>
    </comment>
    <comment ref="B46" authorId="0" shapeId="0" xr:uid="{94E39EAB-0C7F-3548-BF79-858E365159A6}">
      <text>
        <r>
          <rPr>
            <sz val="10"/>
            <color rgb="FF000000"/>
            <rFont val="Tahoma"/>
            <family val="2"/>
          </rPr>
          <t>Le cout de maintenance représente l’ensemble des coûts associés à la mise en place, la réparation et la maintenance du DM.</t>
        </r>
      </text>
    </comment>
    <comment ref="B49" authorId="0" shapeId="0" xr:uid="{85734C3B-13FE-FF40-AF6B-C63EF48C0381}">
      <text>
        <r>
          <rPr>
            <sz val="10"/>
            <color rgb="FF000000"/>
            <rFont val="Tahoma"/>
            <family val="2"/>
          </rPr>
          <t>L’open source est définit par un projet collaboratif où chacun apporte son expertise au projet.</t>
        </r>
      </text>
    </comment>
    <comment ref="B50" authorId="0" shapeId="0" xr:uid="{29951EDF-FF63-6244-8FBD-6750A872F3B7}">
      <text>
        <r>
          <rPr>
            <sz val="10"/>
            <color rgb="FF000000"/>
            <rFont val="Tahoma"/>
            <family val="2"/>
          </rPr>
          <t>Le DM peut être produit avec de faible ressource humaines et industrielles (chaine de production réduite, main d’œuvre peu qualifié).</t>
        </r>
      </text>
    </comment>
    <comment ref="B51" authorId="0" shapeId="0" xr:uid="{733353B3-F6DD-6F41-B16F-6ED4F4F42458}">
      <text>
        <r>
          <rPr>
            <sz val="10"/>
            <color rgb="FF000000"/>
            <rFont val="Tahoma"/>
            <family val="2"/>
          </rPr>
          <t>Le DM peut être produit par impression 3D dans la structure / établissement qui l’utilise.</t>
        </r>
      </text>
    </comment>
    <comment ref="B52" authorId="0" shapeId="0" xr:uid="{FD64CC94-AF7A-5D46-8CBC-88B6A346F19F}">
      <text>
        <r>
          <rPr>
            <sz val="10"/>
            <color rgb="FF000000"/>
            <rFont val="Tahoma"/>
            <family val="2"/>
          </rPr>
          <t>Le DM répond aux exigences règlementaires sans avoir besoin de fournir d’autres preuves de conformité comme une investigation clinique. Le DM repose sur l’état de l’art existante.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Alan Alan</author>
  </authors>
  <commentList>
    <comment ref="F9" authorId="0" shapeId="0" xr:uid="{946364C2-61EF-634E-9185-9E98EE7BAF5F}">
      <text>
        <r>
          <rPr>
            <sz val="10"/>
            <color rgb="FF000000"/>
            <rFont val="Calibri"/>
            <family val="2"/>
          </rPr>
          <t>Désigne l’importance des besoins de santé que l’innovation comble.</t>
        </r>
      </text>
    </comment>
    <comment ref="F10" authorId="0" shapeId="0" xr:uid="{D22A80FF-F8B3-5549-85D8-0DAA8DFA853C}">
      <text>
        <r>
          <rPr>
            <sz val="10"/>
            <color rgb="FF000000"/>
            <rFont val="Calibri"/>
            <family val="2"/>
            <scheme val="minor"/>
          </rPr>
          <t>Désigne l’impact de l'innovation sur les aspects juridiques et reglementaires  le bienêtre de la population, ainsi que sur le bienêtre de la population.</t>
        </r>
      </text>
    </comment>
    <comment ref="F11" authorId="0" shapeId="0" xr:uid="{39A7B5B9-F83D-6646-85C1-0774FCCA12FB}">
      <text>
        <r>
          <rPr>
            <sz val="10"/>
            <color rgb="FF000000"/>
            <rFont val="Calibri"/>
            <family val="2"/>
            <scheme val="minor"/>
          </rPr>
          <t>Désigne les différences d’état de santé entre les individus en fonction de leurs  statuts socioéconomiques, leurs localisation.</t>
        </r>
        <r>
          <rPr>
            <sz val="10"/>
            <color rgb="FF000000"/>
            <rFont val="Calibri"/>
            <family val="2"/>
            <scheme val="minor"/>
          </rPr>
          <t xml:space="preserve">
</t>
        </r>
      </text>
    </comment>
    <comment ref="F12" authorId="0" shapeId="0" xr:uid="{AC9D5C19-6026-EB49-9F38-181D3EDD6C94}">
      <text>
        <r>
          <rPr>
            <sz val="10"/>
            <color rgb="FF000000"/>
            <rFont val="Calibri"/>
            <family val="2"/>
            <scheme val="minor"/>
          </rPr>
          <t>Prise en compte des besoins des soignants, logistiques. Valorisation du travail collaboratif (open source...)</t>
        </r>
        <r>
          <rPr>
            <sz val="10"/>
            <color rgb="FF000000"/>
            <rFont val="Calibri"/>
            <family val="2"/>
            <scheme val="minor"/>
          </rPr>
          <t xml:space="preserve">
</t>
        </r>
      </text>
    </comment>
    <comment ref="F13" authorId="0" shapeId="0" xr:uid="{E017F859-D739-BF46-B400-31282ED5D0DA}">
      <text>
        <r>
          <rPr>
            <sz val="10"/>
            <color rgb="FF000000"/>
            <rFont val="Calibri"/>
            <family val="2"/>
            <scheme val="minor"/>
          </rPr>
          <t xml:space="preserve">Répond au besoin primaire actuel </t>
        </r>
        <r>
          <rPr>
            <sz val="10"/>
            <color rgb="FF000000"/>
            <rFont val="Calibri"/>
            <family val="2"/>
            <scheme val="minor"/>
          </rPr>
          <t xml:space="preserve">
</t>
        </r>
        <r>
          <rPr>
            <sz val="10"/>
            <color rgb="FF000000"/>
            <rFont val="Calibri"/>
            <family val="2"/>
            <scheme val="minor"/>
          </rPr>
          <t>Exemple : Système de ventilation haut débit pour soigner le patient COVID+.</t>
        </r>
        <r>
          <rPr>
            <sz val="10"/>
            <color rgb="FF000000"/>
            <rFont val="Calibri"/>
            <family val="2"/>
            <scheme val="minor"/>
          </rPr>
          <t xml:space="preserve">
</t>
        </r>
      </text>
    </comment>
    <comment ref="F14" authorId="0" shapeId="0" xr:uid="{0F2843EF-B65C-B64D-A160-04BBCC50C1BD}">
      <text>
        <r>
          <rPr>
            <sz val="10"/>
            <color rgb="FF000000"/>
            <rFont val="Calibri"/>
            <family val="2"/>
          </rPr>
          <t xml:space="preserve">Anticipe les besoins d'avenir 
</t>
        </r>
      </text>
    </comment>
  </commentList>
</comments>
</file>

<file path=xl/sharedStrings.xml><?xml version="1.0" encoding="utf-8"?>
<sst xmlns="http://schemas.openxmlformats.org/spreadsheetml/2006/main" count="103" uniqueCount="90">
  <si>
    <t>Reponse aux besoins</t>
  </si>
  <si>
    <t>0 - Pas du tout</t>
  </si>
  <si>
    <t>1 - Très légerement</t>
  </si>
  <si>
    <t>2 - Légérement</t>
  </si>
  <si>
    <t>3 - Moyennement</t>
  </si>
  <si>
    <t>4 - Fortement</t>
  </si>
  <si>
    <t>5 - Très fortement</t>
  </si>
  <si>
    <t>6 - Totalement</t>
  </si>
  <si>
    <t>Pondération</t>
  </si>
  <si>
    <t>Score</t>
  </si>
  <si>
    <t>Résultat %</t>
  </si>
  <si>
    <t>Contraintes</t>
  </si>
  <si>
    <t>Simple d'utilisation</t>
  </si>
  <si>
    <t>Réparable adaptable modulable</t>
  </si>
  <si>
    <t>Réutilisable et /ou longue durée de vie</t>
  </si>
  <si>
    <t>Abordable, accessible</t>
  </si>
  <si>
    <t>Facilement fabricable</t>
  </si>
  <si>
    <t>Utilisateurs</t>
  </si>
  <si>
    <t>Cycle de vie</t>
  </si>
  <si>
    <t>Milieu</t>
  </si>
  <si>
    <t>Accès</t>
  </si>
  <si>
    <t>6 - Temps ≤ 1h</t>
  </si>
  <si>
    <t>3 - 1h &lt; Temps ≤ ½ journée</t>
  </si>
  <si>
    <t>0 - Temps &gt; ½ journée</t>
  </si>
  <si>
    <t>OUI</t>
  </si>
  <si>
    <t>NON</t>
  </si>
  <si>
    <t>Procédures documentées simples ?</t>
  </si>
  <si>
    <t>Facilité de démontage des pièces ?</t>
  </si>
  <si>
    <t>Disponibilité des pièces détachées ?</t>
  </si>
  <si>
    <t>Piéces détachées fabricables ?</t>
  </si>
  <si>
    <t>Caractéristiques des liaisons…?</t>
  </si>
  <si>
    <t>Modulaire ?</t>
  </si>
  <si>
    <t>Déclassement possible sur des activitées moins critiques</t>
  </si>
  <si>
    <t>Faible consommation d'énergie ?</t>
  </si>
  <si>
    <t>Fabrication locale</t>
  </si>
  <si>
    <t>Peu de déchets générés par le dispositif </t>
  </si>
  <si>
    <t>Choix de matériaux à faible impact environnemental</t>
  </si>
  <si>
    <t>Faible consommation d'eau ?</t>
  </si>
  <si>
    <t>Faible impact environnemental / Consommation</t>
  </si>
  <si>
    <t>Ressources (RH, économiques …)</t>
  </si>
  <si>
    <t>Centre de réparation à proximité  ?</t>
  </si>
  <si>
    <t>Ressources humaines locales ?</t>
  </si>
  <si>
    <t>Espace necessaire réduit ?</t>
  </si>
  <si>
    <t>Coût de maintenance Faible ?</t>
  </si>
  <si>
    <t>Coût d'exploitation Faible ?</t>
  </si>
  <si>
    <t>Coût Fabrication Faible ?</t>
  </si>
  <si>
    <t xml:space="preserve">Open source </t>
  </si>
  <si>
    <t>Fabrication rapide et simple </t>
  </si>
  <si>
    <t>Peut être Fabriqué localement (Imprimante 3D)</t>
  </si>
  <si>
    <t>Conformité facile à obtenir (marquage CE)</t>
  </si>
  <si>
    <t>Le DM est-il ergonomique ?</t>
  </si>
  <si>
    <t>Durée de la formation ?</t>
  </si>
  <si>
    <t>Formation à distance possible ?</t>
  </si>
  <si>
    <t>Mise en service simple ?</t>
  </si>
  <si>
    <t>DM réparable en interne ?</t>
  </si>
  <si>
    <t>Outils specifiques nécessaires pour le démontage des pièces ?</t>
  </si>
  <si>
    <t>Disponible facilement à l'achat ? (catalogue, UGAP, …)</t>
  </si>
  <si>
    <t>TOTAL :</t>
  </si>
  <si>
    <t>Evaluation</t>
  </si>
  <si>
    <t>Faible emission de GES (CO2, Méthane…)</t>
  </si>
  <si>
    <t>Résultat global</t>
  </si>
  <si>
    <t>Réponse aux besoins</t>
  </si>
  <si>
    <t>Réponse aux contraintes</t>
  </si>
  <si>
    <t>NA</t>
  </si>
  <si>
    <t>Réparable, adaptable, modulable</t>
  </si>
  <si>
    <t>Interface homme machine intuitive (logiciel) ?</t>
  </si>
  <si>
    <t>Fiche de notation - À lire avant de démarrer</t>
  </si>
  <si>
    <t>Contexte</t>
  </si>
  <si>
    <t xml:space="preserve">A qui s’adresse l’outils ? </t>
  </si>
  <si>
    <t xml:space="preserve">Cet outil d’autodiagnostic s’adresse en particulier à toutes les entreprises qui souhaitent concevoir ou évaluer un dispositif médical frugal et afficher un certain score de frugalité à leur dispositif. Mais il s’adresse également, dans une moindre mesure, aux exploitants, qui pourront se servir de ce score de frugalité dans la rédaction de leurs appels d'offres. </t>
  </si>
  <si>
    <t>Concept</t>
  </si>
  <si>
    <t>Mode d'emploi</t>
  </si>
  <si>
    <t>Présentation de l'outils</t>
  </si>
  <si>
    <t xml:space="preserve">Le concept d’innovation frugale est de plus en plus présent dans nos vies, que ça soit dans l’industrie ou dans le domaine de la santé, en raison notamment d’une prise de conscience essentielle concernant l’épuisement de certaines de nos ressources et de la nécessité d’intégrer des enjeux de développement durable. L’innovation frugale est une approche flexible qui se focalise sur un besoin immédiat en utilisant la restriction des ressources comme une opportunité plutôt qu’une contrainte, afin de favoriser la créativité et d’œuvrer en faveur d’une optimisation de la performance. Son objectif ultime est finalement de faire mieux avec moins, en se différenciant du modèle low-cost qui est trop souvent associé à la frugalité à tort. </t>
  </si>
  <si>
    <t>La population cible est clairement identifiée</t>
  </si>
  <si>
    <t>Le dispositif médical répond aux besoins immediats</t>
  </si>
  <si>
    <t>Mise en place d'une collaboration avec l'ensemble des parties prenantes</t>
  </si>
  <si>
    <t>Interprétation</t>
  </si>
  <si>
    <t xml:space="preserve">Ce fichier Excel constitue la fiche de notation développée par l’équipe IDCD de la promotion 2021-2022 du master IDS de l'UTC. Il délivre un score de frugalité pouvant être mis en opposition selon les DM étudiés.
Pour un résultats optimal, l’évaluation devrait être effectuée par une équipe : nous recommandons un minimum de 3 évaluateurs. Ceux-ci doivent, dans un premier temps, appliquer l'outils de manière indépendante, avant d'éffectuer une moyenne des scores obtenus ou parvenir à un accord afin d’établir le score global final. </t>
  </si>
  <si>
    <t xml:space="preserve">L'usage unique est il limité ? </t>
  </si>
  <si>
    <t>Les consommables sont ils réutilisables/lavables ?</t>
  </si>
  <si>
    <t>Résultats</t>
  </si>
  <si>
    <t>Faible consommation de fluides médicaux (N2O, O2…) ?</t>
  </si>
  <si>
    <t>Le dispositif médical dispose des fonctions primaires / essentielles</t>
  </si>
  <si>
    <t xml:space="preserve">Outil d’auto-évaluation d'un dispositif médical d'innovation frugale  </t>
  </si>
  <si>
    <t>Un dispositif médical conçu de manière frugale s’appuie sur 7 familles de critères, décrit dans le schéma suivant :</t>
  </si>
  <si>
    <t>Le dispositif médical est débarrassé des foncitons superflues</t>
  </si>
  <si>
    <r>
      <t>Pour utiliser ce fichier Excel, nous recommandons de suivre les instructions suivantes:
1.	Remplir la feuille "Besoins" à l'aide des listes déroulantes ;
2.	Remplir la feuille "Contraintes" à l'aide des listes déroulantes ;
3.	Pour accroître la rigueur, il est recommandé que chaque évaluateur (le cas échéant) ne remplisse que sa propre feuille de notation lors de son évaluation;
4.	Le fichier Excel donne les résultats généraux à la feuille "Résultats"
5.	Un résultat "</t>
    </r>
    <r>
      <rPr>
        <sz val="14"/>
        <color rgb="FFFF0000"/>
        <rFont val="Calibri (Corps)"/>
      </rPr>
      <t>NA</t>
    </r>
    <r>
      <rPr>
        <sz val="14"/>
        <color theme="1"/>
        <rFont val="Calibri"/>
        <family val="2"/>
        <scheme val="minor"/>
      </rPr>
      <t>" suppose qu'un nombre trop important de critères sont "NA"</t>
    </r>
  </si>
  <si>
    <t>Interprétation :</t>
  </si>
  <si>
    <r>
      <t>https://doi.org/10.34746/aemm-ad45</t>
    </r>
    <r>
      <rPr>
        <sz val="12"/>
        <color theme="10"/>
        <rFont val="Calibri"/>
        <family val="2"/>
        <scheme val="minor"/>
      </rPr>
      <t xml:space="preserve">                                                                 https://travaux.master.utc.fr/formations-master/ingenierie-de-la-sante/ids124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</si>
</sst>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0.00\)"/>
  </numFmts>
  <fonts count="29">
    <font>
      <sz val="12"/>
      <color theme="1"/>
      <name val="Calibri"/>
      <family val="2"/>
      <scheme val="minor"/>
    </font>
    <font>
      <sz val="12"/>
      <color theme="1"/>
      <name val="Calibri"/>
      <family val="2"/>
      <scheme val="minor"/>
    </font>
    <font>
      <sz val="12"/>
      <color rgb="FF3F3F76"/>
      <name val="Calibri"/>
      <family val="2"/>
      <scheme val="minor"/>
    </font>
    <font>
      <sz val="12"/>
      <color theme="0"/>
      <name val="Calibri"/>
      <family val="2"/>
      <scheme val="minor"/>
    </font>
    <font>
      <sz val="8"/>
      <name val="Calibri"/>
      <family val="2"/>
      <scheme val="minor"/>
    </font>
    <font>
      <b/>
      <sz val="15"/>
      <color theme="0"/>
      <name val="Apple Braille"/>
    </font>
    <font>
      <b/>
      <sz val="12"/>
      <color rgb="FF3F3F76"/>
      <name val="Apple Braille"/>
    </font>
    <font>
      <sz val="12"/>
      <color rgb="FF3F3F76"/>
      <name val="Apple Braille"/>
    </font>
    <font>
      <b/>
      <sz val="12"/>
      <color theme="0"/>
      <name val="Calibri"/>
      <family val="2"/>
      <scheme val="minor"/>
    </font>
    <font>
      <b/>
      <sz val="12"/>
      <color theme="1"/>
      <name val="Calibri"/>
      <family val="2"/>
      <scheme val="minor"/>
    </font>
    <font>
      <b/>
      <sz val="12"/>
      <color theme="1"/>
      <name val="Apple Braille"/>
    </font>
    <font>
      <b/>
      <sz val="12"/>
      <color theme="0"/>
      <name val="Apple Braille"/>
    </font>
    <font>
      <sz val="11"/>
      <color theme="1"/>
      <name val="Calibri"/>
      <family val="2"/>
      <scheme val="minor"/>
    </font>
    <font>
      <sz val="10"/>
      <color theme="1"/>
      <name val="Calibri"/>
      <family val="2"/>
      <scheme val="minor"/>
    </font>
    <font>
      <u/>
      <sz val="12"/>
      <color theme="10"/>
      <name val="Calibri"/>
      <family val="2"/>
      <scheme val="minor"/>
    </font>
    <font>
      <sz val="14"/>
      <color theme="1"/>
      <name val="Calibri"/>
      <family val="2"/>
      <scheme val="minor"/>
    </font>
    <font>
      <b/>
      <sz val="14"/>
      <color rgb="FF4472C4"/>
      <name val="Century Gothic"/>
      <family val="1"/>
    </font>
    <font>
      <b/>
      <sz val="14"/>
      <color theme="4"/>
      <name val="Calibri"/>
      <family val="2"/>
      <scheme val="minor"/>
    </font>
    <font>
      <b/>
      <sz val="14"/>
      <color theme="5"/>
      <name val="Calibri"/>
      <family val="2"/>
      <scheme val="minor"/>
    </font>
    <font>
      <sz val="10"/>
      <color rgb="FF000000"/>
      <name val="Calibri"/>
      <family val="2"/>
      <scheme val="minor"/>
    </font>
    <font>
      <sz val="10"/>
      <color rgb="FF000000"/>
      <name val="Calibri"/>
      <family val="2"/>
    </font>
    <font>
      <sz val="11"/>
      <color theme="1"/>
      <name val="Apple Braille"/>
    </font>
    <font>
      <sz val="10"/>
      <color rgb="FF000000"/>
      <name val="Tahoma"/>
      <family val="2"/>
    </font>
    <font>
      <b/>
      <sz val="10"/>
      <color rgb="FF000000"/>
      <name val="Tahoma"/>
      <family val="2"/>
    </font>
    <font>
      <sz val="28"/>
      <color theme="1"/>
      <name val="Calibri"/>
      <family val="2"/>
      <scheme val="minor"/>
    </font>
    <font>
      <sz val="24"/>
      <color theme="0"/>
      <name val="Calibri"/>
      <family val="2"/>
      <scheme val="minor"/>
    </font>
    <font>
      <sz val="14"/>
      <color rgb="FFFF0000"/>
      <name val="Calibri (Corps)"/>
    </font>
    <font>
      <sz val="16"/>
      <color theme="1"/>
      <name val="Calibri"/>
      <family val="2"/>
      <scheme val="minor"/>
    </font>
    <font>
      <sz val="12"/>
      <color theme="10"/>
      <name val="Calibri"/>
      <family val="2"/>
      <scheme val="minor"/>
    </font>
  </fonts>
  <fills count="13">
    <fill>
      <patternFill patternType="none"/>
    </fill>
    <fill>
      <patternFill patternType="gray125"/>
    </fill>
    <fill>
      <patternFill patternType="solid">
        <fgColor rgb="FFFFCC99"/>
      </patternFill>
    </fill>
    <fill>
      <patternFill patternType="solid">
        <fgColor theme="9"/>
      </patternFill>
    </fill>
    <fill>
      <patternFill patternType="solid">
        <fgColor rgb="FFBBD0CF"/>
        <bgColor indexed="64"/>
      </patternFill>
    </fill>
    <fill>
      <patternFill patternType="solid">
        <fgColor rgb="FF92A08C"/>
        <bgColor indexed="64"/>
      </patternFill>
    </fill>
    <fill>
      <patternFill patternType="solid">
        <fgColor rgb="FFEFD9D1"/>
        <bgColor indexed="64"/>
      </patternFill>
    </fill>
    <fill>
      <patternFill patternType="solid">
        <fgColor theme="0"/>
        <bgColor indexed="64"/>
      </patternFill>
    </fill>
    <fill>
      <patternFill patternType="solid">
        <fgColor theme="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8"/>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ck">
        <color indexed="6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s>
  <cellStyleXfs count="4">
    <xf numFmtId="0" fontId="0" fillId="0" borderId="0"/>
    <xf numFmtId="0" fontId="2" fillId="2" borderId="1" applyNumberFormat="0" applyAlignment="0" applyProtection="0"/>
    <xf numFmtId="0" fontId="3" fillId="3" borderId="0" applyNumberFormat="0" applyBorder="0" applyAlignment="0" applyProtection="0"/>
    <xf numFmtId="0" fontId="14" fillId="0" borderId="0" applyNumberFormat="0" applyFill="0" applyBorder="0" applyAlignment="0" applyProtection="0"/>
  </cellStyleXfs>
  <cellXfs count="128">
    <xf numFmtId="0" fontId="0" fillId="0" borderId="0" xfId="0"/>
    <xf numFmtId="0" fontId="1" fillId="0" borderId="0" xfId="0" applyFont="1"/>
    <xf numFmtId="0" fontId="1" fillId="0" borderId="0" xfId="0" applyFont="1" applyAlignment="1">
      <alignment horizontal="center"/>
    </xf>
    <xf numFmtId="0" fontId="7" fillId="2" borderId="1" xfId="1" applyFont="1" applyAlignment="1">
      <alignment horizontal="center"/>
    </xf>
    <xf numFmtId="0" fontId="6" fillId="2" borderId="2" xfId="1" applyFont="1" applyBorder="1" applyAlignment="1">
      <alignment horizontal="center"/>
    </xf>
    <xf numFmtId="0" fontId="0" fillId="7" borderId="0" xfId="0" applyFill="1" applyBorder="1"/>
    <xf numFmtId="0" fontId="0" fillId="8" borderId="0" xfId="0" applyFill="1" applyBorder="1"/>
    <xf numFmtId="0" fontId="0" fillId="0" borderId="3" xfId="0" applyBorder="1" applyAlignment="1">
      <alignment horizontal="center"/>
    </xf>
    <xf numFmtId="0" fontId="0" fillId="0" borderId="3" xfId="0" applyFont="1" applyFill="1" applyBorder="1"/>
    <xf numFmtId="0" fontId="0" fillId="7" borderId="3" xfId="0" applyFill="1" applyBorder="1" applyAlignment="1">
      <alignment horizontal="left"/>
    </xf>
    <xf numFmtId="0" fontId="1" fillId="7" borderId="3" xfId="0" applyFont="1" applyFill="1" applyBorder="1"/>
    <xf numFmtId="0" fontId="0" fillId="7" borderId="3" xfId="0" applyFill="1" applyBorder="1" applyAlignment="1">
      <alignment horizontal="center"/>
    </xf>
    <xf numFmtId="0" fontId="9" fillId="6" borderId="9" xfId="0" applyFont="1" applyFill="1" applyBorder="1" applyAlignment="1">
      <alignment horizontal="center"/>
    </xf>
    <xf numFmtId="0" fontId="9" fillId="6" borderId="10" xfId="0" applyFont="1" applyFill="1" applyBorder="1" applyAlignment="1">
      <alignment horizontal="center"/>
    </xf>
    <xf numFmtId="0" fontId="9" fillId="9" borderId="10" xfId="0" applyFont="1" applyFill="1" applyBorder="1" applyAlignment="1">
      <alignment horizontal="center"/>
    </xf>
    <xf numFmtId="0" fontId="0" fillId="5" borderId="10" xfId="0" applyFill="1" applyBorder="1"/>
    <xf numFmtId="0" fontId="0" fillId="4" borderId="10" xfId="0" applyFill="1" applyBorder="1"/>
    <xf numFmtId="0" fontId="0" fillId="4" borderId="9" xfId="0" applyFill="1" applyBorder="1"/>
    <xf numFmtId="0" fontId="0" fillId="5" borderId="9" xfId="0" applyFill="1" applyBorder="1"/>
    <xf numFmtId="0" fontId="9" fillId="9" borderId="9" xfId="0" applyFont="1" applyFill="1" applyBorder="1" applyAlignment="1">
      <alignment horizontal="center"/>
    </xf>
    <xf numFmtId="0" fontId="6" fillId="2" borderId="1" xfId="1" applyFont="1" applyAlignment="1">
      <alignment horizontal="right"/>
    </xf>
    <xf numFmtId="0" fontId="1" fillId="0" borderId="0" xfId="0" applyFont="1" applyAlignment="1">
      <alignment horizontal="right"/>
    </xf>
    <xf numFmtId="0" fontId="1" fillId="0" borderId="14" xfId="0" applyFont="1" applyBorder="1"/>
    <xf numFmtId="0" fontId="0" fillId="4" borderId="15" xfId="0" applyFill="1" applyBorder="1"/>
    <xf numFmtId="0" fontId="1" fillId="0" borderId="14" xfId="0" applyFont="1" applyBorder="1" applyAlignment="1">
      <alignment horizontal="center"/>
    </xf>
    <xf numFmtId="0" fontId="0" fillId="0" borderId="3" xfId="0" applyFont="1" applyFill="1" applyBorder="1" applyAlignment="1">
      <alignment horizontal="center"/>
    </xf>
    <xf numFmtId="0" fontId="1" fillId="0" borderId="14" xfId="0" applyFont="1" applyBorder="1" applyAlignment="1">
      <alignment horizontal="right"/>
    </xf>
    <xf numFmtId="0" fontId="0" fillId="0" borderId="3" xfId="0" applyFont="1" applyFill="1" applyBorder="1" applyAlignment="1">
      <alignment horizontal="right"/>
    </xf>
    <xf numFmtId="0" fontId="1" fillId="7" borderId="3" xfId="0" applyFont="1" applyFill="1" applyBorder="1" applyAlignment="1">
      <alignment horizontal="center"/>
    </xf>
    <xf numFmtId="0" fontId="1" fillId="7" borderId="3" xfId="0" applyFont="1" applyFill="1" applyBorder="1" applyAlignment="1">
      <alignment horizontal="right"/>
    </xf>
    <xf numFmtId="0" fontId="0" fillId="0" borderId="3" xfId="0" applyBorder="1" applyAlignment="1">
      <alignment horizontal="right"/>
    </xf>
    <xf numFmtId="0" fontId="9" fillId="7" borderId="3" xfId="0" applyFont="1" applyFill="1" applyBorder="1" applyAlignment="1">
      <alignment horizontal="center"/>
    </xf>
    <xf numFmtId="0" fontId="0" fillId="7" borderId="3" xfId="0" applyFont="1" applyFill="1" applyBorder="1"/>
    <xf numFmtId="0" fontId="9" fillId="0" borderId="14" xfId="0" applyFont="1" applyBorder="1" applyAlignment="1">
      <alignment horizontal="right"/>
    </xf>
    <xf numFmtId="0" fontId="0" fillId="10" borderId="3" xfId="0" applyFill="1" applyBorder="1" applyAlignment="1">
      <alignment horizontal="left"/>
    </xf>
    <xf numFmtId="0" fontId="1" fillId="10" borderId="3" xfId="0" applyFont="1" applyFill="1" applyBorder="1"/>
    <xf numFmtId="0" fontId="0" fillId="10" borderId="3" xfId="0" applyFont="1" applyFill="1" applyBorder="1"/>
    <xf numFmtId="0" fontId="0" fillId="10" borderId="3" xfId="0" applyFill="1" applyBorder="1" applyAlignment="1">
      <alignment horizontal="center"/>
    </xf>
    <xf numFmtId="0" fontId="1" fillId="10" borderId="3" xfId="0" applyFont="1" applyFill="1" applyBorder="1" applyAlignment="1">
      <alignment horizontal="right"/>
    </xf>
    <xf numFmtId="0" fontId="1" fillId="10" borderId="3" xfId="0" applyFont="1" applyFill="1" applyBorder="1" applyAlignment="1">
      <alignment horizontal="center"/>
    </xf>
    <xf numFmtId="0" fontId="0" fillId="10" borderId="3" xfId="0" applyFill="1" applyBorder="1" applyAlignment="1">
      <alignment horizontal="right"/>
    </xf>
    <xf numFmtId="0" fontId="1" fillId="10" borderId="14" xfId="0" applyFont="1" applyFill="1" applyBorder="1" applyAlignment="1">
      <alignment horizontal="center"/>
    </xf>
    <xf numFmtId="0" fontId="1" fillId="10" borderId="14" xfId="0" applyFont="1" applyFill="1" applyBorder="1" applyAlignment="1">
      <alignment horizontal="right"/>
    </xf>
    <xf numFmtId="0" fontId="0" fillId="10" borderId="3" xfId="0" applyFont="1" applyFill="1" applyBorder="1" applyAlignment="1">
      <alignment horizontal="center"/>
    </xf>
    <xf numFmtId="0" fontId="0" fillId="10" borderId="3" xfId="0" applyFont="1" applyFill="1" applyBorder="1" applyAlignment="1">
      <alignment horizontal="right"/>
    </xf>
    <xf numFmtId="0" fontId="0" fillId="7" borderId="0" xfId="0" applyFill="1"/>
    <xf numFmtId="0" fontId="1" fillId="7" borderId="0" xfId="0" applyFont="1" applyFill="1" applyBorder="1"/>
    <xf numFmtId="0" fontId="1" fillId="7" borderId="0" xfId="0" applyFont="1" applyFill="1" applyAlignment="1">
      <alignment horizontal="center"/>
    </xf>
    <xf numFmtId="0" fontId="1" fillId="7" borderId="0" xfId="0" applyFont="1" applyFill="1" applyAlignment="1">
      <alignment horizontal="right"/>
    </xf>
    <xf numFmtId="0" fontId="1" fillId="7" borderId="0" xfId="0" applyFont="1" applyFill="1"/>
    <xf numFmtId="9" fontId="0" fillId="7" borderId="0" xfId="0" applyNumberFormat="1" applyFill="1" applyBorder="1" applyAlignment="1">
      <alignment horizontal="left"/>
    </xf>
    <xf numFmtId="0" fontId="1" fillId="7" borderId="14" xfId="0" applyFont="1" applyFill="1" applyBorder="1" applyAlignment="1">
      <alignment horizontal="center"/>
    </xf>
    <xf numFmtId="0" fontId="0" fillId="7" borderId="3" xfId="0" applyFont="1" applyFill="1" applyBorder="1" applyAlignment="1">
      <alignment horizontal="center"/>
    </xf>
    <xf numFmtId="0" fontId="5" fillId="3" borderId="0" xfId="2" applyFont="1" applyBorder="1" applyAlignment="1"/>
    <xf numFmtId="0" fontId="9" fillId="6" borderId="0" xfId="0" applyFont="1" applyFill="1" applyBorder="1" applyAlignment="1">
      <alignment horizontal="center"/>
    </xf>
    <xf numFmtId="0" fontId="9" fillId="6" borderId="16" xfId="0" applyFont="1" applyFill="1" applyBorder="1" applyAlignment="1">
      <alignment horizontal="center"/>
    </xf>
    <xf numFmtId="1" fontId="0" fillId="7" borderId="0" xfId="0" applyNumberFormat="1" applyFill="1"/>
    <xf numFmtId="1" fontId="13" fillId="7" borderId="0" xfId="0" applyNumberFormat="1" applyFont="1" applyFill="1" applyAlignment="1">
      <alignment horizontal="right"/>
    </xf>
    <xf numFmtId="1" fontId="13" fillId="7" borderId="0" xfId="0" applyNumberFormat="1" applyFont="1" applyFill="1" applyAlignment="1">
      <alignment horizontal="center"/>
    </xf>
    <xf numFmtId="1" fontId="13" fillId="7" borderId="0" xfId="0" applyNumberFormat="1" applyFont="1" applyFill="1"/>
    <xf numFmtId="1" fontId="0" fillId="7" borderId="0" xfId="0" applyNumberFormat="1" applyFill="1" applyAlignment="1">
      <alignment horizontal="right"/>
    </xf>
    <xf numFmtId="1" fontId="12" fillId="7" borderId="6" xfId="0" applyNumberFormat="1" applyFont="1" applyFill="1" applyBorder="1"/>
    <xf numFmtId="0" fontId="1" fillId="0" borderId="3" xfId="0" applyFont="1" applyBorder="1"/>
    <xf numFmtId="0" fontId="14" fillId="7" borderId="0" xfId="3" applyFill="1"/>
    <xf numFmtId="0" fontId="9" fillId="9" borderId="8" xfId="0" applyFont="1" applyFill="1" applyBorder="1" applyAlignment="1">
      <alignment horizontal="center"/>
    </xf>
    <xf numFmtId="0" fontId="9" fillId="4" borderId="15" xfId="0" applyFont="1" applyFill="1" applyBorder="1" applyAlignment="1">
      <alignment horizontal="center"/>
    </xf>
    <xf numFmtId="1" fontId="0" fillId="0" borderId="0" xfId="0" applyNumberFormat="1"/>
    <xf numFmtId="0" fontId="14" fillId="7" borderId="0" xfId="3" applyFill="1" applyAlignment="1">
      <alignment horizontal="center"/>
    </xf>
    <xf numFmtId="0" fontId="0" fillId="7" borderId="0" xfId="0" applyFill="1" applyBorder="1" applyAlignment="1">
      <alignment horizontal="left"/>
    </xf>
    <xf numFmtId="0" fontId="1" fillId="7" borderId="0" xfId="0" applyFont="1" applyFill="1" applyBorder="1" applyAlignment="1">
      <alignment horizontal="center"/>
    </xf>
    <xf numFmtId="0" fontId="1" fillId="0" borderId="0" xfId="0" applyFont="1" applyBorder="1" applyAlignment="1">
      <alignment horizontal="center"/>
    </xf>
    <xf numFmtId="1" fontId="0" fillId="7" borderId="0" xfId="0" applyNumberFormat="1" applyFill="1" applyBorder="1"/>
    <xf numFmtId="0" fontId="8" fillId="5" borderId="15" xfId="0" applyFont="1" applyFill="1" applyBorder="1" applyAlignment="1">
      <alignment horizontal="center"/>
    </xf>
    <xf numFmtId="0" fontId="9" fillId="6" borderId="17" xfId="0" applyFont="1" applyFill="1" applyBorder="1" applyAlignment="1">
      <alignment horizontal="center"/>
    </xf>
    <xf numFmtId="0" fontId="14" fillId="7" borderId="0" xfId="3" applyFill="1" applyBorder="1"/>
    <xf numFmtId="1" fontId="0" fillId="7" borderId="0" xfId="0" applyNumberFormat="1" applyFill="1" applyBorder="1" applyAlignment="1">
      <alignment horizontal="right"/>
    </xf>
    <xf numFmtId="0" fontId="17" fillId="0" borderId="19" xfId="0" applyFont="1" applyBorder="1" applyAlignment="1">
      <alignment horizontal="center" vertical="top"/>
    </xf>
    <xf numFmtId="49" fontId="15" fillId="0" borderId="19" xfId="0" applyNumberFormat="1" applyFont="1" applyBorder="1" applyAlignment="1">
      <alignment horizontal="left" vertical="top" wrapText="1"/>
    </xf>
    <xf numFmtId="0" fontId="15" fillId="0" borderId="20" xfId="0" applyFont="1" applyBorder="1" applyAlignment="1">
      <alignment horizontal="left" vertical="top" wrapText="1"/>
    </xf>
    <xf numFmtId="0" fontId="18" fillId="0" borderId="19" xfId="0" applyFont="1" applyBorder="1" applyAlignment="1">
      <alignment horizontal="center" vertical="top"/>
    </xf>
    <xf numFmtId="0" fontId="14" fillId="7" borderId="0" xfId="3" applyFill="1" applyAlignment="1">
      <alignment horizontal="right"/>
    </xf>
    <xf numFmtId="0" fontId="0" fillId="11" borderId="0" xfId="0" applyFill="1"/>
    <xf numFmtId="0" fontId="1" fillId="11" borderId="0" xfId="0" applyFont="1" applyFill="1"/>
    <xf numFmtId="0" fontId="8" fillId="11" borderId="0" xfId="0" applyFont="1" applyFill="1" applyAlignment="1">
      <alignment horizontal="center"/>
    </xf>
    <xf numFmtId="0" fontId="12" fillId="0" borderId="3" xfId="0" applyFont="1" applyBorder="1" applyAlignment="1">
      <alignment horizontal="center"/>
    </xf>
    <xf numFmtId="0" fontId="12" fillId="7" borderId="3" xfId="0" applyFont="1" applyFill="1" applyBorder="1" applyAlignment="1">
      <alignment horizontal="center"/>
    </xf>
    <xf numFmtId="0" fontId="21" fillId="10" borderId="3" xfId="0" applyFont="1" applyFill="1" applyBorder="1" applyAlignment="1">
      <alignment horizontal="center"/>
    </xf>
    <xf numFmtId="0" fontId="12" fillId="11" borderId="0" xfId="0" applyFont="1" applyFill="1" applyAlignment="1">
      <alignment horizontal="center"/>
    </xf>
    <xf numFmtId="2" fontId="12" fillId="7" borderId="0" xfId="0" applyNumberFormat="1" applyFont="1" applyFill="1" applyAlignment="1">
      <alignment horizontal="center"/>
    </xf>
    <xf numFmtId="0" fontId="12" fillId="7" borderId="0" xfId="0" applyFont="1" applyFill="1" applyAlignment="1">
      <alignment horizontal="center"/>
    </xf>
    <xf numFmtId="0" fontId="12" fillId="0" borderId="0" xfId="0" applyFont="1" applyAlignment="1">
      <alignment horizontal="center"/>
    </xf>
    <xf numFmtId="0" fontId="21" fillId="0" borderId="3" xfId="0" applyFont="1" applyBorder="1"/>
    <xf numFmtId="0" fontId="21" fillId="10" borderId="3" xfId="0" applyFont="1" applyFill="1" applyBorder="1"/>
    <xf numFmtId="0" fontId="21" fillId="0" borderId="3" xfId="0" applyFont="1" applyBorder="1" applyAlignment="1">
      <alignment horizontal="center"/>
    </xf>
    <xf numFmtId="0" fontId="0" fillId="7" borderId="0" xfId="0" applyFill="1" applyBorder="1" applyAlignment="1">
      <alignment horizontal="right"/>
    </xf>
    <xf numFmtId="0" fontId="5" fillId="3" borderId="0" xfId="2" applyFont="1" applyBorder="1" applyAlignment="1">
      <alignment horizontal="right"/>
    </xf>
    <xf numFmtId="0" fontId="5" fillId="3" borderId="0" xfId="2" applyFont="1" applyBorder="1" applyAlignment="1">
      <alignment horizontal="left"/>
    </xf>
    <xf numFmtId="0" fontId="24" fillId="7" borderId="0" xfId="0" applyFont="1" applyFill="1" applyBorder="1"/>
    <xf numFmtId="0" fontId="0" fillId="7" borderId="0" xfId="0" applyFill="1" applyAlignment="1">
      <alignment vertical="top"/>
    </xf>
    <xf numFmtId="0" fontId="21" fillId="7" borderId="3" xfId="0" applyFont="1" applyFill="1" applyBorder="1" applyAlignment="1">
      <alignment horizontal="center"/>
    </xf>
    <xf numFmtId="0" fontId="14" fillId="7" borderId="0" xfId="3" applyFill="1" applyAlignment="1">
      <alignment vertical="top"/>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0" fillId="6" borderId="4" xfId="0" applyFont="1" applyFill="1" applyBorder="1" applyAlignment="1">
      <alignment horizontal="center" vertical="center" textRotation="90"/>
    </xf>
    <xf numFmtId="0" fontId="10" fillId="6" borderId="6" xfId="0" applyFont="1" applyFill="1" applyBorder="1" applyAlignment="1">
      <alignment horizontal="center" vertical="center" textRotation="90"/>
    </xf>
    <xf numFmtId="0" fontId="10" fillId="6" borderId="7" xfId="0" applyFont="1" applyFill="1" applyBorder="1" applyAlignment="1">
      <alignment horizontal="center" vertical="center" textRotation="90"/>
    </xf>
    <xf numFmtId="0" fontId="5" fillId="3" borderId="0" xfId="2" applyFont="1" applyBorder="1" applyAlignment="1">
      <alignment horizontal="center"/>
    </xf>
    <xf numFmtId="0" fontId="9" fillId="4" borderId="13" xfId="0" applyFont="1" applyFill="1" applyBorder="1" applyAlignment="1">
      <alignment horizontal="center"/>
    </xf>
    <xf numFmtId="0" fontId="9" fillId="4" borderId="0" xfId="0" applyFont="1" applyFill="1" applyBorder="1" applyAlignment="1">
      <alignment horizontal="center"/>
    </xf>
    <xf numFmtId="0" fontId="8" fillId="5" borderId="0" xfId="0" applyFont="1" applyFill="1" applyBorder="1" applyAlignment="1">
      <alignment horizontal="center"/>
    </xf>
    <xf numFmtId="0" fontId="8" fillId="5" borderId="13" xfId="0" applyFont="1" applyFill="1" applyBorder="1" applyAlignment="1">
      <alignment horizontal="center"/>
    </xf>
    <xf numFmtId="0" fontId="9" fillId="9" borderId="0" xfId="0" applyFont="1" applyFill="1" applyBorder="1" applyAlignment="1">
      <alignment horizontal="center"/>
    </xf>
    <xf numFmtId="0" fontId="9" fillId="6" borderId="11" xfId="0" applyFont="1" applyFill="1" applyBorder="1" applyAlignment="1">
      <alignment horizontal="center"/>
    </xf>
    <xf numFmtId="0" fontId="9" fillId="6" borderId="5" xfId="0" applyFont="1" applyFill="1" applyBorder="1" applyAlignment="1">
      <alignment horizontal="center"/>
    </xf>
    <xf numFmtId="0" fontId="9" fillId="6" borderId="12" xfId="0" applyFont="1" applyFill="1" applyBorder="1" applyAlignment="1">
      <alignment horizontal="center"/>
    </xf>
    <xf numFmtId="0" fontId="8" fillId="5" borderId="15" xfId="0" applyFont="1" applyFill="1" applyBorder="1" applyAlignment="1">
      <alignment horizontal="center"/>
    </xf>
    <xf numFmtId="0" fontId="9" fillId="4" borderId="15" xfId="0" applyFont="1" applyFill="1" applyBorder="1" applyAlignment="1">
      <alignment horizontal="center"/>
    </xf>
    <xf numFmtId="0" fontId="10" fillId="9" borderId="4" xfId="0" applyFont="1" applyFill="1" applyBorder="1" applyAlignment="1">
      <alignment horizontal="center" vertical="center" textRotation="90"/>
    </xf>
    <xf numFmtId="0" fontId="10" fillId="9" borderId="6" xfId="0" applyFont="1" applyFill="1" applyBorder="1" applyAlignment="1">
      <alignment horizontal="center" vertical="center" textRotation="90"/>
    </xf>
    <xf numFmtId="0" fontId="10" fillId="9" borderId="7" xfId="0" applyFont="1" applyFill="1" applyBorder="1" applyAlignment="1">
      <alignment horizontal="center" vertical="center" textRotation="90"/>
    </xf>
    <xf numFmtId="0" fontId="11" fillId="5" borderId="4" xfId="0" applyFont="1" applyFill="1" applyBorder="1" applyAlignment="1">
      <alignment horizontal="center" vertical="center" textRotation="90"/>
    </xf>
    <xf numFmtId="0" fontId="11" fillId="5" borderId="6" xfId="0" applyFont="1" applyFill="1" applyBorder="1" applyAlignment="1">
      <alignment horizontal="center" vertical="center" textRotation="90"/>
    </xf>
    <xf numFmtId="0" fontId="11" fillId="5" borderId="7" xfId="0" applyFont="1" applyFill="1" applyBorder="1" applyAlignment="1">
      <alignment horizontal="center" vertical="center" textRotation="90"/>
    </xf>
    <xf numFmtId="0" fontId="10" fillId="4" borderId="4" xfId="0" applyFont="1" applyFill="1" applyBorder="1" applyAlignment="1">
      <alignment horizontal="center" vertical="center" textRotation="90"/>
    </xf>
    <xf numFmtId="0" fontId="10" fillId="4" borderId="6" xfId="0" applyFont="1" applyFill="1" applyBorder="1" applyAlignment="1">
      <alignment horizontal="center" vertical="center" textRotation="90"/>
    </xf>
    <xf numFmtId="0" fontId="10" fillId="4" borderId="7" xfId="0" applyFont="1" applyFill="1" applyBorder="1" applyAlignment="1">
      <alignment horizontal="center" vertical="center" textRotation="90"/>
    </xf>
    <xf numFmtId="164" fontId="25" fillId="12" borderId="0" xfId="0" applyNumberFormat="1" applyFont="1" applyFill="1" applyBorder="1" applyAlignment="1">
      <alignment horizontal="center"/>
    </xf>
    <xf numFmtId="0" fontId="27" fillId="7" borderId="0" xfId="0" applyFont="1" applyFill="1" applyBorder="1" applyAlignment="1">
      <alignment horizontal="center" vertical="center"/>
    </xf>
  </cellXfs>
  <cellStyles count="4">
    <cellStyle name="Accent6" xfId="2" builtinId="49"/>
    <cellStyle name="Entrée" xfId="1" builtinId="20"/>
    <cellStyle name="Lien hypertexte" xfId="3" builtinId="8"/>
    <cellStyle name="Normal" xfId="0" builtinId="0"/>
  </cellStyles>
  <dxfs count="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val="0"/>
        <i/>
        <color rgb="FFFF0000"/>
      </font>
    </dxf>
    <dxf>
      <font>
        <b val="0"/>
        <i/>
        <color rgb="FFFF0000"/>
      </font>
    </dxf>
  </dxfs>
  <tableStyles count="0" defaultTableStyle="TableStyleMedium2" defaultPivotStyle="PivotStyleLight16"/>
  <colors>
    <mruColors>
      <color rgb="FF92A08C"/>
      <color rgb="FFBBD0CF"/>
      <color rgb="FFEFD9D1"/>
      <color rgb="FFB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41544518419085"/>
          <c:y val="7.7982353531990969E-2"/>
          <c:w val="0.82020430042484294"/>
          <c:h val="0.87745630159258559"/>
        </c:manualLayout>
      </c:layout>
      <c:barChart>
        <c:barDir val="col"/>
        <c:grouping val="clustered"/>
        <c:varyColors val="0"/>
        <c:dLbls>
          <c:showLegendKey val="0"/>
          <c:showVal val="0"/>
          <c:showCatName val="0"/>
          <c:showSerName val="0"/>
          <c:showPercent val="0"/>
          <c:showBubbleSize val="0"/>
        </c:dLbls>
        <c:gapWidth val="219"/>
        <c:overlap val="-27"/>
        <c:axId val="921919808"/>
        <c:axId val="921983728"/>
      </c:barChart>
      <c:catAx>
        <c:axId val="921919808"/>
        <c:scaling>
          <c:orientation val="minMax"/>
        </c:scaling>
        <c:delete val="1"/>
        <c:axPos val="b"/>
        <c:majorTickMark val="none"/>
        <c:minorTickMark val="none"/>
        <c:tickLblPos val="nextTo"/>
        <c:crossAx val="921983728"/>
        <c:crosses val="autoZero"/>
        <c:auto val="1"/>
        <c:lblAlgn val="ctr"/>
        <c:lblOffset val="100"/>
        <c:noMultiLvlLbl val="0"/>
      </c:catAx>
      <c:valAx>
        <c:axId val="921983728"/>
        <c:scaling>
          <c:orientation val="minMax"/>
          <c:max val="100"/>
          <c:min val="0"/>
        </c:scaling>
        <c:delete val="1"/>
        <c:axPos val="l"/>
        <c:numFmt formatCode="General" sourceLinked="1"/>
        <c:majorTickMark val="none"/>
        <c:minorTickMark val="none"/>
        <c:tickLblPos val="nextTo"/>
        <c:crossAx val="921919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no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41544518419085"/>
          <c:y val="7.7982353531990969E-2"/>
          <c:w val="0.82020430042484294"/>
          <c:h val="0.87745630159258559"/>
        </c:manualLayout>
      </c:layout>
      <c:barChart>
        <c:barDir val="col"/>
        <c:grouping val="clustered"/>
        <c:varyColors val="0"/>
        <c:dLbls>
          <c:showLegendKey val="0"/>
          <c:showVal val="0"/>
          <c:showCatName val="0"/>
          <c:showSerName val="0"/>
          <c:showPercent val="0"/>
          <c:showBubbleSize val="0"/>
        </c:dLbls>
        <c:gapWidth val="219"/>
        <c:overlap val="-27"/>
        <c:axId val="921919808"/>
        <c:axId val="921983728"/>
      </c:barChart>
      <c:catAx>
        <c:axId val="921919808"/>
        <c:scaling>
          <c:orientation val="minMax"/>
        </c:scaling>
        <c:delete val="1"/>
        <c:axPos val="b"/>
        <c:majorTickMark val="none"/>
        <c:minorTickMark val="none"/>
        <c:tickLblPos val="nextTo"/>
        <c:crossAx val="921983728"/>
        <c:crosses val="autoZero"/>
        <c:auto val="1"/>
        <c:lblAlgn val="ctr"/>
        <c:lblOffset val="100"/>
        <c:noMultiLvlLbl val="0"/>
      </c:catAx>
      <c:valAx>
        <c:axId val="921983728"/>
        <c:scaling>
          <c:orientation val="minMax"/>
          <c:max val="100"/>
          <c:min val="0"/>
        </c:scaling>
        <c:delete val="1"/>
        <c:axPos val="l"/>
        <c:numFmt formatCode="General" sourceLinked="1"/>
        <c:majorTickMark val="none"/>
        <c:minorTickMark val="none"/>
        <c:tickLblPos val="nextTo"/>
        <c:crossAx val="921919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no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29391044608532951"/>
          <c:y val="0.20414673141244141"/>
          <c:w val="0.39572123878274501"/>
          <c:h val="0.60852040729122903"/>
        </c:manualLayout>
      </c:layout>
      <c:radarChart>
        <c:radarStyle val="filled"/>
        <c:varyColors val="0"/>
        <c:ser>
          <c:idx val="0"/>
          <c:order val="0"/>
          <c:tx>
            <c:v>Résultats</c:v>
          </c:tx>
          <c:spPr>
            <a:solidFill>
              <a:schemeClr val="accent1">
                <a:lumMod val="60000"/>
                <a:lumOff val="40000"/>
                <a:alpha val="50000"/>
              </a:schemeClr>
            </a:solidFill>
            <a:ln w="9525" cap="flat" cmpd="sng" algn="ctr">
              <a:solidFill>
                <a:schemeClr val="accent1"/>
              </a:solidFill>
              <a:round/>
            </a:ln>
            <a:effectLst/>
          </c:spPr>
          <c:cat>
            <c:strRef>
              <c:f>'A cacher'!$F$1:$F$7</c:f>
              <c:strCache>
                <c:ptCount val="7"/>
                <c:pt idx="0">
                  <c:v>Simple d'utilisation</c:v>
                </c:pt>
                <c:pt idx="1">
                  <c:v>Réparable adaptable modulable</c:v>
                </c:pt>
                <c:pt idx="2">
                  <c:v>Réutilisable et /ou longue durée de vie</c:v>
                </c:pt>
                <c:pt idx="3">
                  <c:v>Faible impact environnemental / Consommation</c:v>
                </c:pt>
                <c:pt idx="4">
                  <c:v>Ressources (RH, économiques …)</c:v>
                </c:pt>
                <c:pt idx="5">
                  <c:v>Abordable, accessible</c:v>
                </c:pt>
                <c:pt idx="6">
                  <c:v>Facilement fabricable</c:v>
                </c:pt>
              </c:strCache>
            </c:strRef>
          </c:cat>
          <c:val>
            <c:numRef>
              <c:f>'A cacher'!$G$1:$G$7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C2F-6242-B691-9487DED381B5}"/>
            </c:ext>
          </c:extLst>
        </c:ser>
        <c:dLbls>
          <c:showLegendKey val="0"/>
          <c:showVal val="0"/>
          <c:showCatName val="0"/>
          <c:showSerName val="0"/>
          <c:showPercent val="0"/>
          <c:showBubbleSize val="0"/>
        </c:dLbls>
        <c:axId val="1614960448"/>
        <c:axId val="1614935568"/>
      </c:radarChart>
      <c:catAx>
        <c:axId val="1614960448"/>
        <c:scaling>
          <c:orientation val="minMax"/>
        </c:scaling>
        <c:delete val="1"/>
        <c:axPos val="b"/>
        <c:numFmt formatCode="General" sourceLinked="0"/>
        <c:majorTickMark val="none"/>
        <c:minorTickMark val="none"/>
        <c:tickLblPos val="nextTo"/>
        <c:crossAx val="1614935568"/>
        <c:crosses val="autoZero"/>
        <c:auto val="1"/>
        <c:lblAlgn val="ctr"/>
        <c:lblOffset val="100"/>
        <c:noMultiLvlLbl val="0"/>
      </c:catAx>
      <c:valAx>
        <c:axId val="16149355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614960448"/>
        <c:crosses val="autoZero"/>
        <c:crossBetween val="between"/>
        <c:majorUnit val="20"/>
        <c:minorUnit val="4"/>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Besoins!A1"/><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ontraintes!A1"/></Relationships>
</file>

<file path=xl/drawings/_rels/drawing3.xml.rels><?xml version="1.0" encoding="UTF-8" standalone="yes"?>
<Relationships xmlns="http://schemas.openxmlformats.org/package/2006/relationships"><Relationship Id="rId3" Type="http://schemas.openxmlformats.org/officeDocument/2006/relationships/hyperlink" Target="#R&#233;sultats!A1"/><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1244600</xdr:colOff>
      <xdr:row>11</xdr:row>
      <xdr:rowOff>578679</xdr:rowOff>
    </xdr:from>
    <xdr:to>
      <xdr:col>1</xdr:col>
      <xdr:colOff>8559800</xdr:colOff>
      <xdr:row>11</xdr:row>
      <xdr:rowOff>4757541</xdr:rowOff>
    </xdr:to>
    <xdr:pic>
      <xdr:nvPicPr>
        <xdr:cNvPr id="6" name="Image 5">
          <a:extLst>
            <a:ext uri="{FF2B5EF4-FFF2-40B4-BE49-F238E27FC236}">
              <a16:creationId xmlns:a16="http://schemas.microsoft.com/office/drawing/2014/main" id="{1DB1E37D-CAED-EE41-9B95-D0E8343AEF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0100" y="8363779"/>
          <a:ext cx="7315200" cy="4178862"/>
        </a:xfrm>
        <a:prstGeom prst="rect">
          <a:avLst/>
        </a:prstGeom>
      </xdr:spPr>
    </xdr:pic>
    <xdr:clientData/>
  </xdr:twoCellAnchor>
  <xdr:twoCellAnchor editAs="oneCell">
    <xdr:from>
      <xdr:col>1</xdr:col>
      <xdr:colOff>38100</xdr:colOff>
      <xdr:row>1</xdr:row>
      <xdr:rowOff>12700</xdr:rowOff>
    </xdr:from>
    <xdr:to>
      <xdr:col>1</xdr:col>
      <xdr:colOff>1473200</xdr:colOff>
      <xdr:row>2</xdr:row>
      <xdr:rowOff>409722</xdr:rowOff>
    </xdr:to>
    <xdr:pic>
      <xdr:nvPicPr>
        <xdr:cNvPr id="8" name="Image 7">
          <a:extLst>
            <a:ext uri="{FF2B5EF4-FFF2-40B4-BE49-F238E27FC236}">
              <a16:creationId xmlns:a16="http://schemas.microsoft.com/office/drawing/2014/main" id="{03AFF1CD-0E88-E145-8FED-DF12B3138F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3600" y="228600"/>
          <a:ext cx="1435100" cy="714522"/>
        </a:xfrm>
        <a:prstGeom prst="rect">
          <a:avLst/>
        </a:prstGeom>
      </xdr:spPr>
    </xdr:pic>
    <xdr:clientData/>
  </xdr:twoCellAnchor>
  <xdr:twoCellAnchor>
    <xdr:from>
      <xdr:col>1</xdr:col>
      <xdr:colOff>7986888</xdr:colOff>
      <xdr:row>16</xdr:row>
      <xdr:rowOff>28221</xdr:rowOff>
    </xdr:from>
    <xdr:to>
      <xdr:col>1</xdr:col>
      <xdr:colOff>9129888</xdr:colOff>
      <xdr:row>17</xdr:row>
      <xdr:rowOff>143503</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706566CA-3BE7-5B4C-BF77-8F5CD39E2F1D}"/>
            </a:ext>
          </a:extLst>
        </xdr:cNvPr>
        <xdr:cNvSpPr/>
      </xdr:nvSpPr>
      <xdr:spPr>
        <a:xfrm>
          <a:off x="8812029" y="14220650"/>
          <a:ext cx="1143000" cy="3161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  C'est parti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114234</xdr:colOff>
      <xdr:row>11</xdr:row>
      <xdr:rowOff>127672</xdr:rowOff>
    </xdr:from>
    <xdr:to>
      <xdr:col>3</xdr:col>
      <xdr:colOff>114232</xdr:colOff>
      <xdr:row>12</xdr:row>
      <xdr:rowOff>198156</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CAF7BE18-DB96-EE4C-9C5F-7C41FDE135DB}"/>
            </a:ext>
          </a:extLst>
        </xdr:cNvPr>
        <xdr:cNvSpPr/>
      </xdr:nvSpPr>
      <xdr:spPr>
        <a:xfrm>
          <a:off x="5779695" y="2199303"/>
          <a:ext cx="783615" cy="2776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  Suite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174408</xdr:colOff>
      <xdr:row>11</xdr:row>
      <xdr:rowOff>157767</xdr:rowOff>
    </xdr:from>
    <xdr:to>
      <xdr:col>13</xdr:col>
      <xdr:colOff>350593</xdr:colOff>
      <xdr:row>26</xdr:row>
      <xdr:rowOff>180050</xdr:rowOff>
    </xdr:to>
    <xdr:graphicFrame macro="">
      <xdr:nvGraphicFramePr>
        <xdr:cNvPr id="11" name="Graphique 10">
          <a:extLst>
            <a:ext uri="{FF2B5EF4-FFF2-40B4-BE49-F238E27FC236}">
              <a16:creationId xmlns:a16="http://schemas.microsoft.com/office/drawing/2014/main" id="{D42B5EE9-60CD-0441-AED5-364C85CDB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152463</xdr:colOff>
      <xdr:row>23</xdr:row>
      <xdr:rowOff>142312</xdr:rowOff>
    </xdr:from>
    <xdr:to>
      <xdr:col>12</xdr:col>
      <xdr:colOff>326108</xdr:colOff>
      <xdr:row>40</xdr:row>
      <xdr:rowOff>164826</xdr:rowOff>
    </xdr:to>
    <xdr:graphicFrame macro="">
      <xdr:nvGraphicFramePr>
        <xdr:cNvPr id="12" name="Graphique 11">
          <a:extLst>
            <a:ext uri="{FF2B5EF4-FFF2-40B4-BE49-F238E27FC236}">
              <a16:creationId xmlns:a16="http://schemas.microsoft.com/office/drawing/2014/main" id="{67D0FE91-B6D3-3A48-9A6C-398DF85536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1000125</xdr:colOff>
      <xdr:row>55</xdr:row>
      <xdr:rowOff>7937</xdr:rowOff>
    </xdr:from>
    <xdr:to>
      <xdr:col>6</xdr:col>
      <xdr:colOff>203200</xdr:colOff>
      <xdr:row>56</xdr:row>
      <xdr:rowOff>111125</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65364F0-504E-244F-BCB5-35CA467D6904}"/>
            </a:ext>
          </a:extLst>
        </xdr:cNvPr>
        <xdr:cNvSpPr/>
      </xdr:nvSpPr>
      <xdr:spPr>
        <a:xfrm>
          <a:off x="7258685" y="9883457"/>
          <a:ext cx="1011555" cy="3063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  Résultats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8162</xdr:colOff>
      <xdr:row>2</xdr:row>
      <xdr:rowOff>179511</xdr:rowOff>
    </xdr:from>
    <xdr:to>
      <xdr:col>21</xdr:col>
      <xdr:colOff>325549</xdr:colOff>
      <xdr:row>26</xdr:row>
      <xdr:rowOff>22464</xdr:rowOff>
    </xdr:to>
    <xdr:pic>
      <xdr:nvPicPr>
        <xdr:cNvPr id="11" name="Image 10">
          <a:extLst>
            <a:ext uri="{FF2B5EF4-FFF2-40B4-BE49-F238E27FC236}">
              <a16:creationId xmlns:a16="http://schemas.microsoft.com/office/drawing/2014/main" id="{463AB085-5703-EE4B-91A5-35D4F995E4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08470" y="589819"/>
          <a:ext cx="7702925" cy="4532183"/>
        </a:xfrm>
        <a:prstGeom prst="rect">
          <a:avLst/>
        </a:prstGeom>
      </xdr:spPr>
    </xdr:pic>
    <xdr:clientData/>
  </xdr:twoCellAnchor>
  <xdr:twoCellAnchor editAs="oneCell">
    <xdr:from>
      <xdr:col>1</xdr:col>
      <xdr:colOff>21166</xdr:colOff>
      <xdr:row>1</xdr:row>
      <xdr:rowOff>106841</xdr:rowOff>
    </xdr:from>
    <xdr:to>
      <xdr:col>11</xdr:col>
      <xdr:colOff>330867</xdr:colOff>
      <xdr:row>26</xdr:row>
      <xdr:rowOff>13519</xdr:rowOff>
    </xdr:to>
    <xdr:pic>
      <xdr:nvPicPr>
        <xdr:cNvPr id="4" name="Image 3">
          <a:extLst>
            <a:ext uri="{FF2B5EF4-FFF2-40B4-BE49-F238E27FC236}">
              <a16:creationId xmlns:a16="http://schemas.microsoft.com/office/drawing/2014/main" id="{0FF0558D-7A8D-4046-8422-B6A5D7C756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6333" y="350258"/>
          <a:ext cx="8564701" cy="4933761"/>
        </a:xfrm>
        <a:prstGeom prst="rect">
          <a:avLst/>
        </a:prstGeom>
      </xdr:spPr>
    </xdr:pic>
    <xdr:clientData/>
  </xdr:twoCellAnchor>
  <xdr:twoCellAnchor editAs="absolute">
    <xdr:from>
      <xdr:col>11</xdr:col>
      <xdr:colOff>402100</xdr:colOff>
      <xdr:row>2</xdr:row>
      <xdr:rowOff>48161</xdr:rowOff>
    </xdr:from>
    <xdr:to>
      <xdr:col>22</xdr:col>
      <xdr:colOff>41868</xdr:colOff>
      <xdr:row>27</xdr:row>
      <xdr:rowOff>5092</xdr:rowOff>
    </xdr:to>
    <xdr:graphicFrame macro="">
      <xdr:nvGraphicFramePr>
        <xdr:cNvPr id="3" name="Graphique 2">
          <a:extLst>
            <a:ext uri="{FF2B5EF4-FFF2-40B4-BE49-F238E27FC236}">
              <a16:creationId xmlns:a16="http://schemas.microsoft.com/office/drawing/2014/main" id="{681E6BC0-F892-8A4B-AE4A-1390EE480D8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40341</xdr:colOff>
      <xdr:row>4</xdr:row>
      <xdr:rowOff>115046</xdr:rowOff>
    </xdr:from>
    <xdr:to>
      <xdr:col>12</xdr:col>
      <xdr:colOff>115047</xdr:colOff>
      <xdr:row>7</xdr:row>
      <xdr:rowOff>40341</xdr:rowOff>
    </xdr:to>
    <xdr:sp macro="" textlink="">
      <xdr:nvSpPr>
        <xdr:cNvPr id="7" name="Flèche vers la droite 6">
          <a:extLst>
            <a:ext uri="{FF2B5EF4-FFF2-40B4-BE49-F238E27FC236}">
              <a16:creationId xmlns:a16="http://schemas.microsoft.com/office/drawing/2014/main" id="{920DD778-E50B-F845-B45B-6B36A771ABBD}"/>
            </a:ext>
          </a:extLst>
        </xdr:cNvPr>
        <xdr:cNvSpPr/>
      </xdr:nvSpPr>
      <xdr:spPr>
        <a:xfrm>
          <a:off x="8574741" y="7049246"/>
          <a:ext cx="900206" cy="53489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15</xdr:col>
      <xdr:colOff>641866</xdr:colOff>
      <xdr:row>10</xdr:row>
      <xdr:rowOff>199081</xdr:rowOff>
    </xdr:from>
    <xdr:to>
      <xdr:col>17</xdr:col>
      <xdr:colOff>480542</xdr:colOff>
      <xdr:row>18</xdr:row>
      <xdr:rowOff>41189</xdr:rowOff>
    </xdr:to>
    <xdr:sp macro="" textlink="">
      <xdr:nvSpPr>
        <xdr:cNvPr id="8" name="Heptagone 7">
          <a:extLst>
            <a:ext uri="{FF2B5EF4-FFF2-40B4-BE49-F238E27FC236}">
              <a16:creationId xmlns:a16="http://schemas.microsoft.com/office/drawing/2014/main" id="{E3933EF1-1124-0D47-90E7-613FE78A7886}"/>
            </a:ext>
          </a:extLst>
        </xdr:cNvPr>
        <xdr:cNvSpPr/>
      </xdr:nvSpPr>
      <xdr:spPr>
        <a:xfrm>
          <a:off x="12500920" y="2237946"/>
          <a:ext cx="1493108" cy="1462216"/>
        </a:xfrm>
        <a:prstGeom prst="heptagon">
          <a:avLst/>
        </a:prstGeom>
        <a:noFill/>
        <a:ln w="158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i.org/10.34746/aemm-ad45"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409F-E7A9-D748-A0AA-734994087C28}">
  <dimension ref="A1:B638"/>
  <sheetViews>
    <sheetView tabSelected="1" zoomScale="83" workbookViewId="0">
      <selection activeCell="B2" sqref="B2:B3"/>
    </sheetView>
  </sheetViews>
  <sheetFormatPr baseColWidth="10" defaultColWidth="10.875" defaultRowHeight="15.75"/>
  <cols>
    <col min="1" max="1" width="10.875" style="45"/>
    <col min="2" max="2" width="127.375" customWidth="1"/>
    <col min="3" max="16384" width="10.875" style="45"/>
  </cols>
  <sheetData>
    <row r="1" spans="1:2" ht="16.5" thickBot="1">
      <c r="A1" s="98"/>
      <c r="B1" s="100" t="s">
        <v>89</v>
      </c>
    </row>
    <row r="2" spans="1:2" ht="24.95" customHeight="1">
      <c r="A2" s="98"/>
      <c r="B2" s="101" t="s">
        <v>84</v>
      </c>
    </row>
    <row r="3" spans="1:2" ht="57" customHeight="1">
      <c r="A3" s="98"/>
      <c r="B3" s="102"/>
    </row>
    <row r="4" spans="1:2" ht="24.95" customHeight="1">
      <c r="A4" s="98"/>
      <c r="B4" s="76" t="s">
        <v>66</v>
      </c>
    </row>
    <row r="5" spans="1:2" ht="24" customHeight="1">
      <c r="A5" s="98"/>
      <c r="B5" s="79" t="s">
        <v>72</v>
      </c>
    </row>
    <row r="6" spans="1:2" ht="105.95" customHeight="1">
      <c r="A6" s="98"/>
      <c r="B6" s="77" t="s">
        <v>78</v>
      </c>
    </row>
    <row r="7" spans="1:2" ht="24" customHeight="1">
      <c r="A7" s="98"/>
      <c r="B7" s="79" t="s">
        <v>68</v>
      </c>
    </row>
    <row r="8" spans="1:2" ht="68.099999999999994" customHeight="1">
      <c r="A8" s="98"/>
      <c r="B8" s="77" t="s">
        <v>69</v>
      </c>
    </row>
    <row r="9" spans="1:2" ht="21" customHeight="1">
      <c r="A9" s="98"/>
      <c r="B9" s="79" t="s">
        <v>67</v>
      </c>
    </row>
    <row r="10" spans="1:2" ht="125.1" customHeight="1">
      <c r="A10" s="98"/>
      <c r="B10" s="77" t="s">
        <v>73</v>
      </c>
    </row>
    <row r="11" spans="1:2" ht="20.100000000000001" customHeight="1">
      <c r="A11" s="98"/>
      <c r="B11" s="79" t="s">
        <v>70</v>
      </c>
    </row>
    <row r="12" spans="1:2" ht="390.95" customHeight="1">
      <c r="A12" s="98"/>
      <c r="B12" s="77" t="s">
        <v>85</v>
      </c>
    </row>
    <row r="13" spans="1:2" ht="26.1" customHeight="1">
      <c r="A13" s="98"/>
      <c r="B13" s="79" t="s">
        <v>71</v>
      </c>
    </row>
    <row r="14" spans="1:2" ht="147" customHeight="1" thickBot="1">
      <c r="A14" s="98"/>
      <c r="B14" s="78" t="s">
        <v>87</v>
      </c>
    </row>
    <row r="15" spans="1:2">
      <c r="B15" s="45"/>
    </row>
    <row r="16" spans="1:2">
      <c r="B16" s="45"/>
    </row>
    <row r="17" spans="2:2">
      <c r="B17" s="45"/>
    </row>
    <row r="18" spans="2:2">
      <c r="B18" s="45"/>
    </row>
    <row r="19" spans="2:2">
      <c r="B19" s="45"/>
    </row>
    <row r="20" spans="2:2">
      <c r="B20" s="45"/>
    </row>
    <row r="21" spans="2:2">
      <c r="B21" s="45"/>
    </row>
    <row r="22" spans="2:2">
      <c r="B22" s="45"/>
    </row>
    <row r="23" spans="2:2">
      <c r="B23" s="45"/>
    </row>
    <row r="24" spans="2:2">
      <c r="B24" s="45"/>
    </row>
    <row r="25" spans="2:2">
      <c r="B25" s="45"/>
    </row>
    <row r="26" spans="2:2">
      <c r="B26" s="45"/>
    </row>
    <row r="27" spans="2:2">
      <c r="B27" s="45"/>
    </row>
    <row r="28" spans="2:2">
      <c r="B28" s="45"/>
    </row>
    <row r="29" spans="2:2">
      <c r="B29" s="45"/>
    </row>
    <row r="30" spans="2:2">
      <c r="B30" s="45"/>
    </row>
    <row r="31" spans="2:2">
      <c r="B31" s="45"/>
    </row>
    <row r="32" spans="2:2">
      <c r="B32" s="45"/>
    </row>
    <row r="33" spans="2:2">
      <c r="B33" s="45"/>
    </row>
    <row r="34" spans="2:2">
      <c r="B34" s="45"/>
    </row>
    <row r="35" spans="2:2">
      <c r="B35" s="45"/>
    </row>
    <row r="36" spans="2:2">
      <c r="B36" s="45"/>
    </row>
    <row r="37" spans="2:2">
      <c r="B37" s="45"/>
    </row>
    <row r="38" spans="2:2">
      <c r="B38" s="45"/>
    </row>
    <row r="39" spans="2:2">
      <c r="B39" s="45"/>
    </row>
    <row r="40" spans="2:2">
      <c r="B40" s="45"/>
    </row>
    <row r="41" spans="2:2">
      <c r="B41" s="45"/>
    </row>
    <row r="42" spans="2:2">
      <c r="B42" s="45"/>
    </row>
    <row r="43" spans="2:2">
      <c r="B43" s="45"/>
    </row>
    <row r="44" spans="2:2">
      <c r="B44" s="45"/>
    </row>
    <row r="45" spans="2:2">
      <c r="B45" s="45"/>
    </row>
    <row r="46" spans="2:2">
      <c r="B46" s="45"/>
    </row>
    <row r="47" spans="2:2">
      <c r="B47" s="45"/>
    </row>
    <row r="48" spans="2:2">
      <c r="B48" s="45"/>
    </row>
    <row r="49" spans="2:2">
      <c r="B49" s="45"/>
    </row>
    <row r="50" spans="2:2">
      <c r="B50" s="45"/>
    </row>
    <row r="51" spans="2:2">
      <c r="B51" s="45"/>
    </row>
    <row r="52" spans="2:2">
      <c r="B52" s="45"/>
    </row>
    <row r="53" spans="2:2">
      <c r="B53" s="45"/>
    </row>
    <row r="54" spans="2:2">
      <c r="B54" s="45"/>
    </row>
    <row r="55" spans="2:2">
      <c r="B55" s="45"/>
    </row>
    <row r="56" spans="2:2">
      <c r="B56" s="45"/>
    </row>
    <row r="57" spans="2:2">
      <c r="B57" s="45"/>
    </row>
    <row r="58" spans="2:2">
      <c r="B58" s="45"/>
    </row>
    <row r="59" spans="2:2">
      <c r="B59" s="45"/>
    </row>
    <row r="60" spans="2:2">
      <c r="B60" s="45"/>
    </row>
    <row r="61" spans="2:2">
      <c r="B61" s="45"/>
    </row>
    <row r="62" spans="2:2">
      <c r="B62" s="45"/>
    </row>
    <row r="63" spans="2:2">
      <c r="B63" s="45"/>
    </row>
    <row r="64" spans="2:2">
      <c r="B64" s="45"/>
    </row>
    <row r="65" spans="2:2">
      <c r="B65" s="45"/>
    </row>
    <row r="66" spans="2:2">
      <c r="B66" s="45"/>
    </row>
    <row r="67" spans="2:2">
      <c r="B67" s="45"/>
    </row>
    <row r="68" spans="2:2">
      <c r="B68" s="45"/>
    </row>
    <row r="69" spans="2:2">
      <c r="B69" s="45"/>
    </row>
    <row r="70" spans="2:2">
      <c r="B70" s="45"/>
    </row>
    <row r="71" spans="2:2">
      <c r="B71" s="45"/>
    </row>
    <row r="72" spans="2:2">
      <c r="B72" s="45"/>
    </row>
    <row r="73" spans="2:2">
      <c r="B73" s="45"/>
    </row>
    <row r="74" spans="2:2">
      <c r="B74" s="45"/>
    </row>
    <row r="75" spans="2:2">
      <c r="B75" s="45"/>
    </row>
    <row r="76" spans="2:2">
      <c r="B76" s="45"/>
    </row>
    <row r="77" spans="2:2">
      <c r="B77" s="45"/>
    </row>
    <row r="78" spans="2:2">
      <c r="B78" s="45"/>
    </row>
    <row r="79" spans="2:2">
      <c r="B79" s="45"/>
    </row>
    <row r="80" spans="2:2">
      <c r="B80" s="45"/>
    </row>
    <row r="81" spans="2:2">
      <c r="B81" s="45"/>
    </row>
    <row r="82" spans="2:2">
      <c r="B82" s="45"/>
    </row>
    <row r="83" spans="2:2">
      <c r="B83" s="45"/>
    </row>
    <row r="84" spans="2:2">
      <c r="B84" s="45"/>
    </row>
    <row r="85" spans="2:2">
      <c r="B85" s="45"/>
    </row>
    <row r="86" spans="2:2">
      <c r="B86" s="45"/>
    </row>
    <row r="87" spans="2:2">
      <c r="B87" s="45"/>
    </row>
    <row r="88" spans="2:2">
      <c r="B88" s="45"/>
    </row>
    <row r="89" spans="2:2">
      <c r="B89" s="45"/>
    </row>
    <row r="90" spans="2:2">
      <c r="B90" s="45"/>
    </row>
    <row r="91" spans="2:2">
      <c r="B91" s="45"/>
    </row>
    <row r="92" spans="2:2">
      <c r="B92" s="45"/>
    </row>
    <row r="93" spans="2:2">
      <c r="B93" s="45"/>
    </row>
    <row r="94" spans="2:2">
      <c r="B94" s="45"/>
    </row>
    <row r="95" spans="2:2">
      <c r="B95" s="45"/>
    </row>
    <row r="96" spans="2:2">
      <c r="B96" s="45"/>
    </row>
    <row r="97" spans="2:2">
      <c r="B97" s="45"/>
    </row>
    <row r="98" spans="2:2">
      <c r="B98" s="45"/>
    </row>
    <row r="99" spans="2:2">
      <c r="B99" s="45"/>
    </row>
    <row r="100" spans="2:2">
      <c r="B100" s="45"/>
    </row>
    <row r="101" spans="2:2">
      <c r="B101" s="45"/>
    </row>
    <row r="102" spans="2:2">
      <c r="B102" s="45"/>
    </row>
    <row r="103" spans="2:2">
      <c r="B103" s="45"/>
    </row>
    <row r="104" spans="2:2">
      <c r="B104" s="45"/>
    </row>
    <row r="105" spans="2:2">
      <c r="B105" s="45"/>
    </row>
    <row r="106" spans="2:2">
      <c r="B106" s="45"/>
    </row>
    <row r="107" spans="2:2">
      <c r="B107" s="45"/>
    </row>
    <row r="108" spans="2:2">
      <c r="B108" s="45"/>
    </row>
    <row r="109" spans="2:2">
      <c r="B109" s="45"/>
    </row>
    <row r="110" spans="2:2">
      <c r="B110" s="45"/>
    </row>
    <row r="111" spans="2:2">
      <c r="B111" s="45"/>
    </row>
    <row r="112" spans="2:2">
      <c r="B112" s="45"/>
    </row>
    <row r="113" spans="2:2">
      <c r="B113" s="45"/>
    </row>
    <row r="114" spans="2:2">
      <c r="B114" s="45"/>
    </row>
    <row r="115" spans="2:2">
      <c r="B115" s="45"/>
    </row>
    <row r="116" spans="2:2">
      <c r="B116" s="45"/>
    </row>
    <row r="117" spans="2:2">
      <c r="B117" s="45"/>
    </row>
    <row r="118" spans="2:2">
      <c r="B118" s="45"/>
    </row>
    <row r="119" spans="2:2">
      <c r="B119" s="45"/>
    </row>
    <row r="120" spans="2:2">
      <c r="B120" s="45"/>
    </row>
    <row r="121" spans="2:2">
      <c r="B121" s="45"/>
    </row>
    <row r="122" spans="2:2">
      <c r="B122" s="45"/>
    </row>
    <row r="123" spans="2:2">
      <c r="B123" s="45"/>
    </row>
    <row r="124" spans="2:2">
      <c r="B124" s="45"/>
    </row>
    <row r="125" spans="2:2">
      <c r="B125" s="45"/>
    </row>
    <row r="126" spans="2:2">
      <c r="B126" s="45"/>
    </row>
    <row r="127" spans="2:2">
      <c r="B127" s="45"/>
    </row>
    <row r="128" spans="2:2">
      <c r="B128" s="45"/>
    </row>
    <row r="129" spans="2:2">
      <c r="B129" s="45"/>
    </row>
    <row r="130" spans="2:2">
      <c r="B130" s="45"/>
    </row>
    <row r="131" spans="2:2">
      <c r="B131" s="45"/>
    </row>
    <row r="132" spans="2:2">
      <c r="B132" s="45"/>
    </row>
    <row r="133" spans="2:2">
      <c r="B133" s="45"/>
    </row>
    <row r="134" spans="2:2">
      <c r="B134" s="45"/>
    </row>
    <row r="135" spans="2:2">
      <c r="B135" s="45"/>
    </row>
    <row r="136" spans="2:2">
      <c r="B136" s="45"/>
    </row>
    <row r="137" spans="2:2">
      <c r="B137" s="45"/>
    </row>
    <row r="138" spans="2:2">
      <c r="B138" s="45"/>
    </row>
    <row r="139" spans="2:2">
      <c r="B139" s="45"/>
    </row>
    <row r="140" spans="2:2">
      <c r="B140" s="45"/>
    </row>
    <row r="141" spans="2:2">
      <c r="B141" s="45"/>
    </row>
    <row r="142" spans="2:2">
      <c r="B142" s="45"/>
    </row>
    <row r="143" spans="2:2">
      <c r="B143" s="45"/>
    </row>
    <row r="144" spans="2:2">
      <c r="B144" s="45"/>
    </row>
    <row r="145" spans="2:2">
      <c r="B145" s="45"/>
    </row>
    <row r="146" spans="2:2">
      <c r="B146" s="45"/>
    </row>
    <row r="147" spans="2:2">
      <c r="B147" s="45"/>
    </row>
    <row r="148" spans="2:2">
      <c r="B148" s="45"/>
    </row>
    <row r="149" spans="2:2">
      <c r="B149" s="45"/>
    </row>
    <row r="150" spans="2:2">
      <c r="B150" s="45"/>
    </row>
    <row r="151" spans="2:2">
      <c r="B151" s="45"/>
    </row>
    <row r="152" spans="2:2">
      <c r="B152" s="45"/>
    </row>
    <row r="153" spans="2:2">
      <c r="B153" s="45"/>
    </row>
    <row r="154" spans="2:2">
      <c r="B154" s="45"/>
    </row>
    <row r="155" spans="2:2">
      <c r="B155" s="45"/>
    </row>
    <row r="156" spans="2:2">
      <c r="B156" s="45"/>
    </row>
    <row r="157" spans="2:2">
      <c r="B157" s="45"/>
    </row>
    <row r="158" spans="2:2">
      <c r="B158" s="45"/>
    </row>
    <row r="159" spans="2:2">
      <c r="B159" s="45"/>
    </row>
    <row r="160" spans="2:2">
      <c r="B160" s="45"/>
    </row>
    <row r="161" spans="2:2">
      <c r="B161" s="45"/>
    </row>
    <row r="162" spans="2:2">
      <c r="B162" s="45"/>
    </row>
    <row r="163" spans="2:2">
      <c r="B163" s="45"/>
    </row>
    <row r="164" spans="2:2">
      <c r="B164" s="45"/>
    </row>
    <row r="165" spans="2:2">
      <c r="B165" s="45"/>
    </row>
    <row r="166" spans="2:2">
      <c r="B166" s="45"/>
    </row>
    <row r="167" spans="2:2">
      <c r="B167" s="45"/>
    </row>
    <row r="168" spans="2:2">
      <c r="B168" s="45"/>
    </row>
    <row r="169" spans="2:2">
      <c r="B169" s="45"/>
    </row>
    <row r="170" spans="2:2">
      <c r="B170" s="45"/>
    </row>
    <row r="171" spans="2:2">
      <c r="B171" s="45"/>
    </row>
    <row r="172" spans="2:2">
      <c r="B172" s="45"/>
    </row>
    <row r="173" spans="2:2">
      <c r="B173" s="45"/>
    </row>
    <row r="174" spans="2:2">
      <c r="B174" s="45"/>
    </row>
    <row r="175" spans="2:2">
      <c r="B175" s="45"/>
    </row>
    <row r="176" spans="2:2">
      <c r="B176" s="45"/>
    </row>
    <row r="177" spans="2:2">
      <c r="B177" s="45"/>
    </row>
    <row r="178" spans="2:2">
      <c r="B178" s="45"/>
    </row>
    <row r="179" spans="2:2">
      <c r="B179" s="45"/>
    </row>
    <row r="180" spans="2:2">
      <c r="B180" s="45"/>
    </row>
    <row r="181" spans="2:2">
      <c r="B181" s="45"/>
    </row>
    <row r="182" spans="2:2">
      <c r="B182" s="45"/>
    </row>
    <row r="183" spans="2:2">
      <c r="B183" s="45"/>
    </row>
    <row r="184" spans="2:2">
      <c r="B184" s="45"/>
    </row>
    <row r="185" spans="2:2">
      <c r="B185" s="45"/>
    </row>
    <row r="186" spans="2:2">
      <c r="B186" s="45"/>
    </row>
    <row r="187" spans="2:2">
      <c r="B187" s="45"/>
    </row>
    <row r="188" spans="2:2">
      <c r="B188" s="45"/>
    </row>
    <row r="189" spans="2:2">
      <c r="B189" s="45"/>
    </row>
    <row r="190" spans="2:2">
      <c r="B190" s="45"/>
    </row>
    <row r="191" spans="2:2">
      <c r="B191" s="45"/>
    </row>
    <row r="192" spans="2:2">
      <c r="B192" s="45"/>
    </row>
    <row r="193" spans="2:2">
      <c r="B193" s="45"/>
    </row>
    <row r="194" spans="2:2">
      <c r="B194" s="45"/>
    </row>
    <row r="195" spans="2:2">
      <c r="B195" s="45"/>
    </row>
    <row r="196" spans="2:2">
      <c r="B196" s="45"/>
    </row>
    <row r="197" spans="2:2">
      <c r="B197" s="45"/>
    </row>
    <row r="198" spans="2:2">
      <c r="B198" s="45"/>
    </row>
    <row r="199" spans="2:2">
      <c r="B199" s="45"/>
    </row>
    <row r="200" spans="2:2">
      <c r="B200" s="45"/>
    </row>
    <row r="201" spans="2:2">
      <c r="B201" s="45"/>
    </row>
    <row r="202" spans="2:2">
      <c r="B202" s="45"/>
    </row>
    <row r="203" spans="2:2">
      <c r="B203" s="45"/>
    </row>
    <row r="204" spans="2:2">
      <c r="B204" s="45"/>
    </row>
    <row r="205" spans="2:2">
      <c r="B205" s="45"/>
    </row>
    <row r="206" spans="2:2">
      <c r="B206" s="45"/>
    </row>
    <row r="207" spans="2:2">
      <c r="B207" s="45"/>
    </row>
    <row r="208" spans="2:2">
      <c r="B208" s="45"/>
    </row>
    <row r="209" spans="2:2">
      <c r="B209" s="45"/>
    </row>
    <row r="210" spans="2:2">
      <c r="B210" s="45"/>
    </row>
    <row r="211" spans="2:2">
      <c r="B211" s="45"/>
    </row>
    <row r="212" spans="2:2">
      <c r="B212" s="45"/>
    </row>
    <row r="213" spans="2:2">
      <c r="B213" s="45"/>
    </row>
    <row r="214" spans="2:2">
      <c r="B214" s="45"/>
    </row>
    <row r="215" spans="2:2">
      <c r="B215" s="45"/>
    </row>
    <row r="216" spans="2:2">
      <c r="B216" s="45"/>
    </row>
    <row r="217" spans="2:2">
      <c r="B217" s="45"/>
    </row>
    <row r="218" spans="2:2">
      <c r="B218" s="45"/>
    </row>
    <row r="219" spans="2:2">
      <c r="B219" s="45"/>
    </row>
    <row r="220" spans="2:2">
      <c r="B220" s="45"/>
    </row>
    <row r="221" spans="2:2">
      <c r="B221" s="45"/>
    </row>
    <row r="222" spans="2:2">
      <c r="B222" s="45"/>
    </row>
    <row r="223" spans="2:2">
      <c r="B223" s="45"/>
    </row>
    <row r="224" spans="2:2">
      <c r="B224" s="45"/>
    </row>
    <row r="225" spans="2:2">
      <c r="B225" s="45"/>
    </row>
    <row r="226" spans="2:2">
      <c r="B226" s="45"/>
    </row>
    <row r="227" spans="2:2">
      <c r="B227" s="45"/>
    </row>
    <row r="228" spans="2:2">
      <c r="B228" s="45"/>
    </row>
    <row r="229" spans="2:2">
      <c r="B229" s="45"/>
    </row>
    <row r="230" spans="2:2">
      <c r="B230" s="45"/>
    </row>
    <row r="231" spans="2:2">
      <c r="B231" s="45"/>
    </row>
    <row r="232" spans="2:2">
      <c r="B232" s="45"/>
    </row>
    <row r="233" spans="2:2">
      <c r="B233" s="45"/>
    </row>
    <row r="234" spans="2:2">
      <c r="B234" s="45"/>
    </row>
    <row r="235" spans="2:2">
      <c r="B235" s="45"/>
    </row>
    <row r="236" spans="2:2">
      <c r="B236" s="45"/>
    </row>
    <row r="237" spans="2:2">
      <c r="B237" s="45"/>
    </row>
    <row r="238" spans="2:2">
      <c r="B238" s="45"/>
    </row>
    <row r="239" spans="2:2">
      <c r="B239" s="45"/>
    </row>
    <row r="240" spans="2:2">
      <c r="B240" s="45"/>
    </row>
    <row r="241" spans="2:2">
      <c r="B241" s="45"/>
    </row>
    <row r="242" spans="2:2">
      <c r="B242" s="45"/>
    </row>
    <row r="243" spans="2:2">
      <c r="B243" s="45"/>
    </row>
    <row r="244" spans="2:2">
      <c r="B244" s="45"/>
    </row>
    <row r="245" spans="2:2">
      <c r="B245" s="45"/>
    </row>
    <row r="246" spans="2:2">
      <c r="B246" s="45"/>
    </row>
    <row r="247" spans="2:2">
      <c r="B247" s="45"/>
    </row>
    <row r="248" spans="2:2">
      <c r="B248" s="45"/>
    </row>
    <row r="249" spans="2:2">
      <c r="B249" s="45"/>
    </row>
    <row r="250" spans="2:2">
      <c r="B250" s="45"/>
    </row>
    <row r="251" spans="2:2">
      <c r="B251" s="45"/>
    </row>
    <row r="252" spans="2:2">
      <c r="B252" s="45"/>
    </row>
    <row r="253" spans="2:2">
      <c r="B253" s="45"/>
    </row>
    <row r="254" spans="2:2">
      <c r="B254" s="45"/>
    </row>
    <row r="255" spans="2:2">
      <c r="B255" s="45"/>
    </row>
    <row r="256" spans="2:2">
      <c r="B256" s="45"/>
    </row>
    <row r="257" spans="2:2">
      <c r="B257" s="45"/>
    </row>
    <row r="258" spans="2:2">
      <c r="B258" s="45"/>
    </row>
    <row r="259" spans="2:2">
      <c r="B259" s="45"/>
    </row>
    <row r="260" spans="2:2">
      <c r="B260" s="45"/>
    </row>
    <row r="261" spans="2:2">
      <c r="B261" s="45"/>
    </row>
    <row r="262" spans="2:2">
      <c r="B262" s="45"/>
    </row>
    <row r="263" spans="2:2">
      <c r="B263" s="45"/>
    </row>
    <row r="264" spans="2:2">
      <c r="B264" s="45"/>
    </row>
    <row r="265" spans="2:2">
      <c r="B265" s="45"/>
    </row>
    <row r="266" spans="2:2">
      <c r="B266" s="45"/>
    </row>
    <row r="267" spans="2:2">
      <c r="B267" s="45"/>
    </row>
    <row r="268" spans="2:2">
      <c r="B268" s="45"/>
    </row>
    <row r="269" spans="2:2">
      <c r="B269" s="45"/>
    </row>
    <row r="270" spans="2:2">
      <c r="B270" s="45"/>
    </row>
    <row r="271" spans="2:2">
      <c r="B271" s="45"/>
    </row>
    <row r="272" spans="2:2">
      <c r="B272" s="45"/>
    </row>
    <row r="273" spans="2:2">
      <c r="B273" s="45"/>
    </row>
    <row r="274" spans="2:2">
      <c r="B274" s="45"/>
    </row>
    <row r="275" spans="2:2">
      <c r="B275" s="45"/>
    </row>
    <row r="276" spans="2:2">
      <c r="B276" s="45"/>
    </row>
    <row r="277" spans="2:2">
      <c r="B277" s="45"/>
    </row>
    <row r="278" spans="2:2">
      <c r="B278" s="45"/>
    </row>
    <row r="279" spans="2:2">
      <c r="B279" s="45"/>
    </row>
    <row r="280" spans="2:2">
      <c r="B280" s="45"/>
    </row>
    <row r="281" spans="2:2">
      <c r="B281" s="45"/>
    </row>
    <row r="282" spans="2:2">
      <c r="B282" s="45"/>
    </row>
    <row r="283" spans="2:2">
      <c r="B283" s="45"/>
    </row>
    <row r="284" spans="2:2">
      <c r="B284" s="45"/>
    </row>
    <row r="285" spans="2:2">
      <c r="B285" s="45"/>
    </row>
    <row r="286" spans="2:2">
      <c r="B286" s="45"/>
    </row>
    <row r="287" spans="2:2">
      <c r="B287" s="45"/>
    </row>
    <row r="288" spans="2:2">
      <c r="B288" s="45"/>
    </row>
    <row r="289" spans="2:2">
      <c r="B289" s="45"/>
    </row>
    <row r="290" spans="2:2">
      <c r="B290" s="45"/>
    </row>
    <row r="291" spans="2:2">
      <c r="B291" s="45"/>
    </row>
    <row r="292" spans="2:2">
      <c r="B292" s="45"/>
    </row>
    <row r="293" spans="2:2">
      <c r="B293" s="45"/>
    </row>
    <row r="294" spans="2:2">
      <c r="B294" s="45"/>
    </row>
    <row r="295" spans="2:2">
      <c r="B295" s="45"/>
    </row>
    <row r="296" spans="2:2">
      <c r="B296" s="45"/>
    </row>
    <row r="297" spans="2:2">
      <c r="B297" s="45"/>
    </row>
    <row r="298" spans="2:2">
      <c r="B298" s="45"/>
    </row>
    <row r="299" spans="2:2">
      <c r="B299" s="45"/>
    </row>
    <row r="300" spans="2:2">
      <c r="B300" s="45"/>
    </row>
    <row r="301" spans="2:2">
      <c r="B301" s="45"/>
    </row>
    <row r="302" spans="2:2">
      <c r="B302" s="45"/>
    </row>
    <row r="303" spans="2:2">
      <c r="B303" s="45"/>
    </row>
    <row r="304" spans="2:2">
      <c r="B304" s="45"/>
    </row>
    <row r="305" spans="2:2">
      <c r="B305" s="45"/>
    </row>
    <row r="306" spans="2:2">
      <c r="B306" s="45"/>
    </row>
    <row r="307" spans="2:2">
      <c r="B307" s="45"/>
    </row>
    <row r="308" spans="2:2">
      <c r="B308" s="45"/>
    </row>
    <row r="309" spans="2:2">
      <c r="B309" s="45"/>
    </row>
    <row r="310" spans="2:2">
      <c r="B310" s="45"/>
    </row>
    <row r="311" spans="2:2">
      <c r="B311" s="45"/>
    </row>
    <row r="312" spans="2:2">
      <c r="B312" s="45"/>
    </row>
    <row r="313" spans="2:2">
      <c r="B313" s="45"/>
    </row>
    <row r="314" spans="2:2">
      <c r="B314" s="45"/>
    </row>
    <row r="315" spans="2:2">
      <c r="B315" s="45"/>
    </row>
    <row r="316" spans="2:2">
      <c r="B316" s="45"/>
    </row>
    <row r="317" spans="2:2">
      <c r="B317" s="45"/>
    </row>
    <row r="318" spans="2:2">
      <c r="B318" s="45"/>
    </row>
    <row r="319" spans="2:2">
      <c r="B319" s="45"/>
    </row>
    <row r="320" spans="2:2">
      <c r="B320" s="45"/>
    </row>
    <row r="321" spans="2:2">
      <c r="B321" s="45"/>
    </row>
    <row r="322" spans="2:2">
      <c r="B322" s="45"/>
    </row>
    <row r="323" spans="2:2">
      <c r="B323" s="45"/>
    </row>
    <row r="324" spans="2:2">
      <c r="B324" s="45"/>
    </row>
    <row r="325" spans="2:2">
      <c r="B325" s="45"/>
    </row>
    <row r="326" spans="2:2">
      <c r="B326" s="45"/>
    </row>
    <row r="327" spans="2:2">
      <c r="B327" s="45"/>
    </row>
    <row r="328" spans="2:2">
      <c r="B328" s="45"/>
    </row>
    <row r="329" spans="2:2">
      <c r="B329" s="45"/>
    </row>
    <row r="330" spans="2:2">
      <c r="B330" s="45"/>
    </row>
    <row r="331" spans="2:2">
      <c r="B331" s="45"/>
    </row>
    <row r="332" spans="2:2">
      <c r="B332" s="45"/>
    </row>
    <row r="333" spans="2:2">
      <c r="B333" s="45"/>
    </row>
    <row r="334" spans="2:2">
      <c r="B334" s="45"/>
    </row>
    <row r="335" spans="2:2">
      <c r="B335" s="45"/>
    </row>
    <row r="336" spans="2:2">
      <c r="B336" s="45"/>
    </row>
    <row r="337" spans="2:2">
      <c r="B337" s="45"/>
    </row>
    <row r="338" spans="2:2">
      <c r="B338" s="45"/>
    </row>
    <row r="339" spans="2:2">
      <c r="B339" s="45"/>
    </row>
    <row r="340" spans="2:2">
      <c r="B340" s="45"/>
    </row>
    <row r="341" spans="2:2">
      <c r="B341" s="45"/>
    </row>
    <row r="342" spans="2:2">
      <c r="B342" s="45"/>
    </row>
    <row r="343" spans="2:2">
      <c r="B343" s="45"/>
    </row>
    <row r="344" spans="2:2">
      <c r="B344" s="45"/>
    </row>
    <row r="345" spans="2:2">
      <c r="B345" s="45"/>
    </row>
    <row r="346" spans="2:2">
      <c r="B346" s="45"/>
    </row>
    <row r="347" spans="2:2">
      <c r="B347" s="45"/>
    </row>
    <row r="348" spans="2:2">
      <c r="B348" s="45"/>
    </row>
    <row r="349" spans="2:2">
      <c r="B349" s="45"/>
    </row>
    <row r="350" spans="2:2">
      <c r="B350" s="45"/>
    </row>
    <row r="351" spans="2:2">
      <c r="B351" s="45"/>
    </row>
    <row r="352" spans="2:2">
      <c r="B352" s="45"/>
    </row>
    <row r="353" spans="2:2">
      <c r="B353" s="45"/>
    </row>
    <row r="354" spans="2:2">
      <c r="B354" s="45"/>
    </row>
    <row r="355" spans="2:2">
      <c r="B355" s="45"/>
    </row>
    <row r="356" spans="2:2">
      <c r="B356" s="45"/>
    </row>
    <row r="357" spans="2:2">
      <c r="B357" s="45"/>
    </row>
    <row r="358" spans="2:2">
      <c r="B358" s="45"/>
    </row>
    <row r="359" spans="2:2">
      <c r="B359" s="45"/>
    </row>
    <row r="360" spans="2:2">
      <c r="B360" s="45"/>
    </row>
    <row r="361" spans="2:2">
      <c r="B361" s="45"/>
    </row>
    <row r="362" spans="2:2">
      <c r="B362" s="45"/>
    </row>
    <row r="363" spans="2:2">
      <c r="B363" s="45"/>
    </row>
    <row r="364" spans="2:2">
      <c r="B364" s="45"/>
    </row>
    <row r="365" spans="2:2">
      <c r="B365" s="45"/>
    </row>
    <row r="366" spans="2:2">
      <c r="B366" s="45"/>
    </row>
    <row r="367" spans="2:2">
      <c r="B367" s="45"/>
    </row>
    <row r="368" spans="2:2">
      <c r="B368" s="45"/>
    </row>
    <row r="369" spans="2:2">
      <c r="B369" s="45"/>
    </row>
    <row r="370" spans="2:2">
      <c r="B370" s="45"/>
    </row>
    <row r="371" spans="2:2">
      <c r="B371" s="45"/>
    </row>
    <row r="372" spans="2:2">
      <c r="B372" s="45"/>
    </row>
    <row r="373" spans="2:2">
      <c r="B373" s="45"/>
    </row>
    <row r="374" spans="2:2">
      <c r="B374" s="45"/>
    </row>
    <row r="375" spans="2:2">
      <c r="B375" s="45"/>
    </row>
    <row r="376" spans="2:2">
      <c r="B376" s="45"/>
    </row>
    <row r="377" spans="2:2">
      <c r="B377" s="45"/>
    </row>
    <row r="378" spans="2:2">
      <c r="B378" s="45"/>
    </row>
    <row r="379" spans="2:2">
      <c r="B379" s="45"/>
    </row>
    <row r="380" spans="2:2">
      <c r="B380" s="45"/>
    </row>
    <row r="381" spans="2:2">
      <c r="B381" s="45"/>
    </row>
    <row r="382" spans="2:2">
      <c r="B382" s="45"/>
    </row>
    <row r="383" spans="2:2">
      <c r="B383" s="45"/>
    </row>
    <row r="384" spans="2:2">
      <c r="B384" s="45"/>
    </row>
    <row r="385" spans="2:2">
      <c r="B385" s="45"/>
    </row>
    <row r="386" spans="2:2">
      <c r="B386" s="45"/>
    </row>
    <row r="387" spans="2:2">
      <c r="B387" s="45"/>
    </row>
    <row r="388" spans="2:2">
      <c r="B388" s="45"/>
    </row>
    <row r="389" spans="2:2">
      <c r="B389" s="45"/>
    </row>
    <row r="390" spans="2:2">
      <c r="B390" s="45"/>
    </row>
    <row r="391" spans="2:2">
      <c r="B391" s="45"/>
    </row>
    <row r="392" spans="2:2">
      <c r="B392" s="45"/>
    </row>
    <row r="393" spans="2:2">
      <c r="B393" s="45"/>
    </row>
    <row r="394" spans="2:2">
      <c r="B394" s="45"/>
    </row>
    <row r="395" spans="2:2">
      <c r="B395" s="45"/>
    </row>
    <row r="396" spans="2:2">
      <c r="B396" s="45"/>
    </row>
    <row r="397" spans="2:2">
      <c r="B397" s="45"/>
    </row>
    <row r="398" spans="2:2">
      <c r="B398" s="45"/>
    </row>
    <row r="399" spans="2:2">
      <c r="B399" s="45"/>
    </row>
    <row r="400" spans="2:2">
      <c r="B400" s="45"/>
    </row>
    <row r="401" spans="2:2">
      <c r="B401" s="45"/>
    </row>
    <row r="402" spans="2:2">
      <c r="B402" s="45"/>
    </row>
    <row r="403" spans="2:2">
      <c r="B403" s="45"/>
    </row>
    <row r="404" spans="2:2">
      <c r="B404" s="45"/>
    </row>
    <row r="405" spans="2:2">
      <c r="B405" s="45"/>
    </row>
    <row r="406" spans="2:2">
      <c r="B406" s="45"/>
    </row>
    <row r="407" spans="2:2">
      <c r="B407" s="45"/>
    </row>
    <row r="408" spans="2:2">
      <c r="B408" s="45"/>
    </row>
    <row r="409" spans="2:2">
      <c r="B409" s="45"/>
    </row>
    <row r="410" spans="2:2">
      <c r="B410" s="45"/>
    </row>
    <row r="411" spans="2:2">
      <c r="B411" s="45"/>
    </row>
    <row r="412" spans="2:2">
      <c r="B412" s="45"/>
    </row>
    <row r="413" spans="2:2">
      <c r="B413" s="45"/>
    </row>
    <row r="414" spans="2:2">
      <c r="B414" s="45"/>
    </row>
    <row r="415" spans="2:2">
      <c r="B415" s="45"/>
    </row>
    <row r="416" spans="2:2">
      <c r="B416" s="45"/>
    </row>
    <row r="417" spans="2:2">
      <c r="B417" s="45"/>
    </row>
    <row r="418" spans="2:2">
      <c r="B418" s="45"/>
    </row>
    <row r="419" spans="2:2">
      <c r="B419" s="45"/>
    </row>
    <row r="420" spans="2:2">
      <c r="B420" s="45"/>
    </row>
    <row r="421" spans="2:2">
      <c r="B421" s="45"/>
    </row>
    <row r="422" spans="2:2">
      <c r="B422" s="45"/>
    </row>
    <row r="423" spans="2:2">
      <c r="B423" s="45"/>
    </row>
    <row r="424" spans="2:2">
      <c r="B424" s="45"/>
    </row>
    <row r="425" spans="2:2">
      <c r="B425" s="45"/>
    </row>
    <row r="426" spans="2:2">
      <c r="B426" s="45"/>
    </row>
    <row r="427" spans="2:2">
      <c r="B427" s="45"/>
    </row>
    <row r="428" spans="2:2">
      <c r="B428" s="45"/>
    </row>
    <row r="429" spans="2:2">
      <c r="B429" s="45"/>
    </row>
    <row r="430" spans="2:2">
      <c r="B430" s="45"/>
    </row>
    <row r="431" spans="2:2">
      <c r="B431" s="45"/>
    </row>
    <row r="432" spans="2:2">
      <c r="B432" s="45"/>
    </row>
    <row r="433" spans="2:2">
      <c r="B433" s="45"/>
    </row>
    <row r="434" spans="2:2">
      <c r="B434" s="45"/>
    </row>
    <row r="435" spans="2:2">
      <c r="B435" s="45"/>
    </row>
    <row r="436" spans="2:2">
      <c r="B436" s="45"/>
    </row>
    <row r="437" spans="2:2">
      <c r="B437" s="45"/>
    </row>
    <row r="438" spans="2:2">
      <c r="B438" s="45"/>
    </row>
    <row r="439" spans="2:2">
      <c r="B439" s="45"/>
    </row>
    <row r="440" spans="2:2">
      <c r="B440" s="45"/>
    </row>
    <row r="441" spans="2:2">
      <c r="B441" s="45"/>
    </row>
    <row r="442" spans="2:2">
      <c r="B442" s="45"/>
    </row>
    <row r="443" spans="2:2">
      <c r="B443" s="45"/>
    </row>
    <row r="444" spans="2:2">
      <c r="B444" s="45"/>
    </row>
    <row r="445" spans="2:2">
      <c r="B445" s="45"/>
    </row>
    <row r="446" spans="2:2">
      <c r="B446" s="45"/>
    </row>
    <row r="447" spans="2:2">
      <c r="B447" s="45"/>
    </row>
    <row r="448" spans="2:2">
      <c r="B448" s="45"/>
    </row>
    <row r="449" spans="2:2">
      <c r="B449" s="45"/>
    </row>
    <row r="450" spans="2:2">
      <c r="B450" s="45"/>
    </row>
    <row r="451" spans="2:2">
      <c r="B451" s="45"/>
    </row>
    <row r="452" spans="2:2">
      <c r="B452" s="45"/>
    </row>
    <row r="453" spans="2:2">
      <c r="B453" s="45"/>
    </row>
    <row r="454" spans="2:2">
      <c r="B454" s="45"/>
    </row>
    <row r="455" spans="2:2">
      <c r="B455" s="45"/>
    </row>
    <row r="456" spans="2:2">
      <c r="B456" s="45"/>
    </row>
    <row r="457" spans="2:2">
      <c r="B457" s="45"/>
    </row>
    <row r="458" spans="2:2">
      <c r="B458" s="45"/>
    </row>
    <row r="459" spans="2:2">
      <c r="B459" s="45"/>
    </row>
    <row r="460" spans="2:2">
      <c r="B460" s="45"/>
    </row>
    <row r="461" spans="2:2">
      <c r="B461" s="45"/>
    </row>
    <row r="462" spans="2:2">
      <c r="B462" s="45"/>
    </row>
    <row r="463" spans="2:2">
      <c r="B463" s="45"/>
    </row>
    <row r="464" spans="2:2">
      <c r="B464" s="45"/>
    </row>
    <row r="465" spans="2:2">
      <c r="B465" s="45"/>
    </row>
    <row r="466" spans="2:2">
      <c r="B466" s="45"/>
    </row>
    <row r="467" spans="2:2">
      <c r="B467" s="45"/>
    </row>
    <row r="468" spans="2:2">
      <c r="B468" s="45"/>
    </row>
    <row r="469" spans="2:2">
      <c r="B469" s="45"/>
    </row>
    <row r="470" spans="2:2">
      <c r="B470" s="45"/>
    </row>
    <row r="471" spans="2:2">
      <c r="B471" s="45"/>
    </row>
    <row r="472" spans="2:2">
      <c r="B472" s="45"/>
    </row>
    <row r="473" spans="2:2">
      <c r="B473" s="45"/>
    </row>
    <row r="474" spans="2:2">
      <c r="B474" s="45"/>
    </row>
    <row r="475" spans="2:2">
      <c r="B475" s="45"/>
    </row>
    <row r="476" spans="2:2">
      <c r="B476" s="45"/>
    </row>
    <row r="477" spans="2:2">
      <c r="B477" s="45"/>
    </row>
    <row r="478" spans="2:2">
      <c r="B478" s="45"/>
    </row>
    <row r="479" spans="2:2">
      <c r="B479" s="45"/>
    </row>
    <row r="480" spans="2:2">
      <c r="B480" s="45"/>
    </row>
    <row r="481" spans="2:2">
      <c r="B481" s="45"/>
    </row>
    <row r="482" spans="2:2">
      <c r="B482" s="45"/>
    </row>
    <row r="483" spans="2:2">
      <c r="B483" s="45"/>
    </row>
    <row r="484" spans="2:2">
      <c r="B484" s="45"/>
    </row>
    <row r="485" spans="2:2">
      <c r="B485" s="45"/>
    </row>
    <row r="486" spans="2:2">
      <c r="B486" s="45"/>
    </row>
    <row r="487" spans="2:2">
      <c r="B487" s="45"/>
    </row>
    <row r="488" spans="2:2">
      <c r="B488" s="45"/>
    </row>
    <row r="489" spans="2:2">
      <c r="B489" s="45"/>
    </row>
    <row r="490" spans="2:2">
      <c r="B490" s="45"/>
    </row>
    <row r="491" spans="2:2">
      <c r="B491" s="45"/>
    </row>
    <row r="492" spans="2:2">
      <c r="B492" s="45"/>
    </row>
    <row r="493" spans="2:2">
      <c r="B493" s="45"/>
    </row>
    <row r="494" spans="2:2">
      <c r="B494" s="45"/>
    </row>
    <row r="495" spans="2:2">
      <c r="B495" s="45"/>
    </row>
    <row r="496" spans="2:2">
      <c r="B496" s="45"/>
    </row>
    <row r="497" spans="2:2">
      <c r="B497" s="45"/>
    </row>
    <row r="498" spans="2:2">
      <c r="B498" s="45"/>
    </row>
    <row r="499" spans="2:2">
      <c r="B499" s="45"/>
    </row>
    <row r="500" spans="2:2">
      <c r="B500" s="45"/>
    </row>
    <row r="501" spans="2:2">
      <c r="B501" s="45"/>
    </row>
    <row r="502" spans="2:2">
      <c r="B502" s="45"/>
    </row>
    <row r="503" spans="2:2">
      <c r="B503" s="45"/>
    </row>
    <row r="504" spans="2:2">
      <c r="B504" s="45"/>
    </row>
    <row r="505" spans="2:2">
      <c r="B505" s="45"/>
    </row>
    <row r="506" spans="2:2">
      <c r="B506" s="45"/>
    </row>
    <row r="507" spans="2:2">
      <c r="B507" s="45"/>
    </row>
    <row r="508" spans="2:2">
      <c r="B508" s="45"/>
    </row>
    <row r="509" spans="2:2">
      <c r="B509" s="45"/>
    </row>
    <row r="510" spans="2:2">
      <c r="B510" s="45"/>
    </row>
    <row r="511" spans="2:2">
      <c r="B511" s="45"/>
    </row>
    <row r="512" spans="2:2">
      <c r="B512" s="45"/>
    </row>
    <row r="513" spans="2:2">
      <c r="B513" s="45"/>
    </row>
    <row r="514" spans="2:2">
      <c r="B514" s="45"/>
    </row>
    <row r="515" spans="2:2">
      <c r="B515" s="45"/>
    </row>
    <row r="516" spans="2:2">
      <c r="B516" s="45"/>
    </row>
    <row r="517" spans="2:2">
      <c r="B517" s="45"/>
    </row>
    <row r="518" spans="2:2">
      <c r="B518" s="45"/>
    </row>
    <row r="519" spans="2:2">
      <c r="B519" s="45"/>
    </row>
    <row r="520" spans="2:2">
      <c r="B520" s="45"/>
    </row>
    <row r="521" spans="2:2">
      <c r="B521" s="45"/>
    </row>
    <row r="522" spans="2:2">
      <c r="B522" s="45"/>
    </row>
    <row r="523" spans="2:2">
      <c r="B523" s="45"/>
    </row>
    <row r="524" spans="2:2">
      <c r="B524" s="45"/>
    </row>
    <row r="525" spans="2:2">
      <c r="B525" s="45"/>
    </row>
    <row r="526" spans="2:2">
      <c r="B526" s="45"/>
    </row>
    <row r="527" spans="2:2">
      <c r="B527" s="45"/>
    </row>
    <row r="528" spans="2:2">
      <c r="B528" s="45"/>
    </row>
    <row r="529" spans="2:2">
      <c r="B529" s="45"/>
    </row>
    <row r="530" spans="2:2">
      <c r="B530" s="45"/>
    </row>
    <row r="531" spans="2:2">
      <c r="B531" s="45"/>
    </row>
    <row r="532" spans="2:2">
      <c r="B532" s="45"/>
    </row>
    <row r="533" spans="2:2">
      <c r="B533" s="45"/>
    </row>
    <row r="534" spans="2:2">
      <c r="B534" s="45"/>
    </row>
    <row r="535" spans="2:2">
      <c r="B535" s="45"/>
    </row>
    <row r="536" spans="2:2">
      <c r="B536" s="45"/>
    </row>
    <row r="537" spans="2:2">
      <c r="B537" s="45"/>
    </row>
    <row r="538" spans="2:2">
      <c r="B538" s="45"/>
    </row>
    <row r="539" spans="2:2">
      <c r="B539" s="45"/>
    </row>
    <row r="540" spans="2:2">
      <c r="B540" s="45"/>
    </row>
    <row r="541" spans="2:2">
      <c r="B541" s="45"/>
    </row>
    <row r="542" spans="2:2">
      <c r="B542" s="45"/>
    </row>
    <row r="543" spans="2:2">
      <c r="B543" s="45"/>
    </row>
    <row r="544" spans="2:2">
      <c r="B544" s="45"/>
    </row>
    <row r="545" spans="2:2">
      <c r="B545" s="45"/>
    </row>
    <row r="546" spans="2:2">
      <c r="B546" s="45"/>
    </row>
    <row r="547" spans="2:2">
      <c r="B547" s="45"/>
    </row>
    <row r="548" spans="2:2">
      <c r="B548" s="45"/>
    </row>
    <row r="549" spans="2:2">
      <c r="B549" s="45"/>
    </row>
    <row r="550" spans="2:2">
      <c r="B550" s="45"/>
    </row>
    <row r="551" spans="2:2">
      <c r="B551" s="45"/>
    </row>
    <row r="552" spans="2:2">
      <c r="B552" s="45"/>
    </row>
    <row r="553" spans="2:2">
      <c r="B553" s="45"/>
    </row>
    <row r="554" spans="2:2">
      <c r="B554" s="45"/>
    </row>
    <row r="555" spans="2:2">
      <c r="B555" s="45"/>
    </row>
    <row r="556" spans="2:2">
      <c r="B556" s="45"/>
    </row>
    <row r="557" spans="2:2">
      <c r="B557" s="45"/>
    </row>
    <row r="558" spans="2:2">
      <c r="B558" s="45"/>
    </row>
    <row r="559" spans="2:2">
      <c r="B559" s="45"/>
    </row>
    <row r="560" spans="2:2">
      <c r="B560" s="45"/>
    </row>
    <row r="561" spans="2:2">
      <c r="B561" s="45"/>
    </row>
    <row r="562" spans="2:2">
      <c r="B562" s="45"/>
    </row>
    <row r="563" spans="2:2">
      <c r="B563" s="45"/>
    </row>
    <row r="564" spans="2:2">
      <c r="B564" s="45"/>
    </row>
    <row r="565" spans="2:2">
      <c r="B565" s="45"/>
    </row>
    <row r="566" spans="2:2">
      <c r="B566" s="45"/>
    </row>
    <row r="567" spans="2:2">
      <c r="B567" s="45"/>
    </row>
    <row r="568" spans="2:2">
      <c r="B568" s="45"/>
    </row>
    <row r="569" spans="2:2">
      <c r="B569" s="45"/>
    </row>
    <row r="570" spans="2:2">
      <c r="B570" s="45"/>
    </row>
    <row r="571" spans="2:2">
      <c r="B571" s="45"/>
    </row>
    <row r="572" spans="2:2">
      <c r="B572" s="45"/>
    </row>
    <row r="573" spans="2:2">
      <c r="B573" s="45"/>
    </row>
    <row r="574" spans="2:2">
      <c r="B574" s="45"/>
    </row>
    <row r="575" spans="2:2">
      <c r="B575" s="45"/>
    </row>
    <row r="576" spans="2:2">
      <c r="B576" s="45"/>
    </row>
    <row r="577" spans="2:2">
      <c r="B577" s="45"/>
    </row>
    <row r="578" spans="2:2">
      <c r="B578" s="45"/>
    </row>
    <row r="579" spans="2:2">
      <c r="B579" s="45"/>
    </row>
    <row r="580" spans="2:2">
      <c r="B580" s="45"/>
    </row>
    <row r="581" spans="2:2">
      <c r="B581" s="45"/>
    </row>
    <row r="582" spans="2:2">
      <c r="B582" s="45"/>
    </row>
    <row r="583" spans="2:2">
      <c r="B583" s="45"/>
    </row>
    <row r="584" spans="2:2">
      <c r="B584" s="45"/>
    </row>
    <row r="585" spans="2:2">
      <c r="B585" s="45"/>
    </row>
    <row r="586" spans="2:2">
      <c r="B586" s="45"/>
    </row>
    <row r="587" spans="2:2">
      <c r="B587" s="45"/>
    </row>
    <row r="588" spans="2:2">
      <c r="B588" s="45"/>
    </row>
    <row r="589" spans="2:2">
      <c r="B589" s="45"/>
    </row>
    <row r="590" spans="2:2">
      <c r="B590" s="45"/>
    </row>
    <row r="591" spans="2:2">
      <c r="B591" s="45"/>
    </row>
    <row r="592" spans="2:2">
      <c r="B592" s="45"/>
    </row>
    <row r="593" spans="2:2">
      <c r="B593" s="45"/>
    </row>
    <row r="594" spans="2:2">
      <c r="B594" s="45"/>
    </row>
    <row r="595" spans="2:2">
      <c r="B595" s="45"/>
    </row>
    <row r="596" spans="2:2">
      <c r="B596" s="45"/>
    </row>
    <row r="597" spans="2:2">
      <c r="B597" s="45"/>
    </row>
    <row r="598" spans="2:2">
      <c r="B598" s="45"/>
    </row>
    <row r="599" spans="2:2">
      <c r="B599" s="45"/>
    </row>
    <row r="600" spans="2:2">
      <c r="B600" s="45"/>
    </row>
    <row r="601" spans="2:2">
      <c r="B601" s="45"/>
    </row>
    <row r="602" spans="2:2">
      <c r="B602" s="45"/>
    </row>
    <row r="603" spans="2:2">
      <c r="B603" s="45"/>
    </row>
    <row r="604" spans="2:2">
      <c r="B604" s="45"/>
    </row>
    <row r="605" spans="2:2">
      <c r="B605" s="45"/>
    </row>
    <row r="606" spans="2:2">
      <c r="B606" s="45"/>
    </row>
    <row r="607" spans="2:2">
      <c r="B607" s="45"/>
    </row>
    <row r="608" spans="2:2">
      <c r="B608" s="45"/>
    </row>
    <row r="609" spans="2:2">
      <c r="B609" s="45"/>
    </row>
    <row r="610" spans="2:2">
      <c r="B610" s="45"/>
    </row>
    <row r="611" spans="2:2">
      <c r="B611" s="45"/>
    </row>
    <row r="612" spans="2:2">
      <c r="B612" s="45"/>
    </row>
    <row r="613" spans="2:2">
      <c r="B613" s="45"/>
    </row>
    <row r="614" spans="2:2">
      <c r="B614" s="45"/>
    </row>
    <row r="615" spans="2:2">
      <c r="B615" s="45"/>
    </row>
    <row r="616" spans="2:2">
      <c r="B616" s="45"/>
    </row>
    <row r="617" spans="2:2">
      <c r="B617" s="45"/>
    </row>
    <row r="618" spans="2:2">
      <c r="B618" s="45"/>
    </row>
    <row r="619" spans="2:2">
      <c r="B619" s="45"/>
    </row>
    <row r="620" spans="2:2">
      <c r="B620" s="45"/>
    </row>
    <row r="621" spans="2:2">
      <c r="B621" s="45"/>
    </row>
    <row r="622" spans="2:2">
      <c r="B622" s="45"/>
    </row>
    <row r="623" spans="2:2">
      <c r="B623" s="45"/>
    </row>
    <row r="624" spans="2:2">
      <c r="B624" s="45"/>
    </row>
    <row r="625" spans="2:2">
      <c r="B625" s="45"/>
    </row>
    <row r="626" spans="2:2">
      <c r="B626" s="45"/>
    </row>
    <row r="627" spans="2:2">
      <c r="B627" s="45"/>
    </row>
    <row r="628" spans="2:2">
      <c r="B628" s="45"/>
    </row>
    <row r="629" spans="2:2">
      <c r="B629" s="45"/>
    </row>
    <row r="630" spans="2:2">
      <c r="B630" s="45"/>
    </row>
    <row r="631" spans="2:2">
      <c r="B631" s="45"/>
    </row>
    <row r="632" spans="2:2">
      <c r="B632" s="45"/>
    </row>
    <row r="633" spans="2:2">
      <c r="B633" s="45"/>
    </row>
    <row r="634" spans="2:2">
      <c r="B634" s="45"/>
    </row>
    <row r="635" spans="2:2">
      <c r="B635" s="45"/>
    </row>
    <row r="636" spans="2:2">
      <c r="B636" s="45"/>
    </row>
    <row r="637" spans="2:2">
      <c r="B637" s="45"/>
    </row>
    <row r="638" spans="2:2">
      <c r="B638" s="45"/>
    </row>
  </sheetData>
  <sheetProtection algorithmName="SHA-512" hashValue="GJWzrT+0TWVbevVL3MCpfwOnS2Bfz/1f6gqNCghLvCyCY+/CK/+aLQ1mUUnXlVvSJSfrO51O5l+l5FvkwyuOAg==" saltValue="IiMs6P2ceYrB6kZUiqXQYA==" spinCount="100000" sheet="1" objects="1" scenarios="1" selectLockedCells="1"/>
  <mergeCells count="1">
    <mergeCell ref="B2:B3"/>
  </mergeCells>
  <hyperlinks>
    <hyperlink ref="B1" r:id="rId1" display="https://doi.org/10.34746/aemm-ad45" xr:uid="{94FCA371-FA10-4271-BD41-92713DBDE36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BAC00-BECA-5943-88C0-4D346C32D93E}">
  <dimension ref="A1:W35"/>
  <sheetViews>
    <sheetView zoomScale="141" workbookViewId="0">
      <selection activeCell="C3" sqref="C3"/>
    </sheetView>
  </sheetViews>
  <sheetFormatPr baseColWidth="10" defaultRowHeight="15.75"/>
  <cols>
    <col min="1" max="1" width="2.625" style="45" customWidth="1"/>
    <col min="2" max="2" width="71.625" style="1" customWidth="1"/>
    <col min="3" max="3" width="10.375" style="90" customWidth="1"/>
    <col min="4" max="4" width="4" style="2" customWidth="1"/>
    <col min="5" max="5" width="13" style="21" customWidth="1"/>
    <col min="6" max="6" width="3.5" customWidth="1"/>
  </cols>
  <sheetData>
    <row r="1" spans="1:23">
      <c r="A1" s="81"/>
      <c r="B1" s="83" t="s">
        <v>0</v>
      </c>
      <c r="C1" s="82"/>
      <c r="D1" s="82"/>
      <c r="E1" s="45"/>
      <c r="F1" s="45"/>
      <c r="G1" s="45"/>
      <c r="H1" s="45"/>
      <c r="I1" s="45"/>
      <c r="J1" s="45"/>
      <c r="K1" s="45"/>
      <c r="L1" s="45"/>
      <c r="M1" s="45"/>
      <c r="N1" s="45"/>
      <c r="O1" s="45"/>
      <c r="P1" s="45"/>
      <c r="Q1" s="45"/>
      <c r="R1" s="45"/>
      <c r="S1" s="45"/>
      <c r="T1" s="45"/>
    </row>
    <row r="2" spans="1:23" hidden="1">
      <c r="A2" s="81"/>
      <c r="B2" s="62"/>
      <c r="C2" s="84"/>
      <c r="D2" s="82"/>
      <c r="E2" s="45"/>
      <c r="F2" s="45"/>
      <c r="G2" s="45"/>
      <c r="H2" s="45"/>
      <c r="I2" s="45"/>
      <c r="J2" s="45"/>
      <c r="K2" s="45"/>
      <c r="L2" s="45"/>
      <c r="M2" s="45"/>
      <c r="N2" s="45"/>
      <c r="O2" s="45"/>
      <c r="P2" s="45"/>
      <c r="Q2" s="45"/>
      <c r="R2" s="45"/>
      <c r="S2" s="45"/>
      <c r="T2" s="45"/>
    </row>
    <row r="3" spans="1:23">
      <c r="A3" s="81"/>
      <c r="B3" s="91" t="s">
        <v>75</v>
      </c>
      <c r="C3" s="93"/>
      <c r="D3" s="82"/>
      <c r="E3" s="45"/>
      <c r="F3" s="45"/>
      <c r="G3" s="45"/>
      <c r="H3" s="45"/>
      <c r="I3" s="45"/>
      <c r="J3" s="45"/>
      <c r="K3" s="45"/>
      <c r="L3" s="45"/>
      <c r="M3" s="45"/>
      <c r="N3" s="45"/>
      <c r="O3" s="45"/>
      <c r="P3" s="45"/>
      <c r="Q3" s="45"/>
      <c r="R3" s="45"/>
      <c r="S3" s="45"/>
      <c r="T3" s="45"/>
    </row>
    <row r="4" spans="1:23">
      <c r="A4" s="81"/>
      <c r="B4" s="92" t="s">
        <v>83</v>
      </c>
      <c r="C4" s="86"/>
      <c r="D4" s="82"/>
      <c r="E4" s="45"/>
      <c r="F4" s="45"/>
      <c r="G4" s="45"/>
      <c r="H4" s="45"/>
      <c r="I4" s="45"/>
      <c r="J4" s="45"/>
      <c r="K4" s="45"/>
      <c r="L4" s="45"/>
      <c r="M4" s="45"/>
      <c r="N4" s="45"/>
      <c r="O4" s="45"/>
      <c r="P4" s="45"/>
      <c r="Q4" s="45"/>
      <c r="R4" s="45"/>
      <c r="S4" s="45"/>
      <c r="T4" s="45"/>
    </row>
    <row r="5" spans="1:23">
      <c r="A5" s="81"/>
      <c r="B5" s="91" t="s">
        <v>86</v>
      </c>
      <c r="C5" s="85"/>
      <c r="D5" s="82"/>
      <c r="E5" s="45"/>
      <c r="F5" s="45"/>
      <c r="G5" s="45"/>
      <c r="H5" s="45"/>
      <c r="I5" s="45"/>
      <c r="J5" s="45"/>
      <c r="K5" s="45"/>
      <c r="L5" s="45"/>
      <c r="M5" s="45"/>
      <c r="N5" s="45"/>
      <c r="O5" s="45"/>
      <c r="P5" s="45"/>
      <c r="Q5" s="45"/>
      <c r="R5" s="45"/>
      <c r="S5" s="45"/>
      <c r="T5" s="45"/>
    </row>
    <row r="6" spans="1:23">
      <c r="A6" s="81"/>
      <c r="B6" s="92" t="s">
        <v>76</v>
      </c>
      <c r="C6" s="86"/>
      <c r="D6" s="82"/>
      <c r="E6" s="45"/>
      <c r="F6" s="45"/>
      <c r="G6" s="45"/>
      <c r="H6" s="45"/>
      <c r="I6" s="45"/>
      <c r="J6" s="45"/>
      <c r="K6" s="45"/>
      <c r="L6" s="45"/>
      <c r="M6" s="45"/>
      <c r="N6" s="45"/>
      <c r="O6" s="45"/>
      <c r="P6" s="45"/>
      <c r="Q6" s="45"/>
      <c r="R6" s="45"/>
      <c r="S6" s="45"/>
      <c r="T6" s="45"/>
    </row>
    <row r="7" spans="1:23">
      <c r="A7" s="81"/>
      <c r="B7" s="91" t="s">
        <v>74</v>
      </c>
      <c r="C7" s="93"/>
      <c r="D7" s="82"/>
      <c r="E7" s="45"/>
      <c r="F7" s="45"/>
      <c r="G7" s="45"/>
      <c r="H7" s="45"/>
      <c r="I7" s="45"/>
      <c r="J7" s="45"/>
      <c r="K7" s="45"/>
      <c r="L7" s="45"/>
      <c r="M7" s="45"/>
      <c r="N7" s="45"/>
      <c r="O7" s="45"/>
      <c r="P7" s="45"/>
      <c r="Q7" s="45"/>
      <c r="R7" s="45"/>
      <c r="S7" s="45"/>
      <c r="T7" s="45"/>
    </row>
    <row r="8" spans="1:23">
      <c r="A8" s="81"/>
      <c r="B8" s="82"/>
      <c r="C8" s="87"/>
      <c r="D8" s="82"/>
      <c r="E8" s="45"/>
      <c r="F8" s="45"/>
      <c r="G8" s="45"/>
      <c r="H8" s="45"/>
      <c r="I8" s="45"/>
      <c r="J8" s="45"/>
      <c r="K8" s="45"/>
      <c r="L8" s="45"/>
      <c r="M8" s="45"/>
      <c r="N8" s="45"/>
      <c r="O8" s="45"/>
      <c r="P8" s="45"/>
      <c r="Q8" s="45"/>
      <c r="R8" s="45"/>
      <c r="S8" s="45"/>
      <c r="T8" s="45"/>
    </row>
    <row r="9" spans="1:23">
      <c r="B9" s="49"/>
      <c r="C9" s="88"/>
      <c r="D9" s="47"/>
      <c r="E9" s="80"/>
      <c r="F9" s="63"/>
      <c r="G9" s="45"/>
      <c r="H9" s="45"/>
      <c r="I9" s="45"/>
      <c r="J9" s="45"/>
      <c r="K9" s="45"/>
      <c r="L9" s="45"/>
      <c r="M9" s="45"/>
      <c r="N9" s="45"/>
      <c r="O9" s="45"/>
      <c r="P9" s="45"/>
      <c r="Q9" s="45"/>
      <c r="R9" s="45"/>
      <c r="S9" s="45"/>
      <c r="T9" s="45"/>
      <c r="U9" s="45"/>
      <c r="V9" s="45"/>
      <c r="W9" s="45"/>
    </row>
    <row r="10" spans="1:23">
      <c r="B10" s="83" t="s">
        <v>77</v>
      </c>
      <c r="C10" s="89"/>
      <c r="D10" s="47"/>
      <c r="E10" s="48"/>
      <c r="F10" s="45"/>
      <c r="G10" s="45"/>
      <c r="H10" s="45"/>
      <c r="I10" s="45"/>
      <c r="J10" s="45"/>
      <c r="K10" s="45"/>
      <c r="L10" s="45"/>
      <c r="M10" s="45"/>
      <c r="N10" s="45"/>
      <c r="O10" s="45"/>
      <c r="P10" s="45"/>
      <c r="Q10" s="45"/>
      <c r="R10" s="45"/>
      <c r="S10" s="45"/>
      <c r="T10" s="45"/>
      <c r="U10" s="45"/>
      <c r="V10" s="45"/>
      <c r="W10" s="45"/>
    </row>
    <row r="11" spans="1:23">
      <c r="B11" s="99" t="str">
        <f>IF(C3=0,"Veuillez remplir la colonne C",IF(C4=0,"Veuillez remplir la colonne C",IF(C5=0,"Veuillez remplir la colonne C",IF(C6=0,"Veuillez remplir la colonne C",IF(C7=0,"Veuillez remplir la colonne C",IF(COUNTIF(C3:C7,"NA")&gt;=2,"NA : Pas assez de réponses pour l'interprétation",IF(COUNTIF(C3:C7,"NON")&gt;=3,"L'innovation frugale ne répond pas aux besoins : échec  fortement probable",IF(COUNTIF(C3:C7,"NON")=2,"L'innovation frugale peut etre compromise : échec possible","Les besoins sont clairement identifiés "))))))))</f>
        <v>Veuillez remplir la colonne C</v>
      </c>
      <c r="C11" s="67"/>
      <c r="D11" s="47"/>
      <c r="E11" s="48"/>
      <c r="F11" s="45"/>
      <c r="G11" s="45"/>
      <c r="H11" s="45"/>
      <c r="I11" s="45"/>
      <c r="J11" s="45"/>
      <c r="K11" s="45"/>
      <c r="L11" s="45"/>
      <c r="M11" s="45"/>
      <c r="N11" s="45"/>
      <c r="O11" s="45"/>
      <c r="P11" s="45"/>
      <c r="Q11" s="45"/>
      <c r="R11" s="45"/>
      <c r="S11" s="45"/>
      <c r="T11" s="45"/>
      <c r="U11" s="45"/>
      <c r="V11" s="45"/>
      <c r="W11" s="45"/>
    </row>
    <row r="12" spans="1:23">
      <c r="B12" s="49"/>
      <c r="C12" s="89"/>
      <c r="D12" s="47"/>
      <c r="E12" s="48"/>
      <c r="F12" s="45"/>
      <c r="G12" s="45"/>
      <c r="H12" s="45"/>
      <c r="I12" s="45"/>
      <c r="J12" s="45"/>
      <c r="K12" s="45"/>
      <c r="L12" s="45"/>
      <c r="M12" s="45"/>
      <c r="N12" s="45"/>
      <c r="O12" s="45"/>
      <c r="P12" s="45"/>
      <c r="Q12" s="45"/>
      <c r="R12" s="45"/>
      <c r="S12" s="45"/>
      <c r="T12" s="45"/>
      <c r="U12" s="45"/>
      <c r="V12" s="45"/>
      <c r="W12" s="45"/>
    </row>
    <row r="13" spans="1:23">
      <c r="B13" s="49"/>
      <c r="C13" s="89"/>
      <c r="D13" s="47"/>
      <c r="E13" s="48"/>
      <c r="F13" s="45"/>
      <c r="G13" s="45"/>
      <c r="H13" s="45"/>
      <c r="I13" s="45"/>
      <c r="J13" s="45"/>
      <c r="K13" s="45"/>
      <c r="L13" s="45"/>
      <c r="M13" s="45"/>
      <c r="N13" s="45"/>
      <c r="O13" s="45"/>
      <c r="P13" s="45"/>
      <c r="Q13" s="45"/>
      <c r="R13" s="45"/>
      <c r="S13" s="45"/>
      <c r="T13" s="45"/>
      <c r="U13" s="45"/>
      <c r="V13" s="45"/>
      <c r="W13" s="45"/>
    </row>
    <row r="14" spans="1:23">
      <c r="B14" s="49"/>
      <c r="C14" s="89"/>
      <c r="D14" s="47"/>
      <c r="E14" s="48"/>
      <c r="F14" s="45"/>
      <c r="G14" s="45"/>
      <c r="H14" s="45"/>
      <c r="I14" s="45"/>
      <c r="J14" s="45"/>
      <c r="K14" s="45"/>
      <c r="L14" s="45"/>
      <c r="M14" s="45"/>
      <c r="N14" s="45"/>
      <c r="O14" s="45"/>
      <c r="P14" s="45"/>
      <c r="Q14" s="45"/>
      <c r="R14" s="45"/>
      <c r="S14" s="45"/>
      <c r="T14" s="45"/>
      <c r="U14" s="45"/>
      <c r="V14" s="45"/>
      <c r="W14" s="45"/>
    </row>
    <row r="15" spans="1:23">
      <c r="B15" s="49"/>
      <c r="C15" s="89"/>
      <c r="D15" s="47"/>
      <c r="E15" s="48"/>
      <c r="F15" s="45"/>
      <c r="G15" s="45"/>
      <c r="H15" s="45"/>
      <c r="I15" s="45"/>
      <c r="J15" s="45"/>
      <c r="K15" s="45"/>
      <c r="L15" s="45"/>
      <c r="M15" s="45"/>
      <c r="N15" s="45"/>
      <c r="O15" s="45"/>
      <c r="P15" s="45"/>
      <c r="Q15" s="45"/>
      <c r="R15" s="45"/>
      <c r="S15" s="45"/>
      <c r="T15" s="45"/>
      <c r="U15" s="45"/>
      <c r="V15" s="45"/>
      <c r="W15" s="45"/>
    </row>
    <row r="16" spans="1:23">
      <c r="B16" s="49"/>
      <c r="C16" s="89"/>
      <c r="D16" s="47"/>
      <c r="E16" s="48"/>
      <c r="F16" s="45"/>
      <c r="G16" s="45"/>
      <c r="H16" s="45"/>
      <c r="I16" s="45"/>
      <c r="J16" s="45"/>
      <c r="K16" s="45"/>
      <c r="L16" s="45"/>
      <c r="M16" s="45"/>
      <c r="N16" s="45"/>
      <c r="O16" s="45"/>
      <c r="P16" s="45"/>
      <c r="Q16" s="45"/>
      <c r="R16" s="45"/>
      <c r="S16" s="45"/>
      <c r="T16" s="45"/>
      <c r="U16" s="45"/>
      <c r="V16" s="45"/>
      <c r="W16" s="45"/>
    </row>
    <row r="17" spans="2:23">
      <c r="B17" s="49"/>
      <c r="C17" s="89"/>
      <c r="D17" s="47"/>
      <c r="E17" s="48"/>
      <c r="F17" s="45"/>
      <c r="G17" s="45"/>
      <c r="H17" s="45"/>
      <c r="I17" s="45"/>
      <c r="J17" s="45"/>
      <c r="K17" s="45"/>
      <c r="L17" s="45"/>
      <c r="M17" s="45"/>
      <c r="N17" s="45"/>
      <c r="O17" s="45"/>
      <c r="P17" s="45"/>
      <c r="Q17" s="45"/>
      <c r="R17" s="45"/>
      <c r="S17" s="45"/>
      <c r="T17" s="45"/>
      <c r="U17" s="45"/>
      <c r="V17" s="45"/>
      <c r="W17" s="45"/>
    </row>
    <row r="18" spans="2:23">
      <c r="B18" s="49"/>
      <c r="C18" s="89"/>
      <c r="D18" s="47"/>
      <c r="E18" s="48"/>
      <c r="F18" s="45"/>
      <c r="G18" s="45"/>
      <c r="H18" s="45"/>
      <c r="I18" s="45"/>
      <c r="J18" s="45"/>
      <c r="K18" s="45"/>
      <c r="L18" s="45"/>
      <c r="M18" s="45"/>
      <c r="N18" s="45"/>
      <c r="O18" s="45"/>
      <c r="P18" s="45"/>
      <c r="Q18" s="45"/>
      <c r="R18" s="45"/>
      <c r="S18" s="45"/>
      <c r="T18" s="45"/>
      <c r="U18" s="45"/>
      <c r="V18" s="45"/>
      <c r="W18" s="45"/>
    </row>
    <row r="19" spans="2:23">
      <c r="B19" s="49"/>
      <c r="C19" s="89"/>
      <c r="D19" s="47"/>
      <c r="E19" s="48"/>
      <c r="F19" s="45"/>
      <c r="G19" s="45"/>
      <c r="H19" s="45"/>
      <c r="I19" s="45"/>
      <c r="J19" s="45"/>
      <c r="K19" s="45"/>
      <c r="L19" s="45"/>
      <c r="M19" s="45"/>
      <c r="N19" s="45"/>
      <c r="O19" s="45"/>
      <c r="P19" s="45"/>
      <c r="Q19" s="45"/>
      <c r="R19" s="45"/>
      <c r="S19" s="45"/>
      <c r="T19" s="45"/>
      <c r="U19" s="45"/>
      <c r="V19" s="45"/>
      <c r="W19" s="45"/>
    </row>
    <row r="20" spans="2:23">
      <c r="B20" s="49"/>
      <c r="C20" s="89"/>
      <c r="D20" s="47"/>
      <c r="E20" s="48"/>
      <c r="F20" s="45"/>
      <c r="G20" s="45"/>
      <c r="H20" s="45"/>
      <c r="I20" s="45"/>
      <c r="J20" s="45"/>
      <c r="K20" s="45"/>
      <c r="L20" s="45"/>
      <c r="M20" s="45"/>
      <c r="N20" s="45"/>
      <c r="O20" s="45"/>
      <c r="P20" s="45"/>
      <c r="Q20" s="45"/>
      <c r="R20" s="45"/>
      <c r="S20" s="45"/>
      <c r="T20" s="45"/>
      <c r="U20" s="45"/>
      <c r="V20" s="45"/>
      <c r="W20" s="45"/>
    </row>
    <row r="21" spans="2:23">
      <c r="B21" s="49"/>
      <c r="C21" s="89"/>
      <c r="D21" s="47"/>
      <c r="E21" s="48"/>
      <c r="F21" s="45"/>
      <c r="G21" s="45"/>
      <c r="H21" s="45"/>
      <c r="I21" s="45"/>
      <c r="J21" s="45"/>
      <c r="K21" s="45"/>
      <c r="L21" s="45"/>
      <c r="M21" s="45"/>
      <c r="N21" s="45"/>
      <c r="O21" s="45"/>
      <c r="P21" s="45"/>
      <c r="Q21" s="45"/>
      <c r="R21" s="45"/>
      <c r="S21" s="45"/>
      <c r="T21" s="45"/>
      <c r="U21" s="45"/>
      <c r="V21" s="45"/>
      <c r="W21" s="45"/>
    </row>
    <row r="22" spans="2:23">
      <c r="B22" s="49"/>
      <c r="C22" s="89"/>
      <c r="D22" s="47"/>
      <c r="E22" s="48"/>
      <c r="F22" s="45"/>
      <c r="G22" s="45"/>
      <c r="H22" s="45"/>
      <c r="I22" s="45"/>
      <c r="J22" s="45"/>
      <c r="K22" s="45"/>
      <c r="L22" s="45"/>
      <c r="M22" s="45"/>
      <c r="N22" s="45"/>
      <c r="O22" s="45"/>
      <c r="P22" s="45"/>
      <c r="Q22" s="45"/>
      <c r="R22" s="45"/>
      <c r="S22" s="45"/>
      <c r="T22" s="45"/>
      <c r="U22" s="45"/>
      <c r="V22" s="45"/>
      <c r="W22" s="45"/>
    </row>
    <row r="23" spans="2:23">
      <c r="B23" s="49"/>
      <c r="C23" s="89"/>
      <c r="D23" s="47"/>
      <c r="E23" s="48"/>
      <c r="F23" s="45"/>
      <c r="G23" s="45"/>
      <c r="H23" s="45"/>
      <c r="I23" s="45"/>
      <c r="J23" s="45"/>
      <c r="K23" s="45"/>
      <c r="L23" s="45"/>
      <c r="M23" s="45"/>
      <c r="N23" s="45"/>
      <c r="O23" s="45"/>
      <c r="P23" s="45"/>
      <c r="Q23" s="45"/>
      <c r="R23" s="45"/>
      <c r="S23" s="45"/>
      <c r="T23" s="45"/>
      <c r="U23" s="45"/>
      <c r="V23" s="45"/>
      <c r="W23" s="45"/>
    </row>
    <row r="24" spans="2:23">
      <c r="B24" s="49"/>
      <c r="C24" s="89"/>
      <c r="D24" s="47"/>
      <c r="E24" s="48"/>
      <c r="F24" s="45"/>
      <c r="G24" s="45"/>
      <c r="H24" s="45"/>
      <c r="I24" s="45"/>
      <c r="J24" s="45"/>
      <c r="K24" s="45"/>
      <c r="L24" s="45"/>
      <c r="M24" s="45"/>
      <c r="N24" s="45"/>
      <c r="O24" s="45"/>
      <c r="P24" s="45"/>
      <c r="Q24" s="45"/>
      <c r="R24" s="45"/>
      <c r="S24" s="45"/>
      <c r="T24" s="45"/>
      <c r="U24" s="45"/>
      <c r="V24" s="45"/>
      <c r="W24" s="45"/>
    </row>
    <row r="25" spans="2:23">
      <c r="B25" s="49"/>
      <c r="C25" s="89"/>
      <c r="D25" s="47"/>
      <c r="E25" s="48"/>
      <c r="F25" s="45"/>
      <c r="G25" s="45"/>
      <c r="H25" s="45"/>
      <c r="I25" s="45"/>
      <c r="J25" s="45"/>
      <c r="K25" s="45"/>
      <c r="L25" s="45"/>
      <c r="M25" s="45"/>
      <c r="N25" s="45"/>
      <c r="O25" s="45"/>
      <c r="P25" s="45"/>
      <c r="Q25" s="45"/>
      <c r="R25" s="45"/>
      <c r="S25" s="45"/>
      <c r="T25" s="45"/>
      <c r="U25" s="45"/>
      <c r="V25" s="45"/>
      <c r="W25" s="45"/>
    </row>
    <row r="26" spans="2:23">
      <c r="B26" s="49"/>
      <c r="C26" s="89"/>
      <c r="D26" s="47"/>
      <c r="E26" s="48"/>
      <c r="F26" s="45"/>
      <c r="G26" s="45"/>
      <c r="H26" s="45"/>
      <c r="I26" s="45"/>
      <c r="J26" s="45"/>
      <c r="K26" s="45"/>
      <c r="L26" s="45"/>
      <c r="M26" s="45"/>
      <c r="N26" s="45"/>
      <c r="O26" s="45"/>
      <c r="P26" s="45"/>
      <c r="Q26" s="45"/>
      <c r="R26" s="45"/>
      <c r="S26" s="45"/>
      <c r="T26" s="45"/>
      <c r="U26" s="45"/>
      <c r="V26" s="45"/>
      <c r="W26" s="45"/>
    </row>
    <row r="27" spans="2:23">
      <c r="B27" s="49"/>
      <c r="C27" s="89"/>
      <c r="D27" s="47"/>
      <c r="E27" s="48"/>
      <c r="F27" s="45"/>
      <c r="G27" s="45"/>
      <c r="H27" s="45"/>
      <c r="I27" s="45"/>
      <c r="J27" s="45"/>
      <c r="K27" s="45"/>
      <c r="L27" s="45"/>
      <c r="M27" s="45"/>
      <c r="N27" s="45"/>
      <c r="O27" s="45"/>
      <c r="P27" s="45"/>
      <c r="Q27" s="45"/>
      <c r="R27" s="45"/>
      <c r="S27" s="45"/>
      <c r="T27" s="45"/>
      <c r="U27" s="45"/>
      <c r="V27" s="45"/>
      <c r="W27" s="45"/>
    </row>
    <row r="28" spans="2:23">
      <c r="B28" s="49"/>
      <c r="C28" s="89"/>
      <c r="D28" s="47"/>
      <c r="E28" s="48"/>
      <c r="F28" s="45"/>
      <c r="G28" s="45"/>
      <c r="H28" s="45"/>
      <c r="I28" s="45"/>
      <c r="J28" s="45"/>
      <c r="K28" s="45"/>
      <c r="L28" s="45"/>
      <c r="M28" s="45"/>
      <c r="N28" s="45"/>
      <c r="O28" s="45"/>
      <c r="P28" s="45"/>
      <c r="Q28" s="45"/>
      <c r="R28" s="45"/>
      <c r="S28" s="45"/>
      <c r="T28" s="45"/>
      <c r="U28" s="45"/>
      <c r="V28" s="45"/>
      <c r="W28" s="45"/>
    </row>
    <row r="29" spans="2:23">
      <c r="B29" s="49"/>
      <c r="C29" s="89"/>
      <c r="D29" s="47"/>
      <c r="E29" s="48"/>
      <c r="F29" s="45"/>
      <c r="G29" s="45"/>
      <c r="H29" s="45"/>
      <c r="I29" s="45"/>
      <c r="J29" s="45"/>
      <c r="K29" s="45"/>
      <c r="L29" s="45"/>
      <c r="M29" s="45"/>
      <c r="N29" s="45"/>
      <c r="O29" s="45"/>
      <c r="P29" s="45"/>
      <c r="Q29" s="45"/>
      <c r="R29" s="45"/>
      <c r="S29" s="45"/>
      <c r="T29" s="45"/>
      <c r="U29" s="45"/>
      <c r="V29" s="45"/>
      <c r="W29" s="45"/>
    </row>
    <row r="30" spans="2:23">
      <c r="B30" s="49"/>
      <c r="C30" s="89"/>
      <c r="D30" s="47"/>
      <c r="E30" s="48"/>
      <c r="F30" s="45"/>
      <c r="G30" s="45"/>
      <c r="H30" s="45"/>
      <c r="I30" s="45"/>
      <c r="J30" s="45"/>
      <c r="K30" s="45"/>
      <c r="L30" s="45"/>
      <c r="M30" s="45"/>
      <c r="N30" s="45"/>
      <c r="O30" s="45"/>
      <c r="P30" s="45"/>
      <c r="Q30" s="45"/>
      <c r="R30" s="45"/>
      <c r="S30" s="45"/>
      <c r="T30" s="45"/>
      <c r="U30" s="45"/>
      <c r="V30" s="45"/>
      <c r="W30" s="45"/>
    </row>
    <row r="31" spans="2:23">
      <c r="B31" s="49"/>
      <c r="C31" s="89"/>
      <c r="D31" s="47"/>
      <c r="E31" s="48"/>
      <c r="F31" s="45"/>
      <c r="G31" s="45"/>
      <c r="H31" s="45"/>
      <c r="I31" s="45"/>
      <c r="J31" s="45"/>
      <c r="K31" s="45"/>
      <c r="L31" s="45"/>
      <c r="M31" s="45"/>
      <c r="N31" s="45"/>
      <c r="O31" s="45"/>
      <c r="P31" s="45"/>
      <c r="Q31" s="45"/>
      <c r="R31" s="45"/>
      <c r="S31" s="45"/>
      <c r="T31" s="45"/>
      <c r="U31" s="45"/>
      <c r="V31" s="45"/>
      <c r="W31" s="45"/>
    </row>
    <row r="32" spans="2:23">
      <c r="B32" s="49"/>
      <c r="C32" s="89"/>
      <c r="D32" s="47"/>
      <c r="E32" s="48"/>
      <c r="F32" s="45"/>
      <c r="G32" s="45"/>
      <c r="H32" s="45"/>
      <c r="I32" s="45"/>
      <c r="J32" s="45"/>
      <c r="K32" s="45"/>
      <c r="L32" s="45"/>
      <c r="M32" s="45"/>
      <c r="N32" s="45"/>
      <c r="O32" s="45"/>
      <c r="P32" s="45"/>
      <c r="Q32" s="45"/>
      <c r="R32" s="45"/>
      <c r="S32" s="45"/>
      <c r="T32" s="45"/>
      <c r="U32" s="45"/>
      <c r="V32" s="45"/>
      <c r="W32" s="45"/>
    </row>
    <row r="33" spans="2:23">
      <c r="B33" s="49"/>
      <c r="C33" s="89"/>
      <c r="D33" s="47"/>
      <c r="E33" s="48"/>
      <c r="F33" s="45"/>
      <c r="G33" s="45"/>
      <c r="H33" s="45"/>
      <c r="I33" s="45"/>
      <c r="J33" s="45"/>
      <c r="K33" s="45"/>
      <c r="L33" s="45"/>
      <c r="M33" s="45"/>
      <c r="N33" s="45"/>
      <c r="O33" s="45"/>
      <c r="P33" s="45"/>
      <c r="Q33" s="45"/>
      <c r="R33" s="45"/>
      <c r="S33" s="45"/>
      <c r="T33" s="45"/>
      <c r="U33" s="45"/>
      <c r="V33" s="45"/>
      <c r="W33" s="45"/>
    </row>
    <row r="34" spans="2:23">
      <c r="B34" s="49"/>
      <c r="C34" s="89"/>
      <c r="D34" s="47"/>
      <c r="E34" s="48"/>
      <c r="F34" s="45"/>
      <c r="G34" s="45"/>
      <c r="H34" s="45"/>
      <c r="I34" s="45"/>
      <c r="J34" s="45"/>
      <c r="K34" s="45"/>
      <c r="L34" s="45"/>
      <c r="M34" s="45"/>
      <c r="N34" s="45"/>
      <c r="O34" s="45"/>
      <c r="P34" s="45"/>
      <c r="Q34" s="45"/>
      <c r="R34" s="45"/>
      <c r="S34" s="45"/>
      <c r="T34" s="45"/>
      <c r="U34" s="45"/>
      <c r="V34" s="45"/>
      <c r="W34" s="45"/>
    </row>
    <row r="35" spans="2:23">
      <c r="B35" s="49"/>
      <c r="C35" s="89"/>
      <c r="D35" s="47"/>
      <c r="E35" s="48"/>
      <c r="F35" s="45"/>
      <c r="G35" s="45"/>
      <c r="H35" s="45"/>
      <c r="I35" s="45"/>
      <c r="J35" s="45"/>
      <c r="K35" s="45"/>
      <c r="L35" s="45"/>
      <c r="M35" s="45"/>
      <c r="N35" s="45"/>
      <c r="O35" s="45"/>
      <c r="P35" s="45"/>
      <c r="Q35" s="45"/>
      <c r="R35" s="45"/>
      <c r="S35" s="45"/>
      <c r="T35" s="45"/>
      <c r="U35" s="45"/>
      <c r="V35" s="45"/>
      <c r="W35" s="45"/>
    </row>
  </sheetData>
  <phoneticPr fontId="4" type="noConversion"/>
  <conditionalFormatting sqref="B11">
    <cfRule type="containsText" dxfId="6" priority="1" operator="containsText" text="remplir">
      <formula>NOT(ISERROR(SEARCH("remplir",B11)))</formula>
    </cfRule>
    <cfRule type="containsText" dxfId="5" priority="2" operator="containsText" text="NA">
      <formula>NOT(ISERROR(SEARCH("NA",B11)))</formula>
    </cfRule>
    <cfRule type="containsText" dxfId="4" priority="3" operator="containsText" text="clairement">
      <formula>NOT(ISERROR(SEARCH("clairement",B11)))</formula>
    </cfRule>
    <cfRule type="containsText" dxfId="3" priority="4" operator="containsText" text="possible">
      <formula>NOT(ISERROR(SEARCH("possible",B11)))</formula>
    </cfRule>
    <cfRule type="containsText" dxfId="2" priority="5" operator="containsText" text="probable">
      <formula>NOT(ISERROR(SEARCH("probable",B11)))</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A RENSEIGNER" xr:uid="{CF0E6B54-2F5C-7348-8142-71D3D56E0EFF}">
          <x14:formula1>
            <xm:f>'A cacher'!$A$14:$A$16</xm:f>
          </x14:formula1>
          <xm:sqref>C3:C7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2F28-A7FA-A941-9809-4B2E6D4CB05D}">
  <dimension ref="A1:BL154"/>
  <sheetViews>
    <sheetView zoomScale="90" workbookViewId="0">
      <selection activeCell="C4" sqref="C4"/>
    </sheetView>
  </sheetViews>
  <sheetFormatPr baseColWidth="10" defaultRowHeight="15.75"/>
  <cols>
    <col min="2" max="2" width="71.375" style="1" customWidth="1"/>
    <col min="3" max="3" width="23.625" style="2" customWidth="1"/>
    <col min="4" max="4" width="11.875" style="2" hidden="1" customWidth="1"/>
    <col min="5" max="5" width="9.875" style="2" hidden="1" customWidth="1"/>
    <col min="6" max="6" width="7.125" style="21" hidden="1" customWidth="1"/>
    <col min="7" max="7" width="3.875" customWidth="1"/>
    <col min="8" max="8" width="10.875" style="56"/>
    <col min="9" max="16" width="10.875" style="45"/>
  </cols>
  <sheetData>
    <row r="1" spans="1:64" ht="15.95" customHeight="1">
      <c r="A1" s="106" t="s">
        <v>11</v>
      </c>
      <c r="B1" s="106"/>
      <c r="C1" s="4" t="s">
        <v>58</v>
      </c>
      <c r="D1" s="3" t="s">
        <v>8</v>
      </c>
      <c r="E1" s="3" t="s">
        <v>9</v>
      </c>
      <c r="F1" s="20" t="s">
        <v>10</v>
      </c>
      <c r="G1" s="4"/>
    </row>
    <row r="2" spans="1:64" ht="16.5" thickBot="1">
      <c r="A2" s="45"/>
      <c r="B2" s="49"/>
      <c r="C2" s="47"/>
      <c r="D2" s="47"/>
      <c r="E2" s="47"/>
      <c r="F2" s="48"/>
      <c r="G2" s="45"/>
      <c r="I2" s="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row>
    <row r="3" spans="1:64" ht="17.100000000000001" customHeight="1" thickTop="1">
      <c r="A3" s="103" t="s">
        <v>17</v>
      </c>
      <c r="B3" s="112" t="s">
        <v>12</v>
      </c>
      <c r="C3" s="113"/>
      <c r="D3" s="113"/>
      <c r="E3" s="113"/>
      <c r="F3" s="114"/>
      <c r="G3" s="12"/>
      <c r="H3" s="57"/>
      <c r="I3" s="50"/>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row>
    <row r="4" spans="1:64">
      <c r="A4" s="104"/>
      <c r="B4" s="10" t="s">
        <v>50</v>
      </c>
      <c r="C4" s="11"/>
      <c r="D4" s="11">
        <v>1</v>
      </c>
      <c r="E4" s="11" t="str">
        <f>IF(C4&gt;0,D4*(IF(C4='A cacher'!$A1,'A cacher'!$B1)+IF(C4='A cacher'!$A2,'A cacher'!$B2)+IF(C4='A cacher'!$A3,'A cacher'!$B3)+IF(C4='A cacher'!$A4,'A cacher'!$B4)+IF(C4='A cacher'!$A5,'A cacher'!$B5)+IF(C4='A cacher'!$A6,'A cacher'!$B6)+IF(C4='A cacher'!$A7,'A cacher'!$B7)),"NA")</f>
        <v>NA</v>
      </c>
      <c r="F4" s="29"/>
      <c r="G4" s="13"/>
      <c r="I4" s="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row>
    <row r="5" spans="1:64">
      <c r="A5" s="104"/>
      <c r="B5" s="35" t="s">
        <v>51</v>
      </c>
      <c r="C5" s="37"/>
      <c r="D5" s="37">
        <v>1</v>
      </c>
      <c r="E5" s="37" t="str">
        <f>IF(C5&gt;0,D5*(IF(C5='A cacher'!$A10,'A cacher'!$B10)+IF(C5='A cacher'!$A11,'A cacher'!$B11)+IF(C5='A cacher'!$A12,'A cacher'!$B12)),"NA")</f>
        <v>NA</v>
      </c>
      <c r="F5" s="38"/>
      <c r="G5" s="13"/>
      <c r="I5" s="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row>
    <row r="6" spans="1:64">
      <c r="A6" s="104"/>
      <c r="B6" s="10" t="s">
        <v>52</v>
      </c>
      <c r="C6" s="11"/>
      <c r="D6" s="11">
        <v>1</v>
      </c>
      <c r="E6" s="11" t="str">
        <f>IF(C6&gt;0,IF(C6="NA","NA",IF(C6="NON",0,6*D6)),"NA")</f>
        <v>NA</v>
      </c>
      <c r="F6" s="29"/>
      <c r="G6" s="13"/>
      <c r="I6" s="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row>
    <row r="7" spans="1:64">
      <c r="A7" s="104"/>
      <c r="B7" s="35" t="s">
        <v>65</v>
      </c>
      <c r="C7" s="37"/>
      <c r="D7" s="37">
        <v>1</v>
      </c>
      <c r="E7" s="37" t="str">
        <f>IF(C7&gt;0,IF(C7="NA","NA",IF(C7="NON",0,6*D7)),"NA")</f>
        <v>NA</v>
      </c>
      <c r="F7" s="38"/>
      <c r="G7" s="13"/>
      <c r="I7" s="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row>
    <row r="8" spans="1:64">
      <c r="A8" s="104"/>
      <c r="B8" s="10" t="s">
        <v>53</v>
      </c>
      <c r="C8" s="28"/>
      <c r="D8" s="28">
        <v>1</v>
      </c>
      <c r="E8" s="28" t="str">
        <f>IF(C8&gt;0,D8*(IF(C8='A cacher'!$A1,'A cacher'!$B1)+IF(C8='A cacher'!$A2,'A cacher'!$B2)+IF(C8='A cacher'!$A3,'A cacher'!$B3)+IF(C8='A cacher'!$A4,'A cacher'!$B4)+IF(C8='A cacher'!$A5,'A cacher'!$B5)+IF(C8='A cacher'!$A6,'A cacher'!$B6)+IF(C8='A cacher'!$A7,'A cacher'!$B7)),"NA")</f>
        <v>NA</v>
      </c>
      <c r="F8" s="29"/>
      <c r="G8" s="13"/>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row>
    <row r="9" spans="1:64">
      <c r="A9" s="104"/>
      <c r="B9" s="35" t="s">
        <v>26</v>
      </c>
      <c r="C9" s="39"/>
      <c r="D9" s="39">
        <v>1</v>
      </c>
      <c r="E9" s="39" t="str">
        <f>IF(C9&gt;0,D9*(IF(C9='A cacher'!$A1,'A cacher'!$B1)+IF(C9='A cacher'!$A2,'A cacher'!$B2)+IF(C9='A cacher'!$A3,'A cacher'!$B3)+IF(C9='A cacher'!$A4,'A cacher'!$B4)+IF(C9='A cacher'!$A5,'A cacher'!$B5)+IF(C9='A cacher'!$A6,'A cacher'!$B6)+IF(C9='A cacher'!$A7,'A cacher'!$B7)),"NA")</f>
        <v>NA</v>
      </c>
      <c r="F9" s="38"/>
      <c r="G9" s="13"/>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row>
    <row r="10" spans="1:64" hidden="1">
      <c r="A10" s="104"/>
      <c r="B10" s="10"/>
      <c r="C10" s="10"/>
      <c r="D10" s="10"/>
      <c r="E10" s="10" t="s">
        <v>57</v>
      </c>
      <c r="F10" s="10" t="str">
        <f>IF(COUNTIF((E4:E9),"NA")&lt;3,(SUM(E4:E9)/((SUM(D4:D9)*6)-(IF(E4="NA",D4*6,0)+IF(E5="NA",D5*6,0)++IF(E6="NA",D6*6,0)+IF(E7="NA",D7*6,0)+IF(E8="NA",D8*6,0)+IF(E9="NA",D9*6,0))))*100,"NA")</f>
        <v>NA</v>
      </c>
      <c r="G10" s="13"/>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row>
    <row r="11" spans="1:64" ht="16.5" thickBot="1">
      <c r="A11" s="105"/>
      <c r="B11" s="73"/>
      <c r="C11" s="73"/>
      <c r="D11" s="54"/>
      <c r="E11" s="54"/>
      <c r="F11" s="54"/>
      <c r="G11" s="55"/>
      <c r="H11" s="58"/>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row>
    <row r="12" spans="1:64" ht="17.100000000000001" customHeight="1" thickTop="1">
      <c r="A12" s="117" t="s">
        <v>18</v>
      </c>
      <c r="B12" s="111" t="s">
        <v>64</v>
      </c>
      <c r="C12" s="111"/>
      <c r="D12" s="19"/>
      <c r="E12" s="19"/>
      <c r="F12" s="64"/>
      <c r="G12" s="19"/>
      <c r="H12" s="57"/>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row>
    <row r="13" spans="1:64">
      <c r="A13" s="118"/>
      <c r="B13" s="9" t="s">
        <v>54</v>
      </c>
      <c r="C13" s="11"/>
      <c r="D13" s="7">
        <v>2</v>
      </c>
      <c r="E13" s="7" t="str">
        <f>IF(C13&gt;0,IF(C13="NA","NA",IF(C13="NON",0,6*D13)),"NA")</f>
        <v>NA</v>
      </c>
      <c r="F13" s="30"/>
      <c r="G13" s="14"/>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row>
    <row r="14" spans="1:64">
      <c r="A14" s="118"/>
      <c r="B14" s="34" t="s">
        <v>27</v>
      </c>
      <c r="C14" s="37"/>
      <c r="D14" s="37">
        <v>2</v>
      </c>
      <c r="E14" s="37" t="str">
        <f>IF(C14&gt;0,D14*(IF(C14='A cacher'!$A1,'A cacher'!$B1)+IF(C14='A cacher'!$A2,'A cacher'!$B2)+IF(C14='A cacher'!$A3,'A cacher'!$B3)+IF(C14='A cacher'!$A4,'A cacher'!$B4)+IF(C14='A cacher'!$A5,'A cacher'!$B5)+IF(C14='A cacher'!$A6,'A cacher'!$B6)+IF(C14='A cacher'!$A7,'A cacher'!$B7)),"NA")</f>
        <v>NA</v>
      </c>
      <c r="F14" s="40"/>
      <c r="G14" s="14"/>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row>
    <row r="15" spans="1:64">
      <c r="A15" s="118"/>
      <c r="B15" s="9" t="s">
        <v>55</v>
      </c>
      <c r="C15" s="11"/>
      <c r="D15" s="7">
        <v>2</v>
      </c>
      <c r="E15" s="7" t="str">
        <f>IF(C15&gt;0,IF(C15="NA","NA",IF(C15="NON",0,6*D15)),"NA")</f>
        <v>NA</v>
      </c>
      <c r="F15" s="30"/>
      <c r="G15" s="14"/>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row>
    <row r="16" spans="1:64">
      <c r="A16" s="118"/>
      <c r="B16" s="34" t="s">
        <v>28</v>
      </c>
      <c r="C16" s="37"/>
      <c r="D16" s="37">
        <v>2</v>
      </c>
      <c r="E16" s="37" t="str">
        <f>IF(C16&gt;0,IF(C16="NA","NA",IF(C16="NON",0,6*D16)),"NA")</f>
        <v>NA</v>
      </c>
      <c r="F16" s="40"/>
      <c r="G16" s="14"/>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row>
    <row r="17" spans="1:64">
      <c r="A17" s="118"/>
      <c r="B17" s="9" t="s">
        <v>29</v>
      </c>
      <c r="C17" s="11"/>
      <c r="D17" s="7">
        <v>2</v>
      </c>
      <c r="E17" s="7" t="str">
        <f>IF(C17&gt;0,IF(C17="NA","NA",IF(C17="NON",0,6*D17)),"NA")</f>
        <v>NA</v>
      </c>
      <c r="F17" s="30"/>
      <c r="G17" s="14"/>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row>
    <row r="18" spans="1:64">
      <c r="A18" s="118"/>
      <c r="B18" s="34" t="s">
        <v>30</v>
      </c>
      <c r="C18" s="37"/>
      <c r="D18" s="37">
        <v>2</v>
      </c>
      <c r="E18" s="37" t="str">
        <f>IF(C18&gt;0,D18*(IF(C18='A cacher'!$A1,'A cacher'!$B1)+IF(C18='A cacher'!$A2,'A cacher'!$B2)+IF(C18='A cacher'!$A3,'A cacher'!$B3)+IF(C18='A cacher'!$A4,'A cacher'!$B4)+IF(C18='A cacher'!$A5,'A cacher'!$B5)+IF(C18='A cacher'!$A6,'A cacher'!$B6)+IF(C18='A cacher'!$A7,'A cacher'!$B7)),"NA")</f>
        <v>NA</v>
      </c>
      <c r="F18" s="40"/>
      <c r="G18" s="14"/>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row>
    <row r="19" spans="1:64">
      <c r="A19" s="118"/>
      <c r="B19" s="9" t="s">
        <v>31</v>
      </c>
      <c r="C19" s="11"/>
      <c r="D19" s="7">
        <v>2</v>
      </c>
      <c r="E19" s="7" t="str">
        <f>IF(C19&gt;0,D19*(IF(C19='A cacher'!$A1,'A cacher'!$B1)+IF(C19='A cacher'!$A2,'A cacher'!$B2)+IF(C19='A cacher'!$A3,'A cacher'!$B3)+IF(C19='A cacher'!$A4,'A cacher'!$B4)+IF(C19='A cacher'!$A5,'A cacher'!$B5)+IF(C19='A cacher'!$A6,'A cacher'!$B6)+IF(C19='A cacher'!$A7,'A cacher'!$B7)),"NA")</f>
        <v>NA</v>
      </c>
      <c r="F19" s="30"/>
      <c r="G19" s="14"/>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row>
    <row r="20" spans="1:64" hidden="1">
      <c r="A20" s="118"/>
      <c r="B20" s="9"/>
      <c r="C20" s="24"/>
      <c r="D20" s="22"/>
      <c r="E20" s="31" t="s">
        <v>57</v>
      </c>
      <c r="F20" s="33" t="str">
        <f>IF(COUNTIF((E13:E19),"NA")&lt;3,(SUM(E13:E19)/((SUM(D13:D19)*6)-(IF(E13="NA",D13*6,0)+IF(E14="NA",D14*6,0)+IF(E15="NA",D15*6,0)+IF(E16="NA",D16*6,0)+IF(E17="NA",D17*6,0)+IF(E18="NA",D18*6,0)+IF(E19="NA",D19*6,0))))*100,"NA")</f>
        <v>NA</v>
      </c>
      <c r="G20" s="14"/>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row>
    <row r="21" spans="1:64">
      <c r="A21" s="118"/>
      <c r="B21" s="111" t="s">
        <v>14</v>
      </c>
      <c r="C21" s="111"/>
      <c r="D21" s="111"/>
      <c r="E21" s="111"/>
      <c r="F21" s="111"/>
      <c r="G21" s="14"/>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row>
    <row r="22" spans="1:64">
      <c r="A22" s="118"/>
      <c r="B22" s="9" t="s">
        <v>32</v>
      </c>
      <c r="C22" s="11"/>
      <c r="D22" s="7">
        <v>2</v>
      </c>
      <c r="E22" s="7" t="str">
        <f>IF(C22&gt;0,IF(C22="NA","NA",IF(C22="NON",0,6*D22)),"NA")</f>
        <v>NA</v>
      </c>
      <c r="F22" s="26"/>
      <c r="G22" s="14"/>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row>
    <row r="23" spans="1:64">
      <c r="A23" s="118"/>
      <c r="B23" s="34" t="s">
        <v>80</v>
      </c>
      <c r="C23" s="41"/>
      <c r="D23" s="41">
        <v>2</v>
      </c>
      <c r="E23" s="41" t="str">
        <f>IF(C23&gt;0,IF(C23="NA","NA",IF(C23="NON",0,6*D23)),"NA")</f>
        <v>NA</v>
      </c>
      <c r="F23" s="41"/>
      <c r="G23" s="14"/>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row>
    <row r="24" spans="1:64">
      <c r="A24" s="118"/>
      <c r="B24" s="9" t="s">
        <v>79</v>
      </c>
      <c r="C24" s="51"/>
      <c r="D24" s="24">
        <v>2</v>
      </c>
      <c r="E24" s="7" t="str">
        <f>IF(C24&gt;0,IF(C24="NA","NA",IF(C24="NON",0,6*D24)),"NA")</f>
        <v>NA</v>
      </c>
      <c r="F24" s="26"/>
      <c r="G24" s="14"/>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row>
    <row r="25" spans="1:64" hidden="1">
      <c r="A25" s="118"/>
      <c r="B25" s="68"/>
      <c r="C25" s="69"/>
      <c r="D25" s="70"/>
      <c r="E25" s="31" t="s">
        <v>57</v>
      </c>
      <c r="F25" s="33" t="str">
        <f>IF(COUNTIF((E22:E24),"NA")&lt;2,(SUM(E22:E24)/((SUM(D22:D24)*6)-(IF(E22="NA",D22*6,0)+IF(E23="NA",D23*6,0)+IF(E24="NA",D24*6,0))))*100,"NA")</f>
        <v>NA</v>
      </c>
      <c r="G25" s="14"/>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row>
    <row r="26" spans="1:64" ht="16.5" thickBot="1">
      <c r="A26" s="119"/>
      <c r="B26" s="111"/>
      <c r="C26" s="111"/>
      <c r="D26" s="111"/>
      <c r="E26" s="111" t="s">
        <v>57</v>
      </c>
      <c r="F26" s="111">
        <f>((SUM(E22:E24)-COUNTIF(C22:C24,"N/A"))/(6*(SUM(D22:D24)-COUNTIF(C22:C24,"N/A")))*100)</f>
        <v>0</v>
      </c>
      <c r="G26" s="14"/>
      <c r="H26" s="57"/>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row>
    <row r="27" spans="1:64" ht="15.95" customHeight="1" thickTop="1">
      <c r="A27" s="120" t="s">
        <v>19</v>
      </c>
      <c r="B27" s="110" t="s">
        <v>38</v>
      </c>
      <c r="C27" s="110"/>
      <c r="D27" s="110"/>
      <c r="E27" s="110"/>
      <c r="F27" s="110"/>
      <c r="G27" s="18"/>
      <c r="H27" s="57"/>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row>
    <row r="28" spans="1:64">
      <c r="A28" s="121"/>
      <c r="B28" s="9" t="s">
        <v>59</v>
      </c>
      <c r="C28" s="11"/>
      <c r="D28" s="7">
        <v>1</v>
      </c>
      <c r="E28" s="7" t="str">
        <f t="shared" ref="E28:E34" si="0">IF(C28&gt;0,IF(C28="NA","NA",IF(C28="NON",0,6*D28)),"NA")</f>
        <v>NA</v>
      </c>
      <c r="F28" s="30"/>
      <c r="G28" s="1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row>
    <row r="29" spans="1:64">
      <c r="A29" s="121"/>
      <c r="B29" s="34" t="s">
        <v>34</v>
      </c>
      <c r="C29" s="37"/>
      <c r="D29" s="37">
        <v>1</v>
      </c>
      <c r="E29" s="37" t="str">
        <f t="shared" si="0"/>
        <v>NA</v>
      </c>
      <c r="F29" s="40"/>
      <c r="G29" s="1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row>
    <row r="30" spans="1:64">
      <c r="A30" s="121"/>
      <c r="B30" s="9" t="s">
        <v>36</v>
      </c>
      <c r="C30" s="11"/>
      <c r="D30" s="7">
        <v>1</v>
      </c>
      <c r="E30" s="7" t="str">
        <f t="shared" si="0"/>
        <v>NA</v>
      </c>
      <c r="F30" s="30"/>
      <c r="G30" s="1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row>
    <row r="31" spans="1:64">
      <c r="A31" s="121"/>
      <c r="B31" s="34" t="s">
        <v>35</v>
      </c>
      <c r="C31" s="37"/>
      <c r="D31" s="37">
        <v>1</v>
      </c>
      <c r="E31" s="37" t="str">
        <f t="shared" si="0"/>
        <v>NA</v>
      </c>
      <c r="F31" s="40"/>
      <c r="G31" s="1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row>
    <row r="32" spans="1:64">
      <c r="A32" s="121"/>
      <c r="B32" s="9" t="s">
        <v>33</v>
      </c>
      <c r="C32" s="11"/>
      <c r="D32" s="7">
        <v>1</v>
      </c>
      <c r="E32" s="7" t="str">
        <f t="shared" si="0"/>
        <v>NA</v>
      </c>
      <c r="F32" s="30"/>
      <c r="G32" s="1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row>
    <row r="33" spans="1:64">
      <c r="A33" s="121"/>
      <c r="B33" s="34" t="s">
        <v>37</v>
      </c>
      <c r="C33" s="37"/>
      <c r="D33" s="37">
        <v>1</v>
      </c>
      <c r="E33" s="37" t="str">
        <f t="shared" si="0"/>
        <v>NA</v>
      </c>
      <c r="F33" s="40"/>
      <c r="G33" s="1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row>
    <row r="34" spans="1:64">
      <c r="A34" s="121"/>
      <c r="B34" s="9" t="s">
        <v>82</v>
      </c>
      <c r="C34" s="11"/>
      <c r="D34" s="7">
        <v>1</v>
      </c>
      <c r="E34" s="7" t="str">
        <f t="shared" si="0"/>
        <v>NA</v>
      </c>
      <c r="F34" s="30"/>
      <c r="G34" s="1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row>
    <row r="35" spans="1:64" hidden="1">
      <c r="A35" s="121"/>
      <c r="B35" s="9"/>
      <c r="C35" s="24"/>
      <c r="D35" s="22"/>
      <c r="E35" s="31" t="s">
        <v>57</v>
      </c>
      <c r="F35" s="33" t="str">
        <f>IF(COUNTIF((E28:E34),"NA")&lt;4,(SUM(E28:E34)/((SUM(D28:D34)*6)-(IF(E28="NA",D28*6,0)+IF(E29="NA",D29*6,0)+IF(E30="NA",D30*6,0)+IF(E31="NA",D31*6,0)+IF(E32="NA",D32*6,0)+IF(E33="NA",D33*6,0)+IF(E34="NA",D34*6,0))))*100,"NA")</f>
        <v>NA</v>
      </c>
      <c r="G35" s="1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row>
    <row r="36" spans="1:64">
      <c r="A36" s="121"/>
      <c r="B36" s="109" t="s">
        <v>39</v>
      </c>
      <c r="C36" s="109"/>
      <c r="D36" s="109"/>
      <c r="E36" s="109"/>
      <c r="F36" s="109"/>
      <c r="G36" s="1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row>
    <row r="37" spans="1:64">
      <c r="A37" s="121"/>
      <c r="B37" s="9" t="s">
        <v>40</v>
      </c>
      <c r="C37" s="11"/>
      <c r="D37" s="7">
        <v>4</v>
      </c>
      <c r="E37" s="7" t="str">
        <f>IF(C37&gt;0,IF(C37="NA","NA",IF(C37="NON",0,6*D37)),"NA")</f>
        <v>NA</v>
      </c>
      <c r="F37" s="26"/>
      <c r="G37" s="1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row>
    <row r="38" spans="1:64">
      <c r="A38" s="121"/>
      <c r="B38" s="34" t="s">
        <v>41</v>
      </c>
      <c r="C38" s="41"/>
      <c r="D38" s="41">
        <v>4</v>
      </c>
      <c r="E38" s="41" t="str">
        <f>IF(C38&gt;0,IF(C38="NA","NA",IF(C38="NON",0,6*D38)),"NA")</f>
        <v>NA</v>
      </c>
      <c r="F38" s="42"/>
      <c r="G38" s="1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row>
    <row r="39" spans="1:64">
      <c r="A39" s="121"/>
      <c r="B39" s="9" t="s">
        <v>42</v>
      </c>
      <c r="C39" s="51"/>
      <c r="D39" s="24">
        <v>4</v>
      </c>
      <c r="E39" s="24" t="str">
        <f>IF(C39&gt;0,IF(C39="NA","NA",IF(C39="NON",0,6*D39)),"NA")</f>
        <v>NA</v>
      </c>
      <c r="F39" s="26"/>
      <c r="G39" s="1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row>
    <row r="40" spans="1:64" hidden="1">
      <c r="A40" s="121"/>
      <c r="B40" s="68"/>
      <c r="C40" s="69"/>
      <c r="D40" s="24"/>
      <c r="E40" s="31" t="s">
        <v>57</v>
      </c>
      <c r="F40" s="26" t="str">
        <f>IF(COUNTIF((E37:E39),"NA")&lt;2,(SUM(E37:E39)/((SUM(D37:D39)*6)-(IF(E37="NA",D37*6,0)+IF(E38="NA",D38*6,0)+IF(E39="NA",D39*6,0))))*100,"NA")</f>
        <v>NA</v>
      </c>
      <c r="G40" s="1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row>
    <row r="41" spans="1:64" ht="16.5" thickBot="1">
      <c r="A41" s="122"/>
      <c r="B41" s="115"/>
      <c r="C41" s="115"/>
      <c r="D41" s="115"/>
      <c r="E41" s="115"/>
      <c r="F41" s="72"/>
      <c r="G41" s="15"/>
      <c r="H41" s="59"/>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row>
    <row r="42" spans="1:64" ht="18.95" customHeight="1" thickTop="1">
      <c r="A42" s="123" t="s">
        <v>20</v>
      </c>
      <c r="B42" s="107" t="s">
        <v>15</v>
      </c>
      <c r="C42" s="107"/>
      <c r="D42" s="107"/>
      <c r="E42" s="107"/>
      <c r="F42" s="107"/>
      <c r="G42" s="17"/>
      <c r="H42" s="57"/>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row>
    <row r="43" spans="1:64">
      <c r="A43" s="124"/>
      <c r="B43" s="32" t="s">
        <v>56</v>
      </c>
      <c r="C43" s="11"/>
      <c r="D43" s="7">
        <v>1</v>
      </c>
      <c r="E43" s="7" t="str">
        <f>IF(C43&gt;0,IF(C43="NA","NA",IF(C43="NON",0,6*D43)),"NA")</f>
        <v>NA</v>
      </c>
      <c r="F43" s="30"/>
      <c r="G43" s="16"/>
      <c r="H43" s="60"/>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row>
    <row r="44" spans="1:64">
      <c r="A44" s="124"/>
      <c r="B44" s="36" t="s">
        <v>45</v>
      </c>
      <c r="C44" s="37"/>
      <c r="D44" s="37">
        <v>1</v>
      </c>
      <c r="E44" s="37" t="str">
        <f>IF(C44&gt;0,D44*(IF(C44='A cacher'!$A1,'A cacher'!$B1)+IF(C44='A cacher'!$A2,'A cacher'!$B2)+IF(C44='A cacher'!$A3,'A cacher'!$B3)+IF(C44='A cacher'!$A4,'A cacher'!$B4)+IF(C44='A cacher'!$A5,'A cacher'!$B5)+IF(C44='A cacher'!$A6,'A cacher'!$B6)+IF(C44='A cacher'!$A7,'A cacher'!$B7)),"NA")</f>
        <v>NA</v>
      </c>
      <c r="F44" s="40"/>
      <c r="G44" s="16"/>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row>
    <row r="45" spans="1:64">
      <c r="A45" s="124"/>
      <c r="B45" s="32" t="s">
        <v>44</v>
      </c>
      <c r="C45" s="11"/>
      <c r="D45" s="7">
        <v>1</v>
      </c>
      <c r="E45" s="7" t="str">
        <f>IF(C45&gt;0,D45*(IF(C45='A cacher'!$A1,'A cacher'!$B1)+IF(C45='A cacher'!$A2,'A cacher'!$B2)+IF(C45='A cacher'!$A3,'A cacher'!$B3)+IF(C45='A cacher'!$A4,'A cacher'!$B4)+IF(C45='A cacher'!$A5,'A cacher'!$B5)+IF(C45='A cacher'!$A6,'A cacher'!$B6)+IF(C45='A cacher'!$A7,'A cacher'!$B7)),"NA")</f>
        <v>NA</v>
      </c>
      <c r="F45" s="30"/>
      <c r="G45" s="16"/>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row>
    <row r="46" spans="1:64">
      <c r="A46" s="124"/>
      <c r="B46" s="36" t="s">
        <v>43</v>
      </c>
      <c r="C46" s="43"/>
      <c r="D46" s="43">
        <v>1</v>
      </c>
      <c r="E46" s="43" t="str">
        <f>IF(C46&gt;0,D46*(IF(C46='A cacher'!$A1,'A cacher'!$B1)+IF(C46='A cacher'!$A2,'A cacher'!$B2)+IF(C46='A cacher'!$A3,'A cacher'!$B3)+IF(C46='A cacher'!$A4,'A cacher'!$B4)+IF(C46='A cacher'!$A5,'A cacher'!$B5)+IF(C46='A cacher'!$A6,'A cacher'!$B6)+IF(C46='A cacher'!$A7,'A cacher'!$B7)),"NA")</f>
        <v>NA</v>
      </c>
      <c r="F46" s="40"/>
      <c r="G46" s="16"/>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row>
    <row r="47" spans="1:64" hidden="1">
      <c r="A47" s="124"/>
      <c r="B47" s="8"/>
      <c r="C47" s="25"/>
      <c r="D47" s="8"/>
      <c r="E47" s="31" t="s">
        <v>57</v>
      </c>
      <c r="F47" s="27" t="str">
        <f>IF(COUNTIF((E43:E46),"NA")&lt;2,(SUM(E43:E46)/((SUM(D43:D46)*6)-(IF(E43="NA",D43*6,0)+IF(E44="NA",D44*6,0)+IF(E45="NA",D45*6,0)+IF(E46="NA",D46*6,0))))*100,"NA")</f>
        <v>NA</v>
      </c>
      <c r="G47" s="16"/>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row>
    <row r="48" spans="1:64">
      <c r="A48" s="124"/>
      <c r="B48" s="108" t="s">
        <v>16</v>
      </c>
      <c r="C48" s="108"/>
      <c r="D48" s="108"/>
      <c r="E48" s="108"/>
      <c r="F48" s="108"/>
      <c r="G48" s="16"/>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row>
    <row r="49" spans="1:64">
      <c r="A49" s="124"/>
      <c r="B49" s="32" t="s">
        <v>46</v>
      </c>
      <c r="C49" s="11"/>
      <c r="D49" s="7">
        <v>1</v>
      </c>
      <c r="E49" s="7" t="str">
        <f>IF(C49&gt;0,IF(C49="NA","NA",IF(C49="NON",0,6*D49)),"NA")</f>
        <v>NA</v>
      </c>
      <c r="F49" s="27"/>
      <c r="G49" s="16"/>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row>
    <row r="50" spans="1:64">
      <c r="A50" s="124"/>
      <c r="B50" s="36" t="s">
        <v>47</v>
      </c>
      <c r="C50" s="43"/>
      <c r="D50" s="43">
        <v>1</v>
      </c>
      <c r="E50" s="43" t="str">
        <f>IF(C50&gt;0,D50*(IF(C50='A cacher'!$A1,'A cacher'!$B1)+IF(C50='A cacher'!$A2,'A cacher'!$B2)+IF(C50='A cacher'!$A3,'A cacher'!$B3)+IF(C50='A cacher'!$A4,'A cacher'!$B4)+IF(C50='A cacher'!$A5,'A cacher'!$B5)+IF(C50='A cacher'!$A6,'A cacher'!$B6)+IF(C50='A cacher'!$A7,'A cacher'!$B7)),"NA")</f>
        <v>NA</v>
      </c>
      <c r="F50" s="44"/>
      <c r="G50" s="16"/>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row>
    <row r="51" spans="1:64">
      <c r="A51" s="124"/>
      <c r="B51" s="32" t="s">
        <v>48</v>
      </c>
      <c r="C51" s="52"/>
      <c r="D51" s="25">
        <v>1</v>
      </c>
      <c r="E51" s="25" t="str">
        <f>IF(C51&gt;0,D51*(IF(C51='A cacher'!$A1,'A cacher'!$B1)+IF(C51='A cacher'!$A2,'A cacher'!$B2)+IF(C51='A cacher'!$A3,'A cacher'!$B3)+IF(C51='A cacher'!$A4,'A cacher'!$B4)+IF(C51='A cacher'!$A5,'A cacher'!$B5)+IF(C51='A cacher'!$A6,'A cacher'!$B6)+IF(C51='A cacher'!$A7,'A cacher'!$B7)),"NA")</f>
        <v>NA</v>
      </c>
      <c r="F51" s="27"/>
      <c r="G51" s="16"/>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row>
    <row r="52" spans="1:64">
      <c r="A52" s="124"/>
      <c r="B52" s="36" t="s">
        <v>49</v>
      </c>
      <c r="C52" s="43"/>
      <c r="D52" s="43">
        <v>1</v>
      </c>
      <c r="E52" s="43" t="str">
        <f>IF(C52&gt;0,D52*(IF(C52='A cacher'!$A1,'A cacher'!$B1)+IF(C52='A cacher'!$A2,'A cacher'!$B2)+IF(C52='A cacher'!$A3,'A cacher'!$B3)+IF(C52='A cacher'!$A4,'A cacher'!$B4)+IF(C52='A cacher'!$A5,'A cacher'!$B5)+IF(C52='A cacher'!$A6,'A cacher'!$B6)+IF(C52='A cacher'!$A7,'A cacher'!$B7)),"NA")</f>
        <v>NA</v>
      </c>
      <c r="F52" s="44"/>
      <c r="G52" s="16"/>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row>
    <row r="53" spans="1:64" hidden="1">
      <c r="A53" s="124"/>
      <c r="B53" s="32"/>
      <c r="C53" s="32"/>
      <c r="D53" s="32"/>
      <c r="E53" s="32" t="s">
        <v>57</v>
      </c>
      <c r="F53" s="32" t="str">
        <f>IF(COUNTIF((E49:E52),"NA")&lt;3,(SUM(E49:E52)/((SUM(D49:D52)*6)-(IF(E49="NA",D49*6,0)+IF(E50="NA",D50*6,0)+IF(E51="NA",D51*6,0)+IF(E52="NA",D52*6,0))))*100,"NA")</f>
        <v>NA</v>
      </c>
      <c r="G53" s="16"/>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row>
    <row r="54" spans="1:64" ht="16.5" thickBot="1">
      <c r="A54" s="125"/>
      <c r="B54" s="116"/>
      <c r="C54" s="116"/>
      <c r="D54" s="116"/>
      <c r="E54" s="116"/>
      <c r="F54" s="65"/>
      <c r="G54" s="23"/>
      <c r="H54" s="61"/>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row>
    <row r="55" spans="1:64" ht="16.5" thickTop="1">
      <c r="A55" s="45"/>
      <c r="B55" s="46"/>
      <c r="C55" s="47"/>
      <c r="D55" s="47"/>
      <c r="E55" s="47"/>
      <c r="F55" s="48"/>
      <c r="G55" s="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row>
    <row r="56" spans="1:64">
      <c r="A56" s="45"/>
      <c r="B56" s="46"/>
      <c r="C56" s="67"/>
      <c r="D56" s="47"/>
      <c r="E56" s="47"/>
      <c r="F56" s="67"/>
      <c r="G56" s="47"/>
      <c r="H56" s="67"/>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row>
    <row r="57" spans="1:64">
      <c r="A57" s="45"/>
      <c r="B57" s="46"/>
      <c r="C57" s="46"/>
      <c r="D57" s="47"/>
      <c r="E57" s="47"/>
      <c r="F57" s="48"/>
      <c r="G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row>
    <row r="58" spans="1:64">
      <c r="A58" s="45"/>
      <c r="B58" s="46"/>
      <c r="C58" s="47"/>
      <c r="D58" s="47"/>
      <c r="E58" s="47"/>
      <c r="F58" s="48"/>
      <c r="G58" s="45"/>
      <c r="J58" s="47"/>
      <c r="K58" s="48"/>
      <c r="M58" s="56"/>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row>
    <row r="59" spans="1:64">
      <c r="A59" s="45"/>
      <c r="B59" s="46"/>
      <c r="C59" s="47"/>
      <c r="D59" s="47"/>
      <c r="E59" s="47"/>
      <c r="F59" s="47"/>
      <c r="G59" s="67"/>
      <c r="H59" s="47"/>
      <c r="J59" s="47"/>
      <c r="K59" s="48"/>
      <c r="M59" s="56"/>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row>
    <row r="60" spans="1:64">
      <c r="A60" s="45"/>
      <c r="B60" s="46"/>
      <c r="C60" s="47"/>
      <c r="D60" s="47"/>
      <c r="E60" s="47"/>
      <c r="F60" s="48"/>
      <c r="G60" s="45"/>
      <c r="J60" s="47"/>
      <c r="K60" s="47"/>
      <c r="L60" s="67"/>
      <c r="M60" s="47"/>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row>
    <row r="61" spans="1:64">
      <c r="A61" s="45"/>
      <c r="B61" s="46"/>
      <c r="C61" s="47"/>
      <c r="D61" s="47"/>
      <c r="E61" s="47"/>
      <c r="F61" s="48"/>
      <c r="G61" s="45"/>
      <c r="J61" s="47"/>
      <c r="K61" s="48"/>
      <c r="M61" s="56"/>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row>
    <row r="62" spans="1:64">
      <c r="A62" s="45"/>
      <c r="B62" s="49"/>
      <c r="C62" s="47"/>
      <c r="D62" s="47"/>
      <c r="E62" s="47"/>
      <c r="F62" s="48"/>
      <c r="G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row>
    <row r="63" spans="1:64">
      <c r="A63" s="45"/>
      <c r="B63" s="49"/>
      <c r="C63" s="47"/>
      <c r="D63" s="47"/>
      <c r="E63" s="47"/>
      <c r="F63" s="48"/>
      <c r="G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row>
    <row r="64" spans="1:64">
      <c r="A64" s="45"/>
      <c r="B64" s="49"/>
      <c r="C64" s="47"/>
      <c r="D64" s="47"/>
      <c r="E64" s="47"/>
      <c r="F64" s="48"/>
      <c r="G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row>
    <row r="65" spans="1:64">
      <c r="A65" s="45"/>
      <c r="B65" s="49"/>
      <c r="C65" s="47"/>
      <c r="D65" s="47"/>
      <c r="E65" s="47"/>
      <c r="F65" s="48"/>
      <c r="G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row>
    <row r="66" spans="1:64">
      <c r="A66" s="45"/>
      <c r="B66" s="49"/>
      <c r="C66" s="47"/>
      <c r="D66" s="47"/>
      <c r="E66" s="47"/>
      <c r="F66" s="48"/>
      <c r="G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row>
    <row r="67" spans="1:64">
      <c r="A67" s="45"/>
      <c r="B67" s="49"/>
      <c r="C67" s="47"/>
      <c r="D67" s="47"/>
      <c r="E67" s="47"/>
      <c r="F67" s="48"/>
      <c r="G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row>
    <row r="68" spans="1:64">
      <c r="A68" s="45"/>
      <c r="B68" s="49"/>
      <c r="C68" s="47"/>
      <c r="D68" s="47"/>
      <c r="E68" s="47"/>
      <c r="F68" s="48"/>
      <c r="G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row>
    <row r="69" spans="1:64">
      <c r="A69" s="45"/>
      <c r="B69" s="49"/>
      <c r="C69" s="47"/>
      <c r="D69" s="47"/>
      <c r="E69" s="47"/>
      <c r="F69" s="48"/>
      <c r="G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row>
    <row r="70" spans="1:64">
      <c r="A70" s="45"/>
      <c r="B70" s="49"/>
      <c r="C70" s="47"/>
      <c r="D70" s="47"/>
      <c r="E70" s="47"/>
      <c r="F70" s="48"/>
      <c r="G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row>
    <row r="71" spans="1:64">
      <c r="A71" s="45"/>
      <c r="B71" s="49"/>
      <c r="C71" s="47"/>
      <c r="D71" s="47"/>
      <c r="E71" s="47"/>
      <c r="F71" s="48"/>
      <c r="G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row>
    <row r="72" spans="1:64">
      <c r="A72" s="45"/>
      <c r="B72" s="49"/>
      <c r="C72" s="47"/>
      <c r="D72" s="47"/>
      <c r="E72" s="47"/>
      <c r="F72" s="48"/>
      <c r="G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row>
    <row r="73" spans="1:64">
      <c r="A73" s="45"/>
      <c r="B73" s="49"/>
      <c r="C73" s="47"/>
      <c r="D73" s="47"/>
      <c r="E73" s="47"/>
      <c r="F73" s="48"/>
      <c r="G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row>
    <row r="74" spans="1:64">
      <c r="A74" s="45"/>
      <c r="B74" s="49"/>
      <c r="C74" s="47"/>
      <c r="D74" s="47"/>
      <c r="E74" s="47"/>
      <c r="F74" s="48"/>
      <c r="G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row>
    <row r="75" spans="1:64">
      <c r="A75" s="45"/>
      <c r="B75" s="49"/>
      <c r="C75" s="47"/>
      <c r="D75" s="47"/>
      <c r="E75" s="47"/>
      <c r="F75" s="48"/>
      <c r="G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row>
    <row r="76" spans="1:64">
      <c r="A76" s="45"/>
      <c r="B76" s="49"/>
      <c r="C76" s="47"/>
      <c r="D76" s="47"/>
      <c r="E76" s="47"/>
      <c r="F76" s="48"/>
      <c r="G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row>
    <row r="77" spans="1:64">
      <c r="A77" s="45"/>
      <c r="B77" s="49"/>
      <c r="C77" s="47"/>
      <c r="D77" s="47"/>
      <c r="E77" s="47"/>
      <c r="F77" s="48"/>
      <c r="G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row>
    <row r="78" spans="1:64">
      <c r="A78" s="45"/>
      <c r="B78" s="49"/>
      <c r="C78" s="47"/>
      <c r="D78" s="47"/>
      <c r="E78" s="47"/>
      <c r="F78" s="48"/>
      <c r="G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row>
    <row r="79" spans="1:64">
      <c r="A79" s="45"/>
      <c r="B79" s="49"/>
      <c r="C79" s="47"/>
      <c r="D79" s="47"/>
      <c r="E79" s="47"/>
      <c r="F79" s="48"/>
      <c r="G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row>
    <row r="80" spans="1:64">
      <c r="A80" s="45"/>
      <c r="B80" s="49"/>
      <c r="C80" s="47"/>
      <c r="D80" s="47"/>
      <c r="E80" s="47"/>
      <c r="F80" s="48"/>
      <c r="G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row>
    <row r="81" spans="1:64">
      <c r="A81" s="45"/>
      <c r="B81" s="49"/>
      <c r="C81" s="47"/>
      <c r="D81" s="47"/>
      <c r="E81" s="47"/>
      <c r="F81" s="48"/>
      <c r="G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row>
    <row r="82" spans="1:64">
      <c r="A82" s="45"/>
      <c r="B82" s="49"/>
      <c r="C82" s="47"/>
      <c r="D82" s="47"/>
      <c r="E82" s="47"/>
      <c r="F82" s="48"/>
      <c r="G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row>
    <row r="83" spans="1:64">
      <c r="A83" s="45"/>
      <c r="B83" s="49"/>
      <c r="C83" s="47"/>
      <c r="D83" s="47"/>
      <c r="E83" s="47"/>
      <c r="F83" s="48"/>
      <c r="G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row>
    <row r="84" spans="1:64">
      <c r="A84" s="45"/>
      <c r="B84" s="49"/>
      <c r="C84" s="47"/>
      <c r="D84" s="47"/>
      <c r="E84" s="47"/>
      <c r="F84" s="48"/>
      <c r="G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row>
    <row r="85" spans="1:64">
      <c r="A85" s="45"/>
      <c r="B85" s="49"/>
      <c r="C85" s="47"/>
      <c r="D85" s="47"/>
      <c r="E85" s="47"/>
      <c r="F85" s="48"/>
      <c r="G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row>
    <row r="86" spans="1:64">
      <c r="A86" s="45"/>
      <c r="B86" s="49"/>
      <c r="C86" s="47"/>
      <c r="D86" s="47"/>
      <c r="E86" s="47"/>
      <c r="F86" s="48"/>
      <c r="G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row>
    <row r="87" spans="1:64">
      <c r="A87" s="45"/>
      <c r="B87" s="49"/>
      <c r="C87" s="47"/>
      <c r="D87" s="47"/>
      <c r="E87" s="47"/>
      <c r="F87" s="48"/>
      <c r="G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row>
    <row r="88" spans="1:64">
      <c r="A88" s="45"/>
      <c r="B88" s="49"/>
      <c r="C88" s="47"/>
      <c r="D88" s="47"/>
      <c r="E88" s="47"/>
      <c r="F88" s="48"/>
      <c r="G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row>
    <row r="89" spans="1:64">
      <c r="A89" s="45"/>
      <c r="B89" s="49"/>
      <c r="C89" s="47"/>
      <c r="D89" s="47"/>
      <c r="E89" s="47"/>
      <c r="F89" s="48"/>
      <c r="G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row>
    <row r="90" spans="1:64">
      <c r="A90" s="45"/>
      <c r="B90" s="49"/>
      <c r="C90" s="47"/>
      <c r="D90" s="47"/>
      <c r="E90" s="47"/>
      <c r="F90" s="48"/>
      <c r="G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row>
    <row r="91" spans="1:64">
      <c r="A91" s="45"/>
      <c r="B91" s="49"/>
      <c r="C91" s="47"/>
      <c r="D91" s="47"/>
      <c r="E91" s="47"/>
      <c r="F91" s="48"/>
      <c r="G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row>
    <row r="92" spans="1:64">
      <c r="A92" s="45"/>
      <c r="B92" s="49"/>
      <c r="C92" s="47"/>
      <c r="D92" s="47"/>
      <c r="E92" s="47"/>
      <c r="F92" s="48"/>
      <c r="G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row>
    <row r="93" spans="1:64">
      <c r="A93" s="45"/>
      <c r="B93" s="49"/>
      <c r="C93" s="47"/>
      <c r="D93" s="47"/>
      <c r="E93" s="47"/>
      <c r="F93" s="48"/>
      <c r="G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row>
    <row r="94" spans="1:64">
      <c r="A94" s="45"/>
      <c r="B94" s="49"/>
      <c r="C94" s="47"/>
      <c r="D94" s="47"/>
      <c r="E94" s="47"/>
      <c r="F94" s="48"/>
      <c r="G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row>
    <row r="95" spans="1:64">
      <c r="A95" s="45"/>
      <c r="B95" s="49"/>
      <c r="C95" s="47"/>
      <c r="D95" s="47"/>
      <c r="E95" s="47"/>
      <c r="F95" s="48"/>
      <c r="G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row>
    <row r="96" spans="1:64">
      <c r="A96" s="45"/>
      <c r="B96" s="49"/>
      <c r="C96" s="47"/>
      <c r="D96" s="47"/>
      <c r="E96" s="47"/>
      <c r="F96" s="48"/>
      <c r="G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row>
    <row r="97" spans="1:42">
      <c r="A97" s="45"/>
      <c r="B97" s="49"/>
      <c r="C97" s="47"/>
      <c r="D97" s="47"/>
      <c r="E97" s="47"/>
      <c r="F97" s="48"/>
      <c r="G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row>
    <row r="98" spans="1:42">
      <c r="A98" s="45"/>
      <c r="B98" s="49"/>
      <c r="C98" s="47"/>
      <c r="D98" s="47"/>
      <c r="E98" s="47"/>
      <c r="F98" s="48"/>
      <c r="G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row>
    <row r="99" spans="1:42">
      <c r="A99" s="45"/>
      <c r="B99" s="49"/>
      <c r="C99" s="47"/>
      <c r="D99" s="47"/>
      <c r="E99" s="47"/>
      <c r="F99" s="48"/>
      <c r="G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row>
    <row r="100" spans="1:42">
      <c r="A100" s="45"/>
      <c r="B100" s="49"/>
      <c r="C100" s="47"/>
      <c r="D100" s="47"/>
      <c r="E100" s="47"/>
      <c r="F100" s="48"/>
      <c r="G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row>
    <row r="101" spans="1:42">
      <c r="A101" s="45"/>
      <c r="B101" s="49"/>
      <c r="C101" s="47"/>
      <c r="D101" s="47"/>
      <c r="E101" s="47"/>
      <c r="F101" s="48"/>
      <c r="G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row>
    <row r="102" spans="1:42">
      <c r="A102" s="45"/>
      <c r="B102" s="49"/>
      <c r="C102" s="47"/>
      <c r="D102" s="47"/>
      <c r="E102" s="47"/>
      <c r="F102" s="48"/>
      <c r="G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row>
    <row r="103" spans="1:42">
      <c r="A103" s="45"/>
      <c r="B103" s="49"/>
      <c r="C103" s="47"/>
      <c r="D103" s="47"/>
      <c r="E103" s="47"/>
      <c r="F103" s="48"/>
      <c r="G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row>
    <row r="104" spans="1:42">
      <c r="A104" s="45"/>
      <c r="B104" s="49"/>
      <c r="C104" s="47"/>
      <c r="D104" s="47"/>
      <c r="E104" s="47"/>
      <c r="F104" s="48"/>
      <c r="G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row>
    <row r="105" spans="1:42">
      <c r="A105" s="45"/>
      <c r="B105" s="49"/>
      <c r="C105" s="47"/>
      <c r="D105" s="47"/>
      <c r="E105" s="47"/>
      <c r="F105" s="48"/>
      <c r="G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row>
    <row r="106" spans="1:42">
      <c r="A106" s="45"/>
      <c r="B106" s="49"/>
      <c r="C106" s="47"/>
      <c r="D106" s="47"/>
      <c r="E106" s="47"/>
      <c r="F106" s="48"/>
      <c r="G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row>
    <row r="107" spans="1:42">
      <c r="A107" s="45"/>
      <c r="B107" s="49"/>
      <c r="C107" s="47"/>
      <c r="D107" s="47"/>
      <c r="E107" s="47"/>
      <c r="F107" s="48"/>
      <c r="G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row>
    <row r="108" spans="1:42">
      <c r="A108" s="45"/>
      <c r="B108" s="49"/>
      <c r="C108" s="47"/>
      <c r="D108" s="47"/>
      <c r="E108" s="47"/>
      <c r="F108" s="48"/>
      <c r="G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row>
    <row r="109" spans="1:42">
      <c r="A109" s="45"/>
      <c r="B109" s="49"/>
      <c r="C109" s="47"/>
      <c r="D109" s="47"/>
      <c r="E109" s="47"/>
      <c r="F109" s="48"/>
      <c r="G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row>
    <row r="110" spans="1:42">
      <c r="A110" s="45"/>
      <c r="B110" s="49"/>
      <c r="C110" s="47"/>
      <c r="D110" s="47"/>
      <c r="E110" s="47"/>
      <c r="F110" s="48"/>
      <c r="G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row>
    <row r="111" spans="1:42">
      <c r="A111" s="45"/>
      <c r="B111" s="49"/>
      <c r="C111" s="47"/>
      <c r="D111" s="47"/>
      <c r="E111" s="47"/>
      <c r="F111" s="48"/>
      <c r="G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row>
    <row r="112" spans="1:42">
      <c r="A112" s="45"/>
      <c r="B112" s="49"/>
      <c r="C112" s="47"/>
      <c r="D112" s="47"/>
      <c r="E112" s="47"/>
      <c r="F112" s="48"/>
      <c r="G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row>
    <row r="113" spans="1:42">
      <c r="A113" s="45"/>
      <c r="B113" s="49"/>
      <c r="C113" s="47"/>
      <c r="D113" s="47"/>
      <c r="E113" s="47"/>
      <c r="F113" s="48"/>
      <c r="G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row>
    <row r="114" spans="1:42">
      <c r="A114" s="45"/>
      <c r="B114" s="49"/>
      <c r="C114" s="47"/>
      <c r="D114" s="47"/>
      <c r="E114" s="47"/>
      <c r="F114" s="48"/>
      <c r="G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row>
    <row r="115" spans="1:42">
      <c r="A115" s="45"/>
      <c r="B115" s="49"/>
      <c r="C115" s="47"/>
      <c r="D115" s="47"/>
      <c r="E115" s="47"/>
      <c r="F115" s="48"/>
      <c r="G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row>
    <row r="116" spans="1:42">
      <c r="A116" s="45"/>
      <c r="B116" s="49"/>
      <c r="C116" s="47"/>
      <c r="D116" s="47"/>
      <c r="E116" s="47"/>
      <c r="F116" s="48"/>
      <c r="G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row>
    <row r="117" spans="1:42">
      <c r="A117" s="45"/>
      <c r="B117" s="49"/>
      <c r="C117" s="47"/>
      <c r="D117" s="47"/>
      <c r="E117" s="47"/>
      <c r="F117" s="48"/>
      <c r="G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row>
    <row r="118" spans="1:42">
      <c r="A118" s="45"/>
      <c r="B118" s="49"/>
      <c r="C118" s="47"/>
      <c r="D118" s="47"/>
      <c r="E118" s="47"/>
      <c r="F118" s="48"/>
      <c r="G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row>
    <row r="119" spans="1:42">
      <c r="A119" s="45"/>
      <c r="B119" s="49"/>
      <c r="C119" s="47"/>
      <c r="D119" s="47"/>
      <c r="E119" s="47"/>
      <c r="F119" s="48"/>
      <c r="G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row>
    <row r="120" spans="1:42">
      <c r="A120" s="45"/>
      <c r="B120" s="49"/>
      <c r="C120" s="47"/>
      <c r="D120" s="47"/>
      <c r="E120" s="47"/>
      <c r="F120" s="48"/>
      <c r="G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row>
    <row r="121" spans="1:42">
      <c r="A121" s="45"/>
      <c r="B121" s="49"/>
      <c r="C121" s="47"/>
      <c r="D121" s="47"/>
      <c r="E121" s="47"/>
      <c r="F121" s="48"/>
      <c r="G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row>
    <row r="122" spans="1:42">
      <c r="A122" s="45"/>
      <c r="B122" s="49"/>
      <c r="C122" s="47"/>
      <c r="D122" s="47"/>
      <c r="E122" s="47"/>
      <c r="F122" s="48"/>
      <c r="G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row>
    <row r="123" spans="1:42">
      <c r="A123" s="45"/>
      <c r="B123" s="49"/>
      <c r="C123" s="47"/>
      <c r="D123" s="47"/>
      <c r="E123" s="47"/>
      <c r="F123" s="48"/>
      <c r="G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row>
    <row r="124" spans="1:42">
      <c r="A124" s="45"/>
      <c r="B124" s="49"/>
      <c r="C124" s="47"/>
      <c r="D124" s="47"/>
      <c r="E124" s="47"/>
      <c r="F124" s="48"/>
      <c r="G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row>
    <row r="125" spans="1:42">
      <c r="A125" s="45"/>
      <c r="B125" s="49"/>
      <c r="C125" s="47"/>
      <c r="D125" s="47"/>
      <c r="E125" s="47"/>
      <c r="F125" s="48"/>
      <c r="G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row>
    <row r="126" spans="1:42">
      <c r="A126" s="45"/>
      <c r="B126" s="49"/>
      <c r="C126" s="47"/>
      <c r="D126" s="47"/>
      <c r="E126" s="47"/>
      <c r="F126" s="48"/>
      <c r="G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row>
    <row r="127" spans="1:42">
      <c r="A127" s="45"/>
      <c r="B127" s="49"/>
      <c r="C127" s="47"/>
      <c r="D127" s="47"/>
      <c r="E127" s="47"/>
      <c r="F127" s="48"/>
      <c r="G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row>
    <row r="128" spans="1:42">
      <c r="A128" s="45"/>
      <c r="B128" s="49"/>
      <c r="C128" s="47"/>
      <c r="D128" s="47"/>
      <c r="E128" s="47"/>
      <c r="F128" s="48"/>
      <c r="G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row>
    <row r="129" spans="1:42">
      <c r="A129" s="45"/>
      <c r="B129" s="49"/>
      <c r="C129" s="47"/>
      <c r="D129" s="47"/>
      <c r="E129" s="47"/>
      <c r="F129" s="48"/>
      <c r="G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row>
    <row r="130" spans="1:42">
      <c r="A130" s="45"/>
      <c r="B130" s="49"/>
      <c r="C130" s="47"/>
      <c r="D130" s="47"/>
      <c r="E130" s="47"/>
      <c r="F130" s="48"/>
      <c r="G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row>
    <row r="131" spans="1:42">
      <c r="A131" s="45"/>
      <c r="B131" s="49"/>
      <c r="C131" s="47"/>
      <c r="D131" s="47"/>
      <c r="E131" s="47"/>
      <c r="F131" s="48"/>
      <c r="G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row>
    <row r="132" spans="1:42">
      <c r="A132" s="45"/>
      <c r="B132" s="49"/>
      <c r="C132" s="47"/>
      <c r="D132" s="47"/>
      <c r="E132" s="47"/>
      <c r="F132" s="48"/>
      <c r="G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row>
    <row r="133" spans="1:42">
      <c r="A133" s="45"/>
      <c r="B133" s="49"/>
      <c r="C133" s="47"/>
      <c r="D133" s="47"/>
      <c r="E133" s="47"/>
      <c r="F133" s="48"/>
      <c r="G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row>
    <row r="134" spans="1:42">
      <c r="A134" s="45"/>
      <c r="B134" s="49"/>
      <c r="C134" s="47"/>
      <c r="D134" s="47"/>
      <c r="E134" s="47"/>
      <c r="F134" s="48"/>
      <c r="G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row>
    <row r="135" spans="1:42">
      <c r="A135" s="45"/>
      <c r="B135" s="49"/>
      <c r="C135" s="47"/>
      <c r="D135" s="47"/>
      <c r="E135" s="47"/>
      <c r="F135" s="48"/>
      <c r="G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row>
    <row r="136" spans="1:42">
      <c r="A136" s="45"/>
      <c r="B136" s="49"/>
      <c r="C136" s="47"/>
      <c r="D136" s="47"/>
      <c r="E136" s="47"/>
      <c r="F136" s="48"/>
      <c r="G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row>
    <row r="137" spans="1:42">
      <c r="A137" s="45"/>
      <c r="B137" s="49"/>
      <c r="C137" s="47"/>
      <c r="D137" s="47"/>
      <c r="E137" s="47"/>
      <c r="F137" s="48"/>
      <c r="G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row>
    <row r="138" spans="1:42">
      <c r="A138" s="45"/>
      <c r="B138" s="49"/>
      <c r="C138" s="47"/>
      <c r="D138" s="47"/>
      <c r="E138" s="47"/>
      <c r="F138" s="48"/>
      <c r="G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row>
    <row r="139" spans="1:42">
      <c r="A139" s="45"/>
      <c r="B139" s="49"/>
      <c r="C139" s="47"/>
      <c r="D139" s="47"/>
      <c r="E139" s="47"/>
      <c r="F139" s="48"/>
      <c r="G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row>
    <row r="140" spans="1:42">
      <c r="A140" s="45"/>
      <c r="B140" s="49"/>
      <c r="C140" s="47"/>
      <c r="D140" s="47"/>
      <c r="E140" s="47"/>
      <c r="F140" s="48"/>
      <c r="G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row>
    <row r="141" spans="1:42">
      <c r="A141" s="45"/>
      <c r="B141" s="49"/>
      <c r="C141" s="47"/>
      <c r="D141" s="47"/>
      <c r="E141" s="47"/>
      <c r="F141" s="48"/>
      <c r="G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row>
    <row r="142" spans="1:42">
      <c r="A142" s="45"/>
      <c r="B142" s="49"/>
      <c r="C142" s="47"/>
      <c r="D142" s="47"/>
      <c r="E142" s="47"/>
      <c r="F142" s="48"/>
      <c r="G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row>
    <row r="143" spans="1:42">
      <c r="A143" s="45"/>
      <c r="B143" s="49"/>
      <c r="C143" s="47"/>
      <c r="D143" s="47"/>
      <c r="E143" s="47"/>
      <c r="F143" s="48"/>
      <c r="G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row>
    <row r="144" spans="1:42">
      <c r="A144" s="45"/>
      <c r="B144" s="49"/>
      <c r="C144" s="47"/>
      <c r="D144" s="47"/>
      <c r="E144" s="47"/>
      <c r="F144" s="48"/>
      <c r="G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row>
    <row r="145" spans="1:42">
      <c r="A145" s="45"/>
      <c r="B145" s="49"/>
      <c r="C145" s="47"/>
      <c r="D145" s="47"/>
      <c r="E145" s="47"/>
      <c r="F145" s="48"/>
      <c r="G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row>
    <row r="146" spans="1:42">
      <c r="A146" s="45"/>
      <c r="B146" s="49"/>
      <c r="C146" s="47"/>
      <c r="D146" s="47"/>
      <c r="E146" s="47"/>
      <c r="F146" s="48"/>
      <c r="G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row>
    <row r="147" spans="1:42">
      <c r="A147" s="45"/>
      <c r="B147" s="49"/>
      <c r="C147" s="47"/>
      <c r="D147" s="47"/>
      <c r="E147" s="47"/>
      <c r="F147" s="48"/>
      <c r="G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row>
    <row r="148" spans="1:42">
      <c r="A148" s="45"/>
      <c r="B148" s="49"/>
      <c r="C148" s="47"/>
      <c r="D148" s="47"/>
      <c r="E148" s="47"/>
      <c r="F148" s="48"/>
      <c r="G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row>
    <row r="149" spans="1:42">
      <c r="A149" s="45"/>
      <c r="B149" s="49"/>
      <c r="C149" s="47"/>
      <c r="D149" s="47"/>
      <c r="E149" s="47"/>
      <c r="F149" s="48"/>
      <c r="G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row>
    <row r="150" spans="1:42">
      <c r="A150" s="45"/>
      <c r="B150" s="49"/>
      <c r="C150" s="47"/>
      <c r="D150" s="47"/>
      <c r="E150" s="47"/>
      <c r="F150" s="48"/>
      <c r="G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row>
    <row r="151" spans="1:42">
      <c r="A151" s="45"/>
      <c r="B151" s="49"/>
      <c r="C151" s="47"/>
      <c r="D151" s="47"/>
      <c r="E151" s="47"/>
      <c r="F151" s="48"/>
      <c r="G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row>
    <row r="152" spans="1:42">
      <c r="A152" s="45"/>
      <c r="B152" s="49"/>
      <c r="C152" s="47"/>
      <c r="D152" s="47"/>
      <c r="E152" s="47"/>
      <c r="F152" s="48"/>
      <c r="G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row>
    <row r="153" spans="1:42">
      <c r="A153" s="45"/>
      <c r="B153" s="49"/>
      <c r="C153" s="47"/>
      <c r="D153" s="47"/>
      <c r="E153" s="47"/>
      <c r="F153" s="48"/>
      <c r="G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row>
    <row r="154" spans="1:42">
      <c r="A154" s="45"/>
      <c r="B154" s="49"/>
      <c r="C154" s="47"/>
      <c r="D154" s="47"/>
      <c r="E154" s="47"/>
      <c r="F154" s="48"/>
      <c r="G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row>
  </sheetData>
  <mergeCells count="17">
    <mergeCell ref="D54:E54"/>
    <mergeCell ref="B12:C12"/>
    <mergeCell ref="A12:A26"/>
    <mergeCell ref="A27:A41"/>
    <mergeCell ref="A42:A54"/>
    <mergeCell ref="B54:C54"/>
    <mergeCell ref="A3:A11"/>
    <mergeCell ref="A1:B1"/>
    <mergeCell ref="B42:F42"/>
    <mergeCell ref="B48:F48"/>
    <mergeCell ref="B36:F36"/>
    <mergeCell ref="B27:F27"/>
    <mergeCell ref="B21:F21"/>
    <mergeCell ref="B3:F3"/>
    <mergeCell ref="B26:F26"/>
    <mergeCell ref="B41:C41"/>
    <mergeCell ref="D41:E41"/>
  </mergeCells>
  <phoneticPr fontId="4" type="noConversion"/>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A RENSEIGNER" xr:uid="{55667DF3-5ED0-CB4B-B810-F117D1A96260}">
          <x14:formula1>
            <xm:f>'A cacher'!$A$1:$A$7</xm:f>
          </x14:formula1>
          <xm:sqref>C4 C8:C10 C14 C18:C19 C44:C46 C50:C53</xm:sqref>
        </x14:dataValidation>
        <x14:dataValidation type="list" allowBlank="1" showInputMessage="1" showErrorMessage="1" prompt="A RENSEIGNER" xr:uid="{194D7472-A796-804B-A48D-CCE8B18DBA09}">
          <x14:formula1>
            <xm:f>'A cacher'!$A$10:$A$12</xm:f>
          </x14:formula1>
          <xm:sqref>C5</xm:sqref>
        </x14:dataValidation>
        <x14:dataValidation type="list" allowBlank="1" showInputMessage="1" showErrorMessage="1" prompt="A RENSEIGNER" xr:uid="{2F4450BE-D4BE-D34A-9E98-47B426709B3B}">
          <x14:formula1>
            <xm:f>'A cacher'!$A$14:$A$16</xm:f>
          </x14:formula1>
          <xm:sqref>C43 C6:C7 C13 C15:C17 C22:C25 C37:C40 C49 C28:C34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67AE7-FDE3-AA4B-86F7-BCAD21655B7E}">
  <dimension ref="A1:W41"/>
  <sheetViews>
    <sheetView topLeftCell="E1" zoomScale="68" zoomScaleNormal="68" workbookViewId="0"/>
  </sheetViews>
  <sheetFormatPr baseColWidth="10" defaultColWidth="10.875" defaultRowHeight="15.75"/>
  <cols>
    <col min="1" max="1" width="3.625" style="5" customWidth="1"/>
    <col min="2" max="2" width="10.875" style="5" customWidth="1"/>
    <col min="3" max="22" width="10.875" style="5"/>
    <col min="23" max="23" width="3.625" style="5" customWidth="1"/>
    <col min="24" max="16384" width="10.875" style="5"/>
  </cols>
  <sheetData>
    <row r="1" spans="1:23" ht="19.5">
      <c r="A1" s="6"/>
      <c r="B1" s="53" t="s">
        <v>81</v>
      </c>
      <c r="C1" s="95"/>
      <c r="D1" s="96"/>
      <c r="E1" s="53"/>
      <c r="F1" s="6"/>
      <c r="G1" s="6"/>
      <c r="H1" s="6"/>
      <c r="I1" s="6"/>
      <c r="J1" s="6"/>
      <c r="K1" s="6"/>
      <c r="L1" s="6"/>
      <c r="M1" s="6"/>
      <c r="N1" s="6"/>
      <c r="O1" s="6"/>
      <c r="P1" s="6"/>
      <c r="Q1" s="6"/>
      <c r="R1" s="6"/>
      <c r="S1" s="6"/>
      <c r="T1" s="6"/>
      <c r="U1" s="6"/>
      <c r="V1" s="6"/>
      <c r="W1" s="6"/>
    </row>
    <row r="2" spans="1:23">
      <c r="A2" s="6"/>
      <c r="W2" s="6"/>
    </row>
    <row r="3" spans="1:23">
      <c r="A3" s="6"/>
      <c r="W3" s="6"/>
    </row>
    <row r="4" spans="1:23">
      <c r="A4" s="6"/>
      <c r="W4" s="6"/>
    </row>
    <row r="5" spans="1:23">
      <c r="A5" s="6"/>
      <c r="W5" s="6"/>
    </row>
    <row r="6" spans="1:23">
      <c r="A6" s="6"/>
      <c r="W6" s="6"/>
    </row>
    <row r="7" spans="1:23">
      <c r="A7" s="6"/>
      <c r="W7" s="6"/>
    </row>
    <row r="8" spans="1:23">
      <c r="A8" s="6"/>
      <c r="W8" s="6"/>
    </row>
    <row r="9" spans="1:23">
      <c r="A9" s="6"/>
      <c r="W9" s="6"/>
    </row>
    <row r="10" spans="1:23">
      <c r="A10" s="6"/>
      <c r="W10" s="6"/>
    </row>
    <row r="11" spans="1:23">
      <c r="A11" s="6"/>
      <c r="W11" s="6"/>
    </row>
    <row r="12" spans="1:23">
      <c r="A12" s="6"/>
      <c r="W12" s="6"/>
    </row>
    <row r="13" spans="1:23">
      <c r="A13" s="6"/>
      <c r="W13" s="6"/>
    </row>
    <row r="14" spans="1:23">
      <c r="A14" s="6"/>
      <c r="W14" s="6"/>
    </row>
    <row r="15" spans="1:23">
      <c r="A15" s="6"/>
      <c r="W15" s="6"/>
    </row>
    <row r="16" spans="1:23">
      <c r="A16" s="6"/>
      <c r="W16" s="6"/>
    </row>
    <row r="17" spans="1:23">
      <c r="A17" s="6"/>
      <c r="W17" s="6"/>
    </row>
    <row r="18" spans="1:23">
      <c r="A18" s="6"/>
      <c r="W18" s="6"/>
    </row>
    <row r="19" spans="1:23">
      <c r="A19" s="6"/>
      <c r="W19" s="6"/>
    </row>
    <row r="20" spans="1:23">
      <c r="A20" s="6"/>
      <c r="W20" s="6"/>
    </row>
    <row r="21" spans="1:23">
      <c r="A21" s="6"/>
      <c r="W21" s="6"/>
    </row>
    <row r="22" spans="1:23">
      <c r="A22" s="6"/>
      <c r="W22" s="6"/>
    </row>
    <row r="23" spans="1:23">
      <c r="A23" s="6"/>
      <c r="W23" s="6"/>
    </row>
    <row r="24" spans="1:23">
      <c r="A24" s="6"/>
      <c r="W24" s="6"/>
    </row>
    <row r="25" spans="1:23">
      <c r="A25" s="6"/>
      <c r="W25" s="6"/>
    </row>
    <row r="26" spans="1:23">
      <c r="A26" s="6"/>
      <c r="W26" s="6"/>
    </row>
    <row r="27" spans="1:23">
      <c r="A27" s="6"/>
      <c r="W27" s="6"/>
    </row>
    <row r="28" spans="1:23">
      <c r="A28" s="6"/>
      <c r="B28" s="6"/>
      <c r="C28" s="6"/>
      <c r="D28" s="6"/>
      <c r="E28" s="6"/>
      <c r="F28" s="6"/>
      <c r="G28" s="6"/>
      <c r="H28" s="6"/>
      <c r="I28" s="6"/>
      <c r="J28" s="6"/>
      <c r="K28" s="6"/>
      <c r="L28" s="6"/>
      <c r="M28" s="6"/>
      <c r="N28" s="6"/>
      <c r="O28" s="6"/>
      <c r="P28" s="6"/>
      <c r="Q28" s="6"/>
      <c r="R28" s="6"/>
      <c r="S28" s="6"/>
      <c r="T28" s="6"/>
      <c r="U28" s="6"/>
      <c r="V28" s="6"/>
      <c r="W28" s="6"/>
    </row>
    <row r="30" spans="1:23" ht="31.5">
      <c r="S30" s="126" t="str">
        <f>IF(COUNTIF('A cacher'!G1:G7,"NA")&gt;0,"NA",CONCATENATE("SCORE = ",ROUNDUP(IF('A cacher'!G1="NA","NA",IF('A cacher'!G2="NA","NA",IF('A cacher'!G3="NA","NA",IF('A cacher'!G4="NA","NA",IF('A cacher'!G5="NA","NA",IF('A cacher'!G6="NA","NA",IF('A cacher'!G7="NA","NA",SUM('A cacher'!G1:G7)/7))))))),0)," %"))</f>
        <v>NA</v>
      </c>
      <c r="T30" s="126"/>
      <c r="U30" s="126"/>
      <c r="V30" s="126"/>
      <c r="W30" s="126"/>
    </row>
    <row r="31" spans="1:23" ht="15.95" customHeight="1">
      <c r="D31" s="71"/>
      <c r="E31" s="71"/>
      <c r="F31" s="71"/>
      <c r="H31" s="71"/>
      <c r="J31" s="75"/>
    </row>
    <row r="32" spans="1:23" ht="30.95" customHeight="1">
      <c r="O32" s="97"/>
      <c r="P32" s="97"/>
      <c r="S32" s="126" t="s">
        <v>88</v>
      </c>
      <c r="T32" s="126"/>
      <c r="U32" s="126"/>
      <c r="V32" s="126"/>
      <c r="W32" s="126"/>
    </row>
    <row r="33" spans="2:23" ht="15.95" customHeight="1">
      <c r="P33" s="94"/>
      <c r="S33" s="127" t="str">
        <f>IF(S30="NA","NA",IF((ROUNDUP(IF('A cacher'!G1="NA","NA",IF('A cacher'!G2="NA","NA",IF('A cacher'!G3="NA","NA",IF('A cacher'!G4="NA","NA",IF('A cacher'!G5="NA","NA",IF('A cacher'!G6="NA","NA",IF('A cacher'!G7="NA","NA",SUM('A cacher'!G1:G7)/7))))))),0))="NA","NA",IF((ROUNDUP(IF('A cacher'!G1="NA","NA",IF('A cacher'!G2="NA","NA",IF('A cacher'!G3="NA","NA",IF('A cacher'!G4="NA","NA",IF('A cacher'!G5="NA","NA",IF('A cacher'!G6="NA","NA",IF('A cacher'!G7="NA","NA",SUM('A cacher'!G1:G7)/7))))))),0))&lt;=50,"L'innovation frugale est compromise",IF((ROUNDUP(IF('A cacher'!G1="NA","NA",IF('A cacher'!G2="NA","NA",IF('A cacher'!G3="NA","NA",IF('A cacher'!G4="NA","NA",IF('A cacher'!G5="NA","NA",IF('A cacher'!G6="NA","NA",IF('A cacher'!G7="NA","NA",SUM('A cacher'!G1:G7)/7))))))),0))&gt;50,"L'innovation frugale est prometteuse",""))))</f>
        <v>NA</v>
      </c>
      <c r="T33" s="127"/>
      <c r="U33" s="127"/>
      <c r="V33" s="127"/>
      <c r="W33" s="127"/>
    </row>
    <row r="34" spans="2:23" ht="15.95" customHeight="1">
      <c r="S34" s="127"/>
      <c r="T34" s="127"/>
      <c r="U34" s="127"/>
      <c r="V34" s="127"/>
      <c r="W34" s="127"/>
    </row>
    <row r="41" spans="2:23">
      <c r="B41" s="74"/>
    </row>
  </sheetData>
  <mergeCells count="3">
    <mergeCell ref="S30:W30"/>
    <mergeCell ref="S32:W32"/>
    <mergeCell ref="S33:W34"/>
  </mergeCells>
  <conditionalFormatting sqref="S33:W34">
    <cfRule type="containsText" dxfId="1" priority="1" operator="containsText" text="prometteuse">
      <formula>NOT(ISERROR(SEARCH("prometteuse",S33)))</formula>
    </cfRule>
    <cfRule type="containsText" dxfId="0" priority="2" operator="containsText" text="compromise">
      <formula>NOT(ISERROR(SEARCH("compromise",S33)))</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D452-441E-FF4A-9D95-4B09E1E6BECC}">
  <dimension ref="A1:G22"/>
  <sheetViews>
    <sheetView workbookViewId="0">
      <selection activeCell="F17" sqref="F17"/>
    </sheetView>
  </sheetViews>
  <sheetFormatPr baseColWidth="10" defaultRowHeight="15.75"/>
  <cols>
    <col min="1" max="1" width="31.125" customWidth="1"/>
    <col min="4" max="4" width="26" customWidth="1"/>
    <col min="6" max="6" width="69.625" customWidth="1"/>
  </cols>
  <sheetData>
    <row r="1" spans="1:7">
      <c r="A1" t="s">
        <v>7</v>
      </c>
      <c r="B1">
        <v>6</v>
      </c>
      <c r="F1" t="s">
        <v>12</v>
      </c>
      <c r="G1" t="str">
        <f>Contraintes!F10</f>
        <v>NA</v>
      </c>
    </row>
    <row r="2" spans="1:7">
      <c r="A2" t="s">
        <v>6</v>
      </c>
      <c r="B2">
        <v>5</v>
      </c>
      <c r="F2" t="s">
        <v>13</v>
      </c>
      <c r="G2" t="str">
        <f>Contraintes!$F$20</f>
        <v>NA</v>
      </c>
    </row>
    <row r="3" spans="1:7">
      <c r="A3" t="s">
        <v>5</v>
      </c>
      <c r="B3">
        <v>4</v>
      </c>
      <c r="F3" t="s">
        <v>14</v>
      </c>
      <c r="G3" t="str">
        <f>Contraintes!F25</f>
        <v>NA</v>
      </c>
    </row>
    <row r="4" spans="1:7">
      <c r="A4" t="s">
        <v>4</v>
      </c>
      <c r="B4">
        <v>3</v>
      </c>
      <c r="F4" t="s">
        <v>38</v>
      </c>
      <c r="G4" t="str">
        <f>Contraintes!F35</f>
        <v>NA</v>
      </c>
    </row>
    <row r="5" spans="1:7">
      <c r="A5" t="s">
        <v>3</v>
      </c>
      <c r="B5">
        <v>2</v>
      </c>
      <c r="F5" t="s">
        <v>39</v>
      </c>
      <c r="G5" t="str">
        <f>Contraintes!F40</f>
        <v>NA</v>
      </c>
    </row>
    <row r="6" spans="1:7">
      <c r="A6" t="s">
        <v>2</v>
      </c>
      <c r="B6">
        <v>1</v>
      </c>
      <c r="F6" t="s">
        <v>15</v>
      </c>
      <c r="G6" t="str">
        <f>Contraintes!F47</f>
        <v>NA</v>
      </c>
    </row>
    <row r="7" spans="1:7">
      <c r="A7" t="s">
        <v>1</v>
      </c>
      <c r="B7">
        <v>0</v>
      </c>
      <c r="F7" t="s">
        <v>16</v>
      </c>
      <c r="G7" t="str">
        <f>Contraintes!F53</f>
        <v>NA</v>
      </c>
    </row>
    <row r="9" spans="1:7">
      <c r="F9" s="91"/>
      <c r="G9" s="66"/>
    </row>
    <row r="10" spans="1:7">
      <c r="A10" t="s">
        <v>21</v>
      </c>
      <c r="B10">
        <v>6</v>
      </c>
      <c r="F10" s="92"/>
      <c r="G10" s="66"/>
    </row>
    <row r="11" spans="1:7">
      <c r="A11" t="s">
        <v>22</v>
      </c>
      <c r="B11">
        <v>3</v>
      </c>
      <c r="F11" s="91"/>
      <c r="G11" s="66"/>
    </row>
    <row r="12" spans="1:7">
      <c r="A12" t="s">
        <v>23</v>
      </c>
      <c r="B12">
        <v>0</v>
      </c>
      <c r="F12" s="92"/>
      <c r="G12" s="66"/>
    </row>
    <row r="13" spans="1:7">
      <c r="F13" s="91"/>
      <c r="G13" s="66"/>
    </row>
    <row r="14" spans="1:7">
      <c r="A14" t="s">
        <v>24</v>
      </c>
      <c r="B14">
        <v>6</v>
      </c>
      <c r="F14" s="92"/>
      <c r="G14" s="66"/>
    </row>
    <row r="15" spans="1:7">
      <c r="A15" t="s">
        <v>25</v>
      </c>
      <c r="B15">
        <v>0</v>
      </c>
    </row>
    <row r="16" spans="1:7">
      <c r="A16" t="s">
        <v>63</v>
      </c>
      <c r="B16">
        <v>1</v>
      </c>
    </row>
    <row r="20" spans="3:4">
      <c r="C20" s="66">
        <f>SUM(G9:G14)/6</f>
        <v>0</v>
      </c>
      <c r="D20" t="s">
        <v>61</v>
      </c>
    </row>
    <row r="21" spans="3:4">
      <c r="C21">
        <f>SUM(G1:G7)/7</f>
        <v>0</v>
      </c>
      <c r="D21" t="s">
        <v>62</v>
      </c>
    </row>
    <row r="22" spans="3:4">
      <c r="C22" s="66">
        <f>(C20+C21)/2</f>
        <v>0</v>
      </c>
      <c r="D22" t="s">
        <v>60</v>
      </c>
    </row>
  </sheetData>
  <phoneticPr fontId="4" type="noConversion"/>
  <dataValidations count="1">
    <dataValidation type="list" allowBlank="1" showInputMessage="1" showErrorMessage="1" sqref="A1:A7" xr:uid="{B23C63B0-7ADF-EE48-947F-8F344F553A34}">
      <formula1>$A$1:$A$7</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Avant de commencer</vt:lpstr>
      <vt:lpstr>Besoins</vt:lpstr>
      <vt:lpstr>Contraintes</vt:lpstr>
      <vt:lpstr>Résultats</vt:lpstr>
      <vt:lpstr>A cacher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Alan</dc:creator>
  <cp:lastModifiedBy>Mickael</cp:lastModifiedBy>
  <dcterms:created xsi:type="dcterms:W3CDTF">2021-11-04T13:22:30Z</dcterms:created>
  <dcterms:modified xsi:type="dcterms:W3CDTF">2021-12-19T13:09:33Z</dcterms:modified>
</cp:coreProperties>
</file>