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
    </mc:Choice>
  </mc:AlternateContent>
  <bookViews>
    <workbookView xWindow="0" yWindow="0" windowWidth="11750" windowHeight="4190" firstSheet="1" activeTab="4"/>
  </bookViews>
  <sheets>
    <sheet name="Mode d'emploi" sheetId="1" r:id="rId1"/>
    <sheet name="Evaluation par Article" sheetId="2" r:id="rId2"/>
    <sheet name="Evaluation par Annexe" sheetId="3" r:id="rId3"/>
    <sheet name="Maîtrise documentaire" sheetId="4" r:id="rId4"/>
    <sheet name="Résultats Globaux" sheetId="5" r:id="rId5"/>
    <sheet name="Utilitaires" sheetId="6" state="hidden" r:id="rId6"/>
  </sheets>
  <definedNames>
    <definedName name="Choix_de__VÉRACITÉ">#REF!</definedName>
    <definedName name="list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o3kvPMg3uBnoTlR3tiI4WVhb1tocN1GFRMHJVx2x0JA="/>
    </ext>
  </extLst>
</workbook>
</file>

<file path=xl/calcChain.xml><?xml version="1.0" encoding="utf-8"?>
<calcChain xmlns="http://schemas.openxmlformats.org/spreadsheetml/2006/main">
  <c r="C31" i="2" l="1"/>
  <c r="D35" i="4" l="1"/>
  <c r="D34" i="4"/>
  <c r="D30" i="4"/>
  <c r="C30" i="4" s="1"/>
  <c r="D29" i="4"/>
  <c r="D26" i="4"/>
  <c r="C26" i="4" s="1"/>
  <c r="D24" i="4"/>
  <c r="C24" i="4"/>
  <c r="C29" i="4"/>
  <c r="C31" i="4"/>
  <c r="C34" i="4"/>
  <c r="C35" i="4"/>
  <c r="C21" i="4"/>
  <c r="D22" i="4"/>
  <c r="C22" i="4" s="1"/>
  <c r="D21" i="4"/>
  <c r="A103" i="5" l="1"/>
  <c r="A102" i="5"/>
  <c r="A107" i="5"/>
  <c r="A5" i="2" l="1"/>
  <c r="H13" i="6" l="1"/>
  <c r="G13" i="6"/>
  <c r="F13" i="6"/>
  <c r="E13" i="6"/>
  <c r="D13" i="6"/>
  <c r="C13" i="6"/>
  <c r="A13" i="6"/>
  <c r="H12" i="6"/>
  <c r="G12" i="6"/>
  <c r="F12" i="6"/>
  <c r="E12" i="6"/>
  <c r="D12" i="6"/>
  <c r="C12" i="6"/>
  <c r="A12" i="6"/>
  <c r="H11" i="6"/>
  <c r="G11" i="6"/>
  <c r="F11" i="6"/>
  <c r="E11" i="6"/>
  <c r="D11" i="6"/>
  <c r="C11" i="6"/>
  <c r="A11" i="6"/>
  <c r="H10" i="6"/>
  <c r="G10" i="6"/>
  <c r="F10" i="6"/>
  <c r="E10" i="6"/>
  <c r="D10" i="6"/>
  <c r="C10" i="6"/>
  <c r="C18" i="2" s="1"/>
  <c r="A10" i="6"/>
  <c r="H9" i="6"/>
  <c r="G9" i="6"/>
  <c r="F9" i="6"/>
  <c r="E9" i="6"/>
  <c r="D9" i="6"/>
  <c r="C9" i="6"/>
  <c r="A9" i="6"/>
  <c r="E8" i="6"/>
  <c r="A8" i="6"/>
  <c r="A7" i="6"/>
  <c r="A106" i="5"/>
  <c r="A105" i="5"/>
  <c r="A104" i="5"/>
  <c r="A101" i="5"/>
  <c r="A100" i="5"/>
  <c r="A99" i="5"/>
  <c r="A98" i="5"/>
  <c r="A97" i="5"/>
  <c r="A96" i="5"/>
  <c r="A95" i="5"/>
  <c r="A94" i="5"/>
  <c r="A93" i="5"/>
  <c r="A92" i="5"/>
  <c r="A91" i="5"/>
  <c r="A90" i="5"/>
  <c r="A89" i="5"/>
  <c r="A88" i="5"/>
  <c r="A87" i="5"/>
  <c r="A86" i="5"/>
  <c r="A85" i="5"/>
  <c r="A84" i="5"/>
  <c r="A82" i="5"/>
  <c r="A81" i="5"/>
  <c r="A80" i="5"/>
  <c r="A79" i="5"/>
  <c r="A78" i="5"/>
  <c r="A77" i="5"/>
  <c r="A76" i="5"/>
  <c r="A75" i="5"/>
  <c r="A74" i="5"/>
  <c r="A73" i="5"/>
  <c r="A72" i="5"/>
  <c r="A71" i="5"/>
  <c r="A70" i="5"/>
  <c r="A69" i="5"/>
  <c r="A68" i="5"/>
  <c r="A67" i="5"/>
  <c r="A66" i="5"/>
  <c r="A65" i="5"/>
  <c r="A64" i="5"/>
  <c r="A63" i="5"/>
  <c r="A62" i="5"/>
  <c r="A61" i="5"/>
  <c r="A10" i="5"/>
  <c r="D9" i="5"/>
  <c r="C9" i="5"/>
  <c r="A9" i="5"/>
  <c r="F8" i="5"/>
  <c r="C8" i="5"/>
  <c r="A8" i="5"/>
  <c r="E7" i="5"/>
  <c r="C7" i="5"/>
  <c r="A7" i="5"/>
  <c r="A3" i="5"/>
  <c r="H2" i="5"/>
  <c r="A2" i="5"/>
  <c r="E34" i="4"/>
  <c r="E30" i="4"/>
  <c r="E22" i="4"/>
  <c r="E21" i="4"/>
  <c r="A8" i="4"/>
  <c r="C7" i="4"/>
  <c r="B7" i="4"/>
  <c r="G6" i="4"/>
  <c r="C6" i="4"/>
  <c r="A6" i="4"/>
  <c r="E5" i="4"/>
  <c r="C5" i="4"/>
  <c r="A5" i="4"/>
  <c r="A4" i="4"/>
  <c r="A2" i="4"/>
  <c r="I1" i="4"/>
  <c r="A1" i="4"/>
  <c r="C407" i="3"/>
  <c r="C406" i="3"/>
  <c r="C405" i="3"/>
  <c r="C404" i="3"/>
  <c r="C403" i="3"/>
  <c r="C402" i="3"/>
  <c r="C401" i="3"/>
  <c r="C400" i="3"/>
  <c r="C399" i="3"/>
  <c r="C398" i="3"/>
  <c r="C397" i="3"/>
  <c r="C396" i="3"/>
  <c r="C395" i="3"/>
  <c r="C394" i="3"/>
  <c r="C393" i="3"/>
  <c r="C392" i="3"/>
  <c r="C391" i="3"/>
  <c r="C390" i="3"/>
  <c r="C389" i="3"/>
  <c r="C388" i="3"/>
  <c r="C387" i="3" s="1"/>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7" i="3"/>
  <c r="C356" i="3"/>
  <c r="C355" i="3"/>
  <c r="C354" i="3"/>
  <c r="C353" i="3"/>
  <c r="C352" i="3"/>
  <c r="C349" i="3"/>
  <c r="C348" i="3"/>
  <c r="C347" i="3"/>
  <c r="C346" i="3" s="1"/>
  <c r="C345" i="3"/>
  <c r="C344" i="3"/>
  <c r="C343" i="3"/>
  <c r="C342" i="3"/>
  <c r="C341" i="3"/>
  <c r="C340" i="3"/>
  <c r="C337" i="3"/>
  <c r="C336" i="3"/>
  <c r="C335" i="3"/>
  <c r="C334" i="3"/>
  <c r="C331" i="3"/>
  <c r="C330" i="3"/>
  <c r="C329" i="3"/>
  <c r="C328" i="3"/>
  <c r="C326" i="3"/>
  <c r="C324" i="3"/>
  <c r="C323" i="3"/>
  <c r="C322" i="3"/>
  <c r="C321" i="3"/>
  <c r="C320" i="3"/>
  <c r="C319" i="3"/>
  <c r="C318" i="3"/>
  <c r="C317" i="3"/>
  <c r="C316" i="3"/>
  <c r="C315" i="3"/>
  <c r="C314" i="3"/>
  <c r="C313" i="3"/>
  <c r="C312" i="3"/>
  <c r="C311" i="3"/>
  <c r="C309" i="3"/>
  <c r="C308" i="3"/>
  <c r="C307" i="3" s="1"/>
  <c r="C306" i="3"/>
  <c r="C305" i="3"/>
  <c r="C304" i="3"/>
  <c r="C303" i="3"/>
  <c r="C302" i="3"/>
  <c r="C301" i="3"/>
  <c r="C300" i="3"/>
  <c r="C299" i="3"/>
  <c r="C298" i="3"/>
  <c r="C297" i="3"/>
  <c r="C296" i="3"/>
  <c r="C294" i="3"/>
  <c r="C291" i="3"/>
  <c r="C290" i="3"/>
  <c r="C288" i="3"/>
  <c r="C287" i="3"/>
  <c r="C286" i="3"/>
  <c r="C285" i="3"/>
  <c r="C284" i="3"/>
  <c r="C283" i="3"/>
  <c r="C282" i="3"/>
  <c r="C281" i="3" s="1"/>
  <c r="C280" i="3"/>
  <c r="C279" i="3"/>
  <c r="C278" i="3"/>
  <c r="C277" i="3" s="1"/>
  <c r="C271" i="3"/>
  <c r="C268" i="3"/>
  <c r="C266" i="3"/>
  <c r="C265" i="3"/>
  <c r="C264" i="3" s="1"/>
  <c r="C263" i="3"/>
  <c r="C262" i="3"/>
  <c r="C261" i="3"/>
  <c r="C260" i="3"/>
  <c r="C259" i="3" s="1"/>
  <c r="C258" i="3"/>
  <c r="C257" i="3"/>
  <c r="C256" i="3"/>
  <c r="C253" i="3"/>
  <c r="C252" i="3"/>
  <c r="C251" i="3"/>
  <c r="C250" i="3"/>
  <c r="C249" i="3"/>
  <c r="C248" i="3"/>
  <c r="C247" i="3"/>
  <c r="C246" i="3"/>
  <c r="C245" i="3"/>
  <c r="C244" i="3"/>
  <c r="C243" i="3"/>
  <c r="C242" i="3"/>
  <c r="C241" i="3"/>
  <c r="C240" i="3"/>
  <c r="C239" i="3"/>
  <c r="C238" i="3"/>
  <c r="C237" i="3"/>
  <c r="C236" i="3"/>
  <c r="C235" i="3"/>
  <c r="C234" i="3"/>
  <c r="C233" i="3"/>
  <c r="C231" i="3"/>
  <c r="C230" i="3"/>
  <c r="C229" i="3"/>
  <c r="C228" i="3"/>
  <c r="C227" i="3"/>
  <c r="C226" i="3"/>
  <c r="C225" i="3"/>
  <c r="C224" i="3"/>
  <c r="C223" i="3"/>
  <c r="C222" i="3"/>
  <c r="C221" i="3"/>
  <c r="C220" i="3"/>
  <c r="C219" i="3"/>
  <c r="C218" i="3"/>
  <c r="C217" i="3"/>
  <c r="C215" i="3"/>
  <c r="C214" i="3"/>
  <c r="C213" i="3"/>
  <c r="C209" i="3"/>
  <c r="C208" i="3"/>
  <c r="C207" i="3"/>
  <c r="C206" i="3"/>
  <c r="C205" i="3"/>
  <c r="C204" i="3"/>
  <c r="C203" i="3"/>
  <c r="C202" i="3"/>
  <c r="C201" i="3"/>
  <c r="C200" i="3"/>
  <c r="C198" i="3"/>
  <c r="C197" i="3"/>
  <c r="C196" i="3"/>
  <c r="C195" i="3"/>
  <c r="C194" i="3"/>
  <c r="C193" i="3"/>
  <c r="C192" i="3"/>
  <c r="C191" i="3"/>
  <c r="C190" i="3"/>
  <c r="C189" i="3"/>
  <c r="C188" i="3"/>
  <c r="C187" i="3"/>
  <c r="C186" i="3"/>
  <c r="C185" i="3"/>
  <c r="C184" i="3"/>
  <c r="C183" i="3"/>
  <c r="C182" i="3"/>
  <c r="C181" i="3"/>
  <c r="C180" i="3"/>
  <c r="C178" i="3"/>
  <c r="C177" i="3"/>
  <c r="C176" i="3"/>
  <c r="C175" i="3"/>
  <c r="C174" i="3"/>
  <c r="C173" i="3"/>
  <c r="C172" i="3"/>
  <c r="C171" i="3"/>
  <c r="C170" i="3"/>
  <c r="C169" i="3"/>
  <c r="C168" i="3"/>
  <c r="C167" i="3"/>
  <c r="C166" i="3"/>
  <c r="C165" i="3"/>
  <c r="C164" i="3"/>
  <c r="C163" i="3"/>
  <c r="C162" i="3"/>
  <c r="C161" i="3"/>
  <c r="C160" i="3" s="1"/>
  <c r="C159" i="3"/>
  <c r="C158" i="3"/>
  <c r="C156" i="3"/>
  <c r="C155" i="3"/>
  <c r="C154" i="3" s="1"/>
  <c r="C153" i="3"/>
  <c r="C152" i="3"/>
  <c r="C151" i="3"/>
  <c r="C150" i="3"/>
  <c r="C149" i="3"/>
  <c r="C148" i="3"/>
  <c r="C147" i="3"/>
  <c r="C145" i="3"/>
  <c r="C144" i="3"/>
  <c r="C142" i="3"/>
  <c r="C141" i="3"/>
  <c r="C140" i="3"/>
  <c r="C139" i="3"/>
  <c r="C138" i="3"/>
  <c r="C137" i="3"/>
  <c r="C136" i="3"/>
  <c r="C135" i="3"/>
  <c r="C134" i="3"/>
  <c r="C133" i="3"/>
  <c r="C132" i="3"/>
  <c r="C131" i="3"/>
  <c r="C130" i="3"/>
  <c r="C129"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2" i="3"/>
  <c r="C81" i="3"/>
  <c r="C80" i="3"/>
  <c r="C79" i="3"/>
  <c r="C78" i="3"/>
  <c r="C77" i="3"/>
  <c r="C75" i="3"/>
  <c r="C74" i="3"/>
  <c r="C73" i="3"/>
  <c r="C71" i="3"/>
  <c r="C70" i="3"/>
  <c r="C69" i="3"/>
  <c r="C68" i="3"/>
  <c r="C67" i="3"/>
  <c r="C66" i="3"/>
  <c r="C65" i="3"/>
  <c r="C63" i="3"/>
  <c r="C62" i="3"/>
  <c r="C61" i="3" s="1"/>
  <c r="C60" i="3"/>
  <c r="C59" i="3"/>
  <c r="C58" i="3"/>
  <c r="C57" i="3"/>
  <c r="C55" i="3"/>
  <c r="C54" i="3"/>
  <c r="C52" i="3"/>
  <c r="C51" i="3"/>
  <c r="C50" i="3"/>
  <c r="C49" i="3"/>
  <c r="C48" i="3"/>
  <c r="C47" i="3"/>
  <c r="C46" i="3"/>
  <c r="C45" i="3"/>
  <c r="C44" i="3"/>
  <c r="C43" i="3"/>
  <c r="C42" i="3"/>
  <c r="C41" i="3"/>
  <c r="C40" i="3"/>
  <c r="C39" i="3"/>
  <c r="C38" i="3"/>
  <c r="C37" i="3"/>
  <c r="C35" i="3"/>
  <c r="C34" i="3" s="1"/>
  <c r="C33" i="3"/>
  <c r="C32" i="3"/>
  <c r="C31" i="3"/>
  <c r="C30" i="3"/>
  <c r="C28" i="3"/>
  <c r="C27" i="3"/>
  <c r="C26" i="3"/>
  <c r="C25" i="3"/>
  <c r="C22" i="3"/>
  <c r="C21" i="3"/>
  <c r="C20" i="3"/>
  <c r="C19" i="3"/>
  <c r="C18" i="3"/>
  <c r="C17" i="3"/>
  <c r="C16" i="3"/>
  <c r="C15" i="3"/>
  <c r="C14" i="3"/>
  <c r="C13" i="3"/>
  <c r="E10" i="3"/>
  <c r="D10" i="3"/>
  <c r="C10" i="3"/>
  <c r="B10" i="3"/>
  <c r="A9" i="3"/>
  <c r="B7" i="3"/>
  <c r="B6" i="3"/>
  <c r="D5" i="3"/>
  <c r="B5" i="3"/>
  <c r="A5" i="3"/>
  <c r="B4" i="3"/>
  <c r="B3" i="3"/>
  <c r="E2" i="3"/>
  <c r="A2" i="3"/>
  <c r="E1" i="3"/>
  <c r="A1" i="3"/>
  <c r="C142" i="2"/>
  <c r="C141" i="2"/>
  <c r="C140" i="2"/>
  <c r="C138" i="2"/>
  <c r="C136" i="2"/>
  <c r="C135" i="2"/>
  <c r="C134" i="2"/>
  <c r="C133" i="2"/>
  <c r="C132" i="2"/>
  <c r="C131" i="2"/>
  <c r="C130" i="2"/>
  <c r="C129" i="2"/>
  <c r="C128" i="2"/>
  <c r="C127" i="2"/>
  <c r="C125" i="2"/>
  <c r="C124" i="2"/>
  <c r="C123" i="2"/>
  <c r="C122" i="2"/>
  <c r="C121" i="2"/>
  <c r="C120" i="2"/>
  <c r="C119" i="2"/>
  <c r="C118" i="2"/>
  <c r="C116" i="2"/>
  <c r="C115" i="2" s="1"/>
  <c r="E115" i="2" s="1"/>
  <c r="D115" i="2" s="1"/>
  <c r="C114" i="2"/>
  <c r="C113" i="2"/>
  <c r="C112" i="2"/>
  <c r="C109" i="2"/>
  <c r="C108" i="2"/>
  <c r="C106" i="2"/>
  <c r="C105" i="2"/>
  <c r="C104" i="2"/>
  <c r="C103" i="2"/>
  <c r="C102" i="2"/>
  <c r="C101" i="2"/>
  <c r="C100" i="2"/>
  <c r="C99" i="2"/>
  <c r="C98" i="2"/>
  <c r="C97" i="2"/>
  <c r="C94" i="2"/>
  <c r="C93" i="2"/>
  <c r="C92" i="2"/>
  <c r="C91" i="2"/>
  <c r="C90" i="2"/>
  <c r="C89" i="2"/>
  <c r="C88" i="2"/>
  <c r="C87" i="2"/>
  <c r="C84" i="2"/>
  <c r="C83" i="2"/>
  <c r="C82" i="2"/>
  <c r="C81" i="2"/>
  <c r="C80" i="2"/>
  <c r="C79" i="2"/>
  <c r="C78" i="2"/>
  <c r="C77" i="2"/>
  <c r="C76" i="2"/>
  <c r="C74" i="2"/>
  <c r="C72" i="2"/>
  <c r="C71" i="2"/>
  <c r="C70" i="2"/>
  <c r="C68" i="2"/>
  <c r="C67" i="2"/>
  <c r="C66" i="2"/>
  <c r="C65" i="2"/>
  <c r="C64" i="2"/>
  <c r="C63" i="2"/>
  <c r="C62" i="2"/>
  <c r="C59" i="2"/>
  <c r="C58" i="2"/>
  <c r="C57" i="2"/>
  <c r="C56" i="2"/>
  <c r="C55" i="2"/>
  <c r="C52" i="2"/>
  <c r="C50" i="2"/>
  <c r="C48" i="2"/>
  <c r="C47" i="2"/>
  <c r="C46" i="2"/>
  <c r="C44" i="2"/>
  <c r="C43" i="2"/>
  <c r="C42" i="2"/>
  <c r="C41" i="2"/>
  <c r="C40" i="2"/>
  <c r="C39" i="2"/>
  <c r="C38" i="2"/>
  <c r="C37" i="2"/>
  <c r="C36" i="2"/>
  <c r="C35" i="2"/>
  <c r="C34" i="2"/>
  <c r="C33" i="2"/>
  <c r="C32" i="2"/>
  <c r="C30" i="2"/>
  <c r="C29" i="2"/>
  <c r="C28" i="2"/>
  <c r="C27" i="2"/>
  <c r="C26" i="2"/>
  <c r="C25" i="2"/>
  <c r="C24" i="2"/>
  <c r="C23" i="2"/>
  <c r="C22" i="2"/>
  <c r="C21" i="2"/>
  <c r="C20" i="2"/>
  <c r="C19" i="2"/>
  <c r="C16" i="2"/>
  <c r="A9" i="2"/>
  <c r="B7" i="2"/>
  <c r="B6" i="2"/>
  <c r="D5" i="2"/>
  <c r="B5" i="2"/>
  <c r="B4" i="2"/>
  <c r="B3" i="2"/>
  <c r="A2" i="2"/>
  <c r="E1" i="2"/>
  <c r="A1" i="2"/>
  <c r="C137" i="2" l="1"/>
  <c r="E137" i="2" s="1"/>
  <c r="D32" i="4"/>
  <c r="C32" i="4" s="1"/>
  <c r="C359" i="3"/>
  <c r="C56" i="3"/>
  <c r="C128" i="3"/>
  <c r="C232" i="3"/>
  <c r="C72" i="3"/>
  <c r="C157" i="3"/>
  <c r="C179" i="3"/>
  <c r="C216" i="3"/>
  <c r="C255" i="3"/>
  <c r="C295" i="3"/>
  <c r="C327" i="3"/>
  <c r="C333" i="3"/>
  <c r="C339" i="3"/>
  <c r="C338" i="3" s="1"/>
  <c r="C76" i="3"/>
  <c r="C146" i="3"/>
  <c r="C199" i="3"/>
  <c r="C212" i="3"/>
  <c r="C211" i="3" s="1"/>
  <c r="C267" i="3"/>
  <c r="C289" i="3"/>
  <c r="C310" i="3"/>
  <c r="C351" i="3"/>
  <c r="C45" i="2"/>
  <c r="E45" i="2" s="1"/>
  <c r="E281" i="3"/>
  <c r="D281" i="3" s="1"/>
  <c r="C61" i="2"/>
  <c r="E61" i="2" s="1"/>
  <c r="C86" i="2"/>
  <c r="E86" i="2" s="1"/>
  <c r="C53" i="3"/>
  <c r="C64" i="3"/>
  <c r="C84" i="3"/>
  <c r="C143" i="3"/>
  <c r="C17" i="2"/>
  <c r="C73" i="2"/>
  <c r="E73" i="2" s="1"/>
  <c r="C107" i="2"/>
  <c r="F76" i="5" s="1"/>
  <c r="F107" i="5"/>
  <c r="G107" i="5" s="1"/>
  <c r="C75" i="2"/>
  <c r="E75" i="2" s="1"/>
  <c r="C12" i="3"/>
  <c r="F85" i="5" s="1"/>
  <c r="C96" i="2"/>
  <c r="C111" i="2"/>
  <c r="F78" i="5" s="1"/>
  <c r="G78" i="5" s="1"/>
  <c r="C117" i="2"/>
  <c r="E117" i="2" s="1"/>
  <c r="C126" i="2"/>
  <c r="F80" i="5" s="1"/>
  <c r="G80" i="5" s="1"/>
  <c r="C24" i="3"/>
  <c r="C15" i="2"/>
  <c r="C13" i="2"/>
  <c r="C54" i="2"/>
  <c r="C53" i="2" s="1"/>
  <c r="F66" i="5" s="1"/>
  <c r="G66" i="5" s="1"/>
  <c r="C14" i="2"/>
  <c r="C51" i="2"/>
  <c r="C49" i="2" s="1"/>
  <c r="C139" i="2"/>
  <c r="F82" i="5" s="1"/>
  <c r="G82" i="5" s="1"/>
  <c r="C36" i="3"/>
  <c r="E36" i="3" s="1"/>
  <c r="D36" i="3" s="1"/>
  <c r="C29" i="3"/>
  <c r="E29" i="3" s="1"/>
  <c r="D29" i="3" s="1"/>
  <c r="E34" i="3"/>
  <c r="D34" i="3" s="1"/>
  <c r="E61" i="3"/>
  <c r="D61" i="3" s="1"/>
  <c r="E264" i="3"/>
  <c r="D264" i="3" s="1"/>
  <c r="E307" i="3"/>
  <c r="D307" i="3" s="1"/>
  <c r="E53" i="3"/>
  <c r="D53" i="3" s="1"/>
  <c r="E72" i="3"/>
  <c r="D72" i="3" s="1"/>
  <c r="E35" i="4"/>
  <c r="E267" i="3"/>
  <c r="D267" i="3" s="1"/>
  <c r="E212" i="3"/>
  <c r="D212" i="3" s="1"/>
  <c r="F92" i="5"/>
  <c r="G92" i="5" s="1"/>
  <c r="E199" i="3"/>
  <c r="D199" i="3" s="1"/>
  <c r="E259" i="3"/>
  <c r="D259" i="3" s="1"/>
  <c r="E277" i="3"/>
  <c r="D277" i="3" s="1"/>
  <c r="E327" i="3"/>
  <c r="D327" i="3" s="1"/>
  <c r="E346" i="3"/>
  <c r="D346" i="3" s="1"/>
  <c r="E359" i="3"/>
  <c r="H106" i="5" s="1"/>
  <c r="C350" i="3"/>
  <c r="E24" i="3"/>
  <c r="D24" i="3" s="1"/>
  <c r="E29" i="4"/>
  <c r="E154" i="3"/>
  <c r="H92" i="5" s="1"/>
  <c r="E333" i="3"/>
  <c r="D333" i="3" s="1"/>
  <c r="E339" i="3"/>
  <c r="D339" i="3" s="1"/>
  <c r="E64" i="3"/>
  <c r="D64" i="3" s="1"/>
  <c r="E232" i="3"/>
  <c r="E255" i="3"/>
  <c r="D255" i="3" s="1"/>
  <c r="E310" i="3"/>
  <c r="D310" i="3" s="1"/>
  <c r="E56" i="3"/>
  <c r="D56" i="3" s="1"/>
  <c r="E84" i="3"/>
  <c r="D84" i="3" s="1"/>
  <c r="F89" i="5"/>
  <c r="G89" i="5" s="1"/>
  <c r="F95" i="5"/>
  <c r="G95" i="5" s="1"/>
  <c r="E76" i="3"/>
  <c r="D76" i="3" s="1"/>
  <c r="F91" i="5"/>
  <c r="G91" i="5" s="1"/>
  <c r="E216" i="3"/>
  <c r="D216" i="3" s="1"/>
  <c r="F100" i="5"/>
  <c r="G100" i="5" s="1"/>
  <c r="E289" i="3"/>
  <c r="F94" i="5"/>
  <c r="G94" i="5" s="1"/>
  <c r="E160" i="3"/>
  <c r="E295" i="3"/>
  <c r="D295" i="3" s="1"/>
  <c r="E32" i="4"/>
  <c r="F93" i="5"/>
  <c r="G93" i="5" s="1"/>
  <c r="E157" i="3"/>
  <c r="C325" i="3"/>
  <c r="E6" i="4"/>
  <c r="E8" i="5"/>
  <c r="F90" i="5"/>
  <c r="G90" i="5" s="1"/>
  <c r="E143" i="3"/>
  <c r="E387" i="3"/>
  <c r="C12" i="2" l="1"/>
  <c r="E12" i="2" s="1"/>
  <c r="D12" i="2" s="1"/>
  <c r="E107" i="2"/>
  <c r="D107" i="2" s="1"/>
  <c r="C95" i="2"/>
  <c r="F74" i="5" s="1"/>
  <c r="G74" i="5" s="1"/>
  <c r="F63" i="5"/>
  <c r="G63" i="5" s="1"/>
  <c r="D28" i="4"/>
  <c r="C28" i="4" s="1"/>
  <c r="E28" i="4" s="1"/>
  <c r="D27" i="4"/>
  <c r="C27" i="4" s="1"/>
  <c r="E27" i="4" s="1"/>
  <c r="D23" i="4"/>
  <c r="C23" i="4" s="1"/>
  <c r="E23" i="4" s="1"/>
  <c r="D25" i="4"/>
  <c r="C25" i="4" s="1"/>
  <c r="E25" i="4" s="1"/>
  <c r="F70" i="5"/>
  <c r="G70" i="5" s="1"/>
  <c r="F81" i="5"/>
  <c r="G81" i="5" s="1"/>
  <c r="E53" i="2"/>
  <c r="H66" i="5" s="1"/>
  <c r="C69" i="2"/>
  <c r="F69" i="5" s="1"/>
  <c r="G69" i="5" s="1"/>
  <c r="C293" i="3"/>
  <c r="C254" i="3"/>
  <c r="E325" i="3"/>
  <c r="D325" i="3" s="1"/>
  <c r="D154" i="3"/>
  <c r="F65" i="5"/>
  <c r="G65" i="5" s="1"/>
  <c r="E49" i="2"/>
  <c r="C23" i="3"/>
  <c r="F86" i="5" s="1"/>
  <c r="E139" i="2"/>
  <c r="H82" i="5" s="1"/>
  <c r="E31" i="4"/>
  <c r="D359" i="3"/>
  <c r="C358" i="3"/>
  <c r="F105" i="5" s="1"/>
  <c r="G105" i="5" s="1"/>
  <c r="F106" i="5"/>
  <c r="G106" i="5" s="1"/>
  <c r="E26" i="4"/>
  <c r="E351" i="3"/>
  <c r="D351" i="3" s="1"/>
  <c r="E338" i="3"/>
  <c r="D338" i="3" s="1"/>
  <c r="E254" i="3"/>
  <c r="D254" i="3" s="1"/>
  <c r="F98" i="5"/>
  <c r="G98" i="5" s="1"/>
  <c r="F97" i="5"/>
  <c r="G97" i="5" s="1"/>
  <c r="E179" i="3"/>
  <c r="H95" i="5" s="1"/>
  <c r="E146" i="3"/>
  <c r="H91" i="5" s="1"/>
  <c r="C127" i="3"/>
  <c r="F88" i="5" s="1"/>
  <c r="G88" i="5" s="1"/>
  <c r="E128" i="3"/>
  <c r="H89" i="5" s="1"/>
  <c r="C83" i="3"/>
  <c r="E83" i="3" s="1"/>
  <c r="E12" i="3"/>
  <c r="H84" i="5" s="1"/>
  <c r="F84" i="5"/>
  <c r="G84" i="5" s="1"/>
  <c r="E111" i="2"/>
  <c r="H78" i="5" s="1"/>
  <c r="E96" i="2"/>
  <c r="H75" i="5" s="1"/>
  <c r="F75" i="5"/>
  <c r="G76" i="5" s="1"/>
  <c r="C85" i="2"/>
  <c r="F72" i="5" s="1"/>
  <c r="G72" i="5" s="1"/>
  <c r="F73" i="5"/>
  <c r="G73" i="5" s="1"/>
  <c r="F71" i="5"/>
  <c r="G71" i="5" s="1"/>
  <c r="F68" i="5"/>
  <c r="G68" i="5" s="1"/>
  <c r="F64" i="5"/>
  <c r="G64" i="5" s="1"/>
  <c r="E126" i="2"/>
  <c r="D126" i="2" s="1"/>
  <c r="D33" i="4"/>
  <c r="C110" i="2"/>
  <c r="F77" i="5" s="1"/>
  <c r="G77" i="5" s="1"/>
  <c r="F79" i="5"/>
  <c r="G79" i="5" s="1"/>
  <c r="E24" i="4"/>
  <c r="E17" i="2"/>
  <c r="D17" i="2" s="1"/>
  <c r="H71" i="5"/>
  <c r="D75" i="2"/>
  <c r="H94" i="5"/>
  <c r="D160" i="3"/>
  <c r="H64" i="5"/>
  <c r="D45" i="2"/>
  <c r="H73" i="5"/>
  <c r="D86" i="2"/>
  <c r="H81" i="5"/>
  <c r="D137" i="2"/>
  <c r="F104" i="5"/>
  <c r="E350" i="3"/>
  <c r="D232" i="3"/>
  <c r="H98" i="5"/>
  <c r="H70" i="5"/>
  <c r="D73" i="2"/>
  <c r="H93" i="5"/>
  <c r="D157" i="3"/>
  <c r="H79" i="5"/>
  <c r="D117" i="2"/>
  <c r="H69" i="5"/>
  <c r="H68" i="5"/>
  <c r="D61" i="2"/>
  <c r="H107" i="5"/>
  <c r="D387" i="3"/>
  <c r="H65" i="5"/>
  <c r="D49" i="2"/>
  <c r="H90" i="5"/>
  <c r="D143" i="3"/>
  <c r="H100" i="5"/>
  <c r="D289" i="3"/>
  <c r="H76" i="5" l="1"/>
  <c r="E95" i="2"/>
  <c r="H74" i="5" s="1"/>
  <c r="F62" i="5"/>
  <c r="G62" i="5" s="1"/>
  <c r="C11" i="2"/>
  <c r="E11" i="2" s="1"/>
  <c r="H61" i="5" s="1"/>
  <c r="H62" i="5"/>
  <c r="D53" i="2"/>
  <c r="C33" i="4"/>
  <c r="E33" i="4" s="1"/>
  <c r="E293" i="3"/>
  <c r="D293" i="3" s="1"/>
  <c r="D179" i="3"/>
  <c r="C332" i="3"/>
  <c r="C292" i="3" s="1"/>
  <c r="F87" i="5"/>
  <c r="G87" i="5" s="1"/>
  <c r="D128" i="3"/>
  <c r="D139" i="2"/>
  <c r="E211" i="3"/>
  <c r="E85" i="2"/>
  <c r="H72" i="5" s="1"/>
  <c r="E358" i="3"/>
  <c r="H105" i="5" s="1"/>
  <c r="F102" i="5"/>
  <c r="F99" i="5"/>
  <c r="G99" i="5" s="1"/>
  <c r="C210" i="3"/>
  <c r="E210" i="3" s="1"/>
  <c r="D146" i="3"/>
  <c r="E127" i="3"/>
  <c r="D127" i="3" s="1"/>
  <c r="E23" i="3"/>
  <c r="D23" i="3" s="1"/>
  <c r="C11" i="3"/>
  <c r="E11" i="3" s="1"/>
  <c r="D11" i="3" s="1"/>
  <c r="H85" i="5"/>
  <c r="D12" i="3"/>
  <c r="D111" i="2"/>
  <c r="D96" i="2"/>
  <c r="G75" i="5"/>
  <c r="E69" i="2"/>
  <c r="D69" i="2" s="1"/>
  <c r="C60" i="2"/>
  <c r="F67" i="5" s="1"/>
  <c r="G67" i="5" s="1"/>
  <c r="H80" i="5"/>
  <c r="E110" i="2"/>
  <c r="H77" i="5" s="1"/>
  <c r="H63" i="5"/>
  <c r="H104" i="5"/>
  <c r="D350" i="3"/>
  <c r="H87" i="5"/>
  <c r="D83" i="3"/>
  <c r="H97" i="5"/>
  <c r="D211" i="3"/>
  <c r="H99" i="5"/>
  <c r="D95" i="2" l="1"/>
  <c r="F61" i="5"/>
  <c r="D11" i="2"/>
  <c r="H102" i="5"/>
  <c r="E332" i="3"/>
  <c r="H103" i="5" s="1"/>
  <c r="F103" i="5"/>
  <c r="F96" i="5"/>
  <c r="G96" i="5" s="1"/>
  <c r="D85" i="2"/>
  <c r="D358" i="3"/>
  <c r="H88" i="5"/>
  <c r="H86" i="5"/>
  <c r="E60" i="2"/>
  <c r="H67" i="5" s="1"/>
  <c r="D110" i="2"/>
  <c r="F60" i="5"/>
  <c r="G60" i="5" s="1"/>
  <c r="F101" i="5"/>
  <c r="G101" i="5" s="1"/>
  <c r="E292" i="3"/>
  <c r="H96" i="5"/>
  <c r="D210" i="3"/>
  <c r="D332" i="3" l="1"/>
  <c r="F83" i="5"/>
  <c r="G83" i="5" s="1"/>
  <c r="H83" i="5"/>
  <c r="D60" i="2"/>
  <c r="H12" i="5"/>
  <c r="H101" i="5"/>
  <c r="D292" i="3"/>
  <c r="F59" i="5" l="1"/>
  <c r="G59" i="5" s="1"/>
  <c r="H36" i="5"/>
</calcChain>
</file>

<file path=xl/sharedStrings.xml><?xml version="1.0" encoding="utf-8"?>
<sst xmlns="http://schemas.openxmlformats.org/spreadsheetml/2006/main" count="2112" uniqueCount="729">
  <si>
    <t> © UTC 2024 - Master IDS -  Etude complète : travaux.master.utc.fr réf n° IDS249</t>
  </si>
  <si>
    <t>Document d'appui à la déclaration de conformité au règlement 2017/746</t>
  </si>
  <si>
    <t>Enregistrement de qualité :  A4 100% vertical</t>
  </si>
  <si>
    <t>Fabricants, où en êtes vous par rapport au Règlement Européen  2017/746 ?</t>
  </si>
  <si>
    <t>Organisme :</t>
  </si>
  <si>
    <t>Nom de l'établissement :</t>
  </si>
  <si>
    <t>DMDIV</t>
  </si>
  <si>
    <t>NOM et Prénom :</t>
  </si>
  <si>
    <t>Indiquez le nom du dispositif</t>
  </si>
  <si>
    <t xml:space="preserve"> Coordonnées :</t>
  </si>
  <si>
    <t>email:</t>
  </si>
  <si>
    <t xml:space="preserve">tél: </t>
  </si>
  <si>
    <t>Mode d'emploi</t>
  </si>
  <si>
    <r>
      <rPr>
        <b/>
        <sz val="7"/>
        <color theme="1"/>
        <rFont val="Arial"/>
        <family val="2"/>
      </rPr>
      <t>REMARQUES :</t>
    </r>
    <r>
      <rPr>
        <sz val="7"/>
        <color theme="1"/>
        <rFont val="Arial"/>
        <family val="2"/>
      </rPr>
      <t xml:space="preserve">
Si une exigence est déclarée "</t>
    </r>
    <r>
      <rPr>
        <b/>
        <sz val="7"/>
        <color theme="1"/>
        <rFont val="Arial"/>
        <family val="2"/>
      </rPr>
      <t>Non applicable</t>
    </r>
    <r>
      <rPr>
        <sz val="7"/>
        <color theme="1"/>
        <rFont val="Arial"/>
        <family val="2"/>
      </rPr>
      <t xml:space="preserve">", elle ne sera pas prise en compte dans le calcul du score de l'évaluation finale, mais </t>
    </r>
    <r>
      <rPr>
        <b/>
        <sz val="7"/>
        <color theme="1"/>
        <rFont val="Arial"/>
        <family val="2"/>
      </rPr>
      <t xml:space="preserve">elle doit être dûment justifiée. </t>
    </r>
    <r>
      <rPr>
        <sz val="7"/>
        <color theme="1"/>
        <rFont val="Arial"/>
        <family val="2"/>
      </rPr>
      <t xml:space="preserve">Certaines exigences reclament des preuves documentaires dont le bilan est montré dans l'onglet </t>
    </r>
    <r>
      <rPr>
        <b/>
        <sz val="7"/>
        <color theme="1"/>
        <rFont val="Arial"/>
        <family val="2"/>
      </rPr>
      <t>{Maitrise documentaire}.</t>
    </r>
  </si>
  <si>
    <r>
      <rPr>
        <b/>
        <sz val="7"/>
        <color theme="1"/>
        <rFont val="Arial"/>
        <family val="2"/>
      </rPr>
      <t xml:space="preserve">NB : Cet outil se veut être une aide et </t>
    </r>
    <r>
      <rPr>
        <b/>
        <sz val="7"/>
        <color rgb="FFFF0000"/>
        <rFont val="Arial"/>
        <family val="2"/>
      </rPr>
      <t>ne garantit pas l'obtention du Marquage CE</t>
    </r>
  </si>
  <si>
    <t xml:space="preserve">  PRÉSENTATION DES ONGLETS :</t>
  </si>
  <si>
    <t>{Mode d'emploi} :</t>
  </si>
  <si>
    <t>{Evaluation par Article :  139 critères</t>
  </si>
  <si>
    <r>
      <rPr>
        <sz val="7"/>
        <color theme="1"/>
        <rFont val="Arial"/>
        <family val="2"/>
      </rPr>
      <t>* Présente uniquement les exigences des articles du Règlement spécifiquement applicables aux</t>
    </r>
    <r>
      <rPr>
        <b/>
        <sz val="7"/>
        <color theme="1"/>
        <rFont val="Arial"/>
        <family val="2"/>
      </rPr>
      <t xml:space="preserve"> fabricants</t>
    </r>
    <r>
      <rPr>
        <sz val="7"/>
        <color theme="1"/>
        <rFont val="Arial"/>
        <family val="2"/>
      </rPr>
      <t>, excluant celles concernant</t>
    </r>
    <r>
      <rPr>
        <b/>
        <sz val="7"/>
        <color theme="1"/>
        <rFont val="Arial"/>
        <family val="2"/>
      </rPr>
      <t xml:space="preserve"> les mandataires, distributeurs, et importateurs</t>
    </r>
    <r>
      <rPr>
        <sz val="7"/>
        <color theme="1"/>
        <rFont val="Arial"/>
        <family val="2"/>
      </rPr>
      <t>.</t>
    </r>
  </si>
  <si>
    <t>* Une fois qu'une exigence est satisfaite, il est nécessaire de mentionner le document de preuve et/ou le référentiel utilisé quant au respect de l'exigence.</t>
  </si>
  <si>
    <t xml:space="preserve"> {Evaluation par Annexe} : 358 critères</t>
  </si>
  <si>
    <t xml:space="preserve">* Présente uniquement les exigences des articles du Règlement spécifiquement applicables aux fabricants, excluant celles concernant les mandataires, distributeurs, et importateurs.
</t>
  </si>
  <si>
    <t>{Résultats Globaux} :</t>
  </si>
  <si>
    <t>{Maitrise documentaire} :</t>
  </si>
  <si>
    <t>Echelles d'évaluation utilisées</t>
  </si>
  <si>
    <r>
      <rPr>
        <sz val="7"/>
        <color theme="1"/>
        <rFont val="Arial"/>
        <family val="2"/>
      </rPr>
      <t xml:space="preserve">Niveaux de </t>
    </r>
    <r>
      <rPr>
        <b/>
        <sz val="7"/>
        <color theme="1"/>
        <rFont val="Arial"/>
        <family val="2"/>
      </rPr>
      <t>RÉALISATION</t>
    </r>
    <r>
      <rPr>
        <sz val="7"/>
        <color theme="1"/>
        <rFont val="Arial"/>
        <family val="2"/>
      </rPr>
      <t xml:space="preserve">
d'une exigence</t>
    </r>
  </si>
  <si>
    <r>
      <rPr>
        <b/>
        <sz val="7"/>
        <color rgb="FF900000"/>
        <rFont val="Arial"/>
        <family val="2"/>
      </rPr>
      <t>LIBELLÉS</t>
    </r>
    <r>
      <rPr>
        <sz val="7"/>
        <color rgb="FF900000"/>
        <rFont val="Arial"/>
        <family val="2"/>
      </rPr>
      <t xml:space="preserve"> des niveaux de </t>
    </r>
    <r>
      <rPr>
        <b/>
        <sz val="7"/>
        <color rgb="FF900000"/>
        <rFont val="Arial"/>
        <family val="2"/>
      </rPr>
      <t>CONFORMITE</t>
    </r>
    <r>
      <rPr>
        <sz val="7"/>
        <color rgb="FF900000"/>
        <rFont val="Arial"/>
        <family val="2"/>
      </rPr>
      <t xml:space="preserve"> des </t>
    </r>
    <r>
      <rPr>
        <b/>
        <sz val="7"/>
        <color rgb="FF900000"/>
        <rFont val="Arial"/>
        <family val="2"/>
      </rPr>
      <t xml:space="preserve">ARTICLES </t>
    </r>
    <r>
      <rPr>
        <sz val="7"/>
        <color rgb="FF900000"/>
        <rFont val="Arial"/>
        <family val="2"/>
      </rPr>
      <t xml:space="preserve">du règlement </t>
    </r>
  </si>
  <si>
    <r>
      <rPr>
        <sz val="6"/>
        <color theme="1"/>
        <rFont val="Arial"/>
        <family val="2"/>
      </rPr>
      <t xml:space="preserve">Libellés explicites </t>
    </r>
    <r>
      <rPr>
        <b/>
        <sz val="6"/>
        <color theme="1"/>
        <rFont val="Arial"/>
        <family val="2"/>
      </rPr>
      <t xml:space="preserve">
des niveaux de VÉRACITÉ</t>
    </r>
  </si>
  <si>
    <r>
      <rPr>
        <sz val="6"/>
        <color theme="1"/>
        <rFont val="Arial"/>
        <family val="2"/>
      </rPr>
      <t xml:space="preserve">Choix de </t>
    </r>
    <r>
      <rPr>
        <b/>
        <sz val="6"/>
        <color theme="1"/>
        <rFont val="Arial"/>
        <family val="2"/>
      </rPr>
      <t>VÉRACITÉ</t>
    </r>
  </si>
  <si>
    <r>
      <rPr>
        <sz val="6"/>
        <color theme="1"/>
        <rFont val="Arial"/>
        <family val="2"/>
      </rPr>
      <t xml:space="preserve">Taux de </t>
    </r>
    <r>
      <rPr>
        <b/>
        <sz val="6"/>
        <color theme="1"/>
        <rFont val="Arial"/>
        <family val="2"/>
      </rPr>
      <t>VÉRACITÉ</t>
    </r>
  </si>
  <si>
    <t>Taux moyen Minimal</t>
  </si>
  <si>
    <t>Taux moyen Maximal</t>
  </si>
  <si>
    <r>
      <rPr>
        <sz val="6"/>
        <color rgb="FF900000"/>
        <rFont val="Arial"/>
        <family val="2"/>
      </rPr>
      <t xml:space="preserve">Niveau de </t>
    </r>
    <r>
      <rPr>
        <b/>
        <sz val="6"/>
        <color rgb="FF900000"/>
        <rFont val="Arial"/>
        <family val="2"/>
      </rPr>
      <t>CONFORMITE</t>
    </r>
  </si>
  <si>
    <r>
      <rPr>
        <sz val="6"/>
        <color rgb="FF900000"/>
        <rFont val="Arial"/>
        <family val="2"/>
      </rPr>
      <t xml:space="preserve">Libellés explicites 
</t>
    </r>
    <r>
      <rPr>
        <b/>
        <sz val="6"/>
        <color rgb="FF900000"/>
        <rFont val="Arial"/>
        <family val="2"/>
      </rPr>
      <t>des niveaux de conformité</t>
    </r>
  </si>
  <si>
    <r>
      <rPr>
        <b/>
        <sz val="7"/>
        <color theme="1"/>
        <rFont val="Arial"/>
        <family val="2"/>
      </rPr>
      <t xml:space="preserve">Niveau 1 </t>
    </r>
    <r>
      <rPr>
        <sz val="7"/>
        <color theme="1"/>
        <rFont val="Arial"/>
        <family val="2"/>
      </rPr>
      <t>: L'exigence est respectée</t>
    </r>
  </si>
  <si>
    <t>Fait</t>
  </si>
  <si>
    <t>Insuffisant</t>
  </si>
  <si>
    <r>
      <rPr>
        <b/>
        <sz val="7"/>
        <color rgb="FF900000"/>
        <rFont val="Arial"/>
        <family val="2"/>
      </rPr>
      <t xml:space="preserve">Conformité de niveau 1 :  </t>
    </r>
    <r>
      <rPr>
        <sz val="7"/>
        <color rgb="FF900000"/>
        <rFont val="Arial"/>
        <family val="2"/>
      </rPr>
      <t>Revoyez le fonctionnement de vos activités.</t>
    </r>
  </si>
  <si>
    <r>
      <rPr>
        <b/>
        <sz val="7"/>
        <color theme="1"/>
        <rFont val="Arial"/>
        <family val="2"/>
      </rPr>
      <t>Niveau 2</t>
    </r>
    <r>
      <rPr>
        <sz val="7"/>
        <color theme="1"/>
        <rFont val="Arial"/>
        <family val="2"/>
      </rPr>
      <t xml:space="preserve"> : La conformité à l'exigence est en cours…</t>
    </r>
  </si>
  <si>
    <t>En Cours</t>
  </si>
  <si>
    <t>Convaincant</t>
  </si>
  <si>
    <r>
      <rPr>
        <b/>
        <sz val="7"/>
        <color rgb="FF900000"/>
        <rFont val="Arial"/>
        <family val="2"/>
      </rPr>
      <t xml:space="preserve">Conformité de niveau 2 : </t>
    </r>
    <r>
      <rPr>
        <sz val="7"/>
        <color rgb="FF900000"/>
        <rFont val="Arial"/>
        <family val="2"/>
      </rPr>
      <t>Des améliorations peuvent encore être apportées.</t>
    </r>
  </si>
  <si>
    <r>
      <rPr>
        <b/>
        <sz val="7"/>
        <color theme="1"/>
        <rFont val="Arial"/>
        <family val="2"/>
      </rPr>
      <t xml:space="preserve">Niveau 3 </t>
    </r>
    <r>
      <rPr>
        <sz val="7"/>
        <color theme="1"/>
        <rFont val="Arial"/>
        <family val="2"/>
      </rPr>
      <t>: L'exigence n'est pas respectée</t>
    </r>
  </si>
  <si>
    <t>Non Fait</t>
  </si>
  <si>
    <t>Conforme</t>
  </si>
  <si>
    <r>
      <rPr>
        <b/>
        <sz val="7"/>
        <color rgb="FF900000"/>
        <rFont val="Arial"/>
        <family val="2"/>
      </rPr>
      <t xml:space="preserve">Conformité de niveau 3 : </t>
    </r>
    <r>
      <rPr>
        <sz val="7"/>
        <color rgb="FF900000"/>
        <rFont val="Arial"/>
        <family val="2"/>
      </rPr>
      <t xml:space="preserve">Félicitations, communiquez vos résultats </t>
    </r>
  </si>
  <si>
    <r>
      <rPr>
        <b/>
        <sz val="7"/>
        <color theme="1"/>
        <rFont val="Arial"/>
        <family val="2"/>
      </rPr>
      <t>Niveau 4</t>
    </r>
    <r>
      <rPr>
        <sz val="7"/>
        <color theme="1"/>
        <rFont val="Arial"/>
        <family val="2"/>
      </rPr>
      <t xml:space="preserve"> : L'exigence est non applicable</t>
    </r>
  </si>
  <si>
    <t>Non applicable</t>
  </si>
  <si>
    <t>NA</t>
  </si>
  <si>
    <t>Non Applicable</t>
  </si>
  <si>
    <r>
      <rPr>
        <b/>
        <sz val="7"/>
        <color rgb="FF900000"/>
        <rFont val="Arial"/>
        <family val="2"/>
      </rPr>
      <t xml:space="preserve">Non applicable : </t>
    </r>
    <r>
      <rPr>
        <sz val="7"/>
        <color rgb="FF900000"/>
        <rFont val="Arial"/>
        <family val="2"/>
      </rPr>
      <t>Ce critère ne peut pas être appliqué, d'une manière justifiée.</t>
    </r>
  </si>
  <si>
    <t xml:space="preserve">Travail réalisé dans le cadre d'un projet UTC Master M2 "Ingénierie de la Santé" - www.utc.fr - Encadrement : Dr J. Follet  </t>
  </si>
  <si>
    <t>Equipe d'étudiants : AGBODJALOU Générose EL ATTAOUI Fatima Zahra KUETE LONTSI Hermann KWEKEU Audrey Fabiola</t>
  </si>
  <si>
    <t>Impression sur pages A4 100% en format horizontal</t>
  </si>
  <si>
    <t xml:space="preserve">                    Evaluation par Article</t>
  </si>
  <si>
    <t>Indiquez ici les noms des participants</t>
  </si>
  <si>
    <t xml:space="preserve">Signature de la PCVRR
</t>
  </si>
  <si>
    <t>Critères d'exigence des chapitres du règlement 2017/746</t>
  </si>
  <si>
    <t>Evaluations</t>
  </si>
  <si>
    <t>%</t>
  </si>
  <si>
    <t>Preuve documentaire</t>
  </si>
  <si>
    <t>Réferentiel utilisé</t>
  </si>
  <si>
    <t xml:space="preserve">Chapitre II : Mise sur le marché </t>
  </si>
  <si>
    <t>Art 7 : Allégations</t>
  </si>
  <si>
    <t>…</t>
  </si>
  <si>
    <t>Art 10 : Obligations générales des fabricants</t>
  </si>
  <si>
    <r>
      <rPr>
        <sz val="8"/>
        <color rgb="FF000000"/>
        <rFont val="Arial"/>
        <family val="2"/>
      </rPr>
      <t xml:space="preserve">1. Le fabricant veille à ce que les </t>
    </r>
    <r>
      <rPr>
        <b/>
        <sz val="8"/>
        <color rgb="FF000000"/>
        <rFont val="Arial"/>
        <family val="2"/>
      </rPr>
      <t xml:space="preserve">dispositifs aient été conçus et fabriqués conformément aux exigences du présent règlement. </t>
    </r>
  </si>
  <si>
    <r>
      <rPr>
        <sz val="8"/>
        <color rgb="FF000000"/>
        <rFont val="Arial"/>
        <family val="2"/>
      </rPr>
      <t xml:space="preserve">2. Le fabricant </t>
    </r>
    <r>
      <rPr>
        <b/>
        <sz val="8"/>
        <color rgb="FF000000"/>
        <rFont val="Arial"/>
        <family val="2"/>
      </rPr>
      <t>établit, documente,met en oeuvre et  maintient un système de gestion des risques</t>
    </r>
    <r>
      <rPr>
        <sz val="8"/>
        <color rgb="FF000000"/>
        <rFont val="Arial"/>
        <family val="2"/>
      </rPr>
      <t>. Décrit à l'annexe I, section 3,( Evaluation par annexe).</t>
    </r>
  </si>
  <si>
    <r>
      <rPr>
        <sz val="8"/>
        <color theme="1"/>
        <rFont val="Arial"/>
        <family val="2"/>
      </rPr>
      <t xml:space="preserve">3. Le fabricant réalise </t>
    </r>
    <r>
      <rPr>
        <b/>
        <sz val="8"/>
        <color theme="1"/>
        <rFont val="Arial"/>
        <family val="2"/>
      </rPr>
      <t xml:space="preserve">une évaluation clinique comprennant un SCAC. </t>
    </r>
  </si>
  <si>
    <r>
      <rPr>
        <sz val="8"/>
        <color theme="1"/>
        <rFont val="Arial"/>
        <family val="2"/>
      </rPr>
      <t xml:space="preserve">4. Le fabricant de dispositifs, autres que des dispositifs sur mesure, </t>
    </r>
    <r>
      <rPr>
        <b/>
        <sz val="8"/>
        <color theme="1"/>
        <rFont val="Arial"/>
        <family val="2"/>
      </rPr>
      <t xml:space="preserve">établit et tient à jour la documentation technique.  </t>
    </r>
    <r>
      <rPr>
        <sz val="8"/>
        <color theme="1"/>
        <rFont val="Arial"/>
        <family val="2"/>
      </rPr>
      <t xml:space="preserve">La documentation technique contient les éléments prévus aux annexes II et III. </t>
    </r>
  </si>
  <si>
    <t>5. Lorsque la conformité avec les exigences applicables est démontrée à l'issue de la procédure d'évaluation de la 
conformité applicable, les fabricants de dispositifs, autres que les dispositifs devant faire l'objet d'une étude des 
performances, établissent une déclaration de conformité UE.</t>
  </si>
  <si>
    <t>6.  Les fabricants se conforment aux obligations concernant le système IUD.</t>
  </si>
  <si>
    <r>
      <rPr>
        <sz val="8"/>
        <color rgb="FF000000"/>
        <rFont val="Arial"/>
        <family val="2"/>
      </rPr>
      <t>7. Le fabricant tient toute la documentation nécessaire à la disposition des autorités compétentes pour une durée d'au moins 10 ans pour les dispositifs médicaux</t>
    </r>
    <r>
      <rPr>
        <b/>
        <sz val="8"/>
        <color rgb="FF000000"/>
        <rFont val="Arial"/>
        <family val="2"/>
      </rPr>
      <t>.</t>
    </r>
  </si>
  <si>
    <t>8, Le système  porte au moins sur les aspects suivants :
a) Une stratégie de respect de la réglementation (respect des procédures d'évaluation de la conformité et de gestion des modifications apportées aux dispositifs concernés par le système de gestion de la qualité) ;</t>
  </si>
  <si>
    <t>b) L'identification des exigences générales en matière de sécurité et de performances et de solutions pour les respecter ;</t>
  </si>
  <si>
    <t>c) La responsabilité de la gestion ;</t>
  </si>
  <si>
    <r>
      <rPr>
        <sz val="8"/>
        <color rgb="FF000000"/>
        <rFont val="Arial"/>
        <family val="2"/>
      </rPr>
      <t>d) La gestion des ressources, et notamment la sélection et le contrôle des fournisseurs et sous-traitants</t>
    </r>
    <r>
      <rPr>
        <b/>
        <sz val="8"/>
        <color rgb="FF000000"/>
        <rFont val="Arial"/>
        <family val="2"/>
      </rPr>
      <t xml:space="preserve"> </t>
    </r>
    <r>
      <rPr>
        <sz val="8"/>
        <color rgb="FF000000"/>
        <rFont val="Arial"/>
        <family val="2"/>
      </rPr>
      <t>;</t>
    </r>
  </si>
  <si>
    <t>e) La gestion des risques ;</t>
  </si>
  <si>
    <t xml:space="preserve"> f) L'évaluation des performances y compris le SCAC ;</t>
  </si>
  <si>
    <r>
      <rPr>
        <sz val="8"/>
        <color rgb="FF000000"/>
        <rFont val="Arial"/>
        <family val="2"/>
      </rPr>
      <t xml:space="preserve"> g)</t>
    </r>
    <r>
      <rPr>
        <b/>
        <sz val="8"/>
        <color rgb="FF000000"/>
        <rFont val="Arial"/>
        <family val="2"/>
      </rPr>
      <t xml:space="preserve"> La réalisation du produit, y compris la planification, la conception, l'élaboration, la production et la fourniture de services</t>
    </r>
    <r>
      <rPr>
        <sz val="8"/>
        <color rgb="FF000000"/>
        <rFont val="Arial"/>
        <family val="2"/>
      </rPr>
      <t xml:space="preserve"> ;a</t>
    </r>
  </si>
  <si>
    <t>m) es procédures de contrôle et de mesure des résultats, d'analyse des données et d'amélioration des produits;</t>
  </si>
  <si>
    <r>
      <rPr>
        <sz val="8"/>
        <color rgb="FF000000"/>
        <rFont val="Arial"/>
        <family val="2"/>
      </rPr>
      <t xml:space="preserve">9.) </t>
    </r>
    <r>
      <rPr>
        <b/>
        <sz val="8"/>
        <color rgb="FF000000"/>
        <rFont val="Arial"/>
        <family val="2"/>
      </rPr>
      <t>Les fabricants de dispositifs appliquent et mettent à jour le système de surveillance après commercialisation ;</t>
    </r>
  </si>
  <si>
    <t>10.Les fabricants doivent s'assurer que les dispositifs sont accompagnés des informations requises (annexe I, article 20) dans les langues officielles de l'Union, définies par chaque État membre. Les étiquettes doivent être indélébiles, facilement lisibles et compréhensibles pour l'utilisateur ou le patient.</t>
  </si>
  <si>
    <t>11.Les fabricants doivent immédiatement prendre des mesures correctives, retirer ou rappeler un dispositif non conforme et informer les distributeurs, mandataires et importateurs. Si le dispositif présente un risque grave, ils doivent en informer immédiatement les autorités compétentes des États membres concernés et l'organisme notifié.</t>
  </si>
  <si>
    <r>
      <rPr>
        <sz val="8"/>
        <color rgb="FF000000"/>
        <rFont val="Arial"/>
        <family val="2"/>
      </rPr>
      <t>12. Le fabrican</t>
    </r>
    <r>
      <rPr>
        <b/>
        <sz val="8"/>
        <color rgb="FF000000"/>
        <rFont val="Arial"/>
        <family val="2"/>
      </rPr>
      <t xml:space="preserve">t dispose d'un système d'enregistrement et de notification des incidents et des mesures correctives </t>
    </r>
    <r>
      <rPr>
        <sz val="8"/>
        <color rgb="FF000000"/>
        <rFont val="Arial"/>
        <family val="2"/>
      </rPr>
      <t xml:space="preserve">de sécurité </t>
    </r>
  </si>
  <si>
    <t>13.  Les fabricants doivent fournir à une autorité compétente toutes les informations et documents nécessaires pour démontrer la conformité d'un dispositif, dans une langue officielle de l'Union définie par l'État membre concerné.</t>
  </si>
  <si>
    <t>14. Lorsque les fabricants font concevoir ou fabriquer leurs dispositifs par une autre personne morale ou physique, 
les informations sur l'identité de celle-ci font partie des informations à transmettre</t>
  </si>
  <si>
    <t xml:space="preserve">15. Les fabricants doivent avoir une couverture financière suffisante, proportionnée à la classe de risque, au type de dispositif et à la taille de l'entreprise, pour couvrir leur responsabilité, sans préjudice des mesures plus protectrices prévues en vertusr du droit national.; </t>
  </si>
  <si>
    <t>Art 15 : Personne chargée de veiller au respect de la réglementation</t>
  </si>
  <si>
    <r>
      <rPr>
        <sz val="8"/>
        <color rgb="FF000000"/>
        <rFont val="Arial"/>
        <family val="2"/>
      </rPr>
      <t xml:space="preserve">1. Le fabricant </t>
    </r>
    <r>
      <rPr>
        <b/>
        <sz val="8"/>
        <color rgb="FF000000"/>
        <rFont val="Arial"/>
        <family val="2"/>
      </rPr>
      <t xml:space="preserve">dispose </t>
    </r>
    <r>
      <rPr>
        <sz val="8"/>
        <color rgb="FF000000"/>
        <rFont val="Arial"/>
        <family val="2"/>
      </rPr>
      <t>au sein de l'organisation au moins</t>
    </r>
    <r>
      <rPr>
        <b/>
        <sz val="8"/>
        <color rgb="FF000000"/>
        <rFont val="Arial"/>
        <family val="2"/>
      </rPr>
      <t xml:space="preserve"> une personne chargée de veiller au respect de la réglementation </t>
    </r>
    <r>
      <rPr>
        <sz val="8"/>
        <color rgb="FF000000"/>
        <rFont val="Arial"/>
        <family val="2"/>
      </rPr>
      <t>possédant l'expertise requise dans le domaine des dispositifs médicaux de diagnostic in vitro.</t>
    </r>
  </si>
  <si>
    <r>
      <rPr>
        <sz val="8"/>
        <color theme="1"/>
        <rFont val="Arial"/>
        <family val="2"/>
      </rPr>
      <t xml:space="preserve">Cette expertise est attestée par l'une des qualifications suivantes:
a)  un diplôme, un certificat ou un autre document de certification formelle sanctionnant des études universitaires en droit, en médecine, en pharmacie, en ingénierie ou dans une autre discipline scientifique pertinente, ou un cycle decours reconnu équivalent par l'État membre concerné, et une expérience professionnelle d'au moins un an dans le domaine de la réglementation ou des systèmes de gestion de la qualité en rapport avec les dispositifs médicaux de diagnostic in vitro; 
                                                               </t>
    </r>
    <r>
      <rPr>
        <b/>
        <sz val="8"/>
        <color theme="1"/>
        <rFont val="Arial"/>
        <family val="2"/>
      </rPr>
      <t xml:space="preserve"> OU</t>
    </r>
    <r>
      <rPr>
        <sz val="8"/>
        <color theme="1"/>
        <rFont val="Arial"/>
        <family val="2"/>
      </rPr>
      <t xml:space="preserve">
b) </t>
    </r>
    <r>
      <rPr>
        <b/>
        <sz val="8"/>
        <color theme="1"/>
        <rFont val="Arial"/>
        <family val="2"/>
      </rPr>
      <t xml:space="preserve">une expérience professionnelle de 4 ans </t>
    </r>
    <r>
      <rPr>
        <sz val="8"/>
        <color theme="1"/>
        <rFont val="Arial"/>
        <family val="2"/>
      </rPr>
      <t>dans le même domaine.</t>
    </r>
  </si>
  <si>
    <r>
      <rPr>
        <sz val="8"/>
        <color rgb="FF000000"/>
        <rFont val="Arial"/>
        <family val="2"/>
      </rPr>
      <t xml:space="preserve">4. Si le fabricant </t>
    </r>
    <r>
      <rPr>
        <b/>
        <sz val="8"/>
        <color rgb="FF000000"/>
        <rFont val="Arial"/>
        <family val="2"/>
      </rPr>
      <t>dispose de plusieurs personnes responsables du respect de la réglementation, leurs domaines de responsabilité sont précisés par écrit.</t>
    </r>
  </si>
  <si>
    <t>Art 17 : Déclaration de conformité UE</t>
  </si>
  <si>
    <r>
      <rPr>
        <sz val="8"/>
        <color theme="1"/>
        <rFont val="Arial"/>
        <family val="2"/>
      </rPr>
      <t xml:space="preserve"> 1.La déclaration de conformité UE</t>
    </r>
    <r>
      <rPr>
        <b/>
        <sz val="8"/>
        <color theme="1"/>
        <rFont val="Arial"/>
        <family val="2"/>
      </rPr>
      <t xml:space="preserve"> atteste que les exigences du règlement ont été respectées et l</t>
    </r>
    <r>
      <rPr>
        <sz val="8"/>
        <color theme="1"/>
        <rFont val="Arial"/>
        <family val="2"/>
      </rPr>
      <t>e fabricant metrégulièrement à jour la déclaration de conformité UE</t>
    </r>
  </si>
  <si>
    <r>
      <rPr>
        <sz val="8"/>
        <color rgb="FF000000"/>
        <rFont val="Arial"/>
        <family val="2"/>
      </rPr>
      <t xml:space="preserve">2. Dans le cas des </t>
    </r>
    <r>
      <rPr>
        <b/>
        <sz val="8"/>
        <color rgb="FF000000"/>
        <rFont val="Arial"/>
        <family val="2"/>
      </rPr>
      <t>dispositifs faisant l'objet d'autres actes législatifs</t>
    </r>
    <r>
      <rPr>
        <sz val="8"/>
        <color rgb="FF000000"/>
        <rFont val="Arial"/>
        <family val="2"/>
      </rPr>
      <t xml:space="preserve">, le fabricant </t>
    </r>
    <r>
      <rPr>
        <b/>
        <sz val="8"/>
        <color rgb="FF000000"/>
        <rFont val="Arial"/>
        <family val="2"/>
      </rPr>
      <t xml:space="preserve">atteste que le respect des ces exigences a été démontré, </t>
    </r>
  </si>
  <si>
    <t>3. Lors de l'établissement de la déclaration de conformité UE, le fabricant assume la responsabilité du respect des exigences du présent règlement et de tous les autres actes législatifs de l'Union applicables au dispositif</t>
  </si>
  <si>
    <t>Art 18 : Marquage de conformité CE</t>
  </si>
  <si>
    <t>1.Les dispositifs, autres que les dispositifs devant faire l'objet d'une étude des performances, réputés conformes aux
exigences du présent règlement portent le marquage de conformité CE</t>
  </si>
  <si>
    <t xml:space="preserve">2.Le marquage CE est soumis aux principes généraux énoncés à l'article 30 du règlement (CE) no 765/2008. </t>
  </si>
  <si>
    <t xml:space="preserve">3.Le marquage CE est apposé de façon visible, lisible et indélébile sur le dispositif ou sur le conditionnement qui en garantit la stérilité. Si la nature du dispositif ne permet pas cette apposition ou ne le justifie pas, le marquage CE est apposé sur le conditionnement. Le marquage CE figure aussi dans toute notice d'utilisation et sur tout conditionnement commercial. </t>
  </si>
  <si>
    <t>4.Le marquage CE est apposé avant la mise sur le marché du dispositif. Il peut être suivi d'un pictogramme ou de tout autre marquage indiquant un risque ou un usage particulier.</t>
  </si>
  <si>
    <t>5.Le cas échéant, le marquage CE est suivi du numéro d'identification de l'organisme notifié responsable des procédures d'évaluation de la conformité prévues à l'article 48. Le numéro d'identification est également indiqué dans tous les documents publicitaires mentionnant qu'un dispositif est conforme aux exigences applicables au marquage CE.</t>
  </si>
  <si>
    <t>6. Dans le cas des dispositifs faisant l'object d'autres actes législatifs, le marquage CE indique que les dispositifs satisfont également ces exigences.</t>
  </si>
  <si>
    <t>Art 24 : Système d'identification unique des dispositifs</t>
  </si>
  <si>
    <r>
      <rPr>
        <sz val="8"/>
        <color rgb="FF000000"/>
        <rFont val="Arial"/>
        <family val="2"/>
      </rPr>
      <t xml:space="preserve">1. a Le fabricant </t>
    </r>
    <r>
      <rPr>
        <b/>
        <sz val="8"/>
        <color rgb="FF000000"/>
        <rFont val="Arial"/>
        <family val="2"/>
      </rPr>
      <t>a obtenu l’IUD–ID et  IUD–IP conformes aux normes internationales</t>
    </r>
  </si>
  <si>
    <r>
      <rPr>
        <sz val="8"/>
        <color rgb="FF000000"/>
        <rFont val="Arial"/>
        <family val="2"/>
      </rPr>
      <t xml:space="preserve">1. b Le fabricant </t>
    </r>
    <r>
      <rPr>
        <b/>
        <sz val="8"/>
        <color rgb="FF000000"/>
        <rFont val="Arial"/>
        <family val="2"/>
      </rPr>
      <t>a apposé IUD sur l'étiquette du DM et sur les conditionnements</t>
    </r>
  </si>
  <si>
    <t xml:space="preserve">3.Le fabricant attribue un identifiant unique (IUD) à chaque dispositif et s'assurer que toutes les informations requises sont transmises correctement à la base de données </t>
  </si>
  <si>
    <r>
      <rPr>
        <sz val="8"/>
        <color rgb="FF000000"/>
        <rFont val="Arial"/>
        <family val="2"/>
      </rPr>
      <t>4.</t>
    </r>
    <r>
      <rPr>
        <b/>
        <sz val="8"/>
        <color rgb="FF000000"/>
        <rFont val="Arial"/>
        <family val="2"/>
      </rPr>
      <t xml:space="preserve"> les supports IUD sont apposés sur tous les niveaux de conditionnement</t>
    </r>
    <r>
      <rPr>
        <sz val="8"/>
        <color rgb="FF000000"/>
        <rFont val="Arial"/>
        <family val="2"/>
      </rPr>
      <t xml:space="preserve"> supérieurs </t>
    </r>
    <r>
      <rPr>
        <b/>
        <sz val="8"/>
        <color rgb="FF000000"/>
        <rFont val="Arial"/>
        <family val="2"/>
      </rPr>
      <t>sauf les conteneurs de transports</t>
    </r>
  </si>
  <si>
    <r>
      <rPr>
        <sz val="8"/>
        <color rgb="FF000000"/>
        <rFont val="Arial"/>
        <family val="2"/>
      </rPr>
      <t xml:space="preserve">6. le fabricant </t>
    </r>
    <r>
      <rPr>
        <b/>
        <sz val="8"/>
        <color rgb="FF000000"/>
        <rFont val="Arial"/>
        <family val="2"/>
      </rPr>
      <t>a vérifié que l’IUD-ID apparait sur les certificats de déclaration de conformité</t>
    </r>
  </si>
  <si>
    <r>
      <rPr>
        <sz val="8"/>
        <color rgb="FF000000"/>
        <rFont val="Arial"/>
        <family val="2"/>
      </rPr>
      <t>7. Le fabricant a assuré</t>
    </r>
    <r>
      <rPr>
        <b/>
        <sz val="8"/>
        <color rgb="FF000000"/>
        <rFont val="Arial"/>
        <family val="2"/>
      </rPr>
      <t xml:space="preserve"> la mise à jour de la liste des IUD qu'il a obtenu</t>
    </r>
  </si>
  <si>
    <r>
      <rPr>
        <sz val="8"/>
        <color rgb="FF000000"/>
        <rFont val="Arial"/>
        <family val="2"/>
      </rPr>
      <t xml:space="preserve">8. le fabricant </t>
    </r>
    <r>
      <rPr>
        <b/>
        <sz val="8"/>
        <color rgb="FF000000"/>
        <rFont val="Arial"/>
        <family val="2"/>
      </rPr>
      <t>a enregistré et conservé l’IUD de son dispositif</t>
    </r>
  </si>
  <si>
    <t>Art 26 : Enregistrement des dispositifs</t>
  </si>
  <si>
    <t xml:space="preserve">1. Le fabricant doit attribuer au dispositif, un IUD-ID de base et le transmet à la base de données IUD avec les autres principaux éléments de données  en rapport avec le dispositif en question. </t>
  </si>
  <si>
    <t>2.Le fabricant doit obtenir et attribuer un IUd-ID de base avant de soumettre une demande d'évaluation de conformité à un organisme notifié. Après la délivrance du certificat, il doit enregistrer l'IUD-ID de base et les données essentielles dans la base de données IUD avant de mettre le dispositif sur le marché.</t>
  </si>
  <si>
    <t xml:space="preserve">3.  Le fabricant enregistre ou, si elles sont déjà transmises, vérifie dans Eudamed les informations visées à l'annexe VI, et tient, par la suite, ces informations à jour. </t>
  </si>
  <si>
    <t>Art 27: Système électronique d'enregistrement des opérateurs économiques</t>
  </si>
  <si>
    <t>1. Le fabricant s'est enregistrer dans le système électronique de la Commission pour obtenir un numéro d'enregistrement unique et a transmis les informations nécessaires à l'identification du fabricant</t>
  </si>
  <si>
    <t xml:space="preserve">Art 29 : Résumé des caractéristiques de sécurité et des performances </t>
  </si>
  <si>
    <r>
      <rPr>
        <sz val="8"/>
        <color rgb="FF000000"/>
        <rFont val="Arial"/>
        <family val="2"/>
      </rPr>
      <t xml:space="preserve">1. Dans le cas de dispositifs </t>
    </r>
    <r>
      <rPr>
        <b/>
        <sz val="8"/>
        <color rgb="FF000000"/>
        <rFont val="Arial"/>
        <family val="2"/>
      </rPr>
      <t>de classe C et D</t>
    </r>
    <r>
      <rPr>
        <sz val="8"/>
        <color rgb="FF000000"/>
        <rFont val="Arial"/>
        <family val="2"/>
      </rPr>
      <t xml:space="preserve">, autres que des dispositifs devant faire l'objet d'une étude des performances, le fabricant a produit un résumé des caractéristiques de sécurité et des performances. </t>
    </r>
  </si>
  <si>
    <t>2.b) la destination du dispositif ainsi que d'éventuelles indication ou contre-indications et les populations cibles</t>
  </si>
  <si>
    <t>2.d) Une référence aux normes harmonisées et aux spécifications communes appliquées;</t>
  </si>
  <si>
    <t>2.e) Le résumé de l'évaluation des performances visée à l'annexe XIII et les informations pertinentes sur le SPAC;</t>
  </si>
  <si>
    <t xml:space="preserve">2.f) La traçabilité métrologique des valeurs assignées;                                                                                                                                                                                                 </t>
  </si>
  <si>
    <t>2.g) Le profil et la formation suggérés pour les utilisateurs;</t>
  </si>
  <si>
    <t>2.h) Des informations sur les risques résiduels et sur tout effet indésirable, les mises en garde et les précau</t>
  </si>
  <si>
    <t>Chapitre V: Classification et évaluation de la conformité</t>
  </si>
  <si>
    <t>Art 48 : Procédures d'évaluation de la conformité</t>
  </si>
  <si>
    <t>1.  les fabricants en évaluent la conformité, conformément aux procédures d'évaluation de la conformité applicables, avant la mise sur le marché d'un dispositif,</t>
  </si>
  <si>
    <t>2.les fabricants en évaluent la conformité, conformément aux procédures d'évaluation de la conformité applicables, avant la mise en service d'un dispositif qui n'est pas mis sur le marché, à l'exception des dispositifs fabriqués en interne.</t>
  </si>
  <si>
    <t>Choix de VÉRACITÉ</t>
  </si>
  <si>
    <t>7.  Les fabricants de dispositifs de classe C, doivent suivre une évaluation de conformité  incluant l'évaluation de la documentation technique pour au moins un dispositif représentatif par groupe générique. Pour les dispositifs d'autodiagnostic et de diagnostic près du patient, ils doivent également suivre la procédure d'évaluation de la documentation technique ,</t>
  </si>
  <si>
    <t>8. Les fabricants de dispositifs de classe C (sauf ceux pour étude de performances) peuvent choisir une évaluation de conformité selon l'annexe X combinée à l'annexe XI;</t>
  </si>
  <si>
    <t xml:space="preserve">9. Les fabricants de dispositifs de classe B (sauf ceux pour étude de performances) doivent suivre une évaluation de conformité, incluant l'évaluation de la documentation technique pour au moins un dispositif représentatif par catégorie. Pour les dispositifs d'autodiagnostic et de diagnostic près du patient, ils doivent également suivre la procédure d'évaluation de la documentation technique </t>
  </si>
  <si>
    <t>10.  Les fabricants de dispositifs de classe A (sauf ceux pour étude de performances) attestent la conformité en établissant la déclaration de conformité UE après avoir élaboré la documentation technique. Si ces dispositifs sont mis sur le marché à l'état stérile, le fabricant doit suivre les procédures  avec l'intervention de l'organisme notifié limité aux  aspects liés à la stérilisation.</t>
  </si>
  <si>
    <t>Art 56 : Évaluation des performances et preuve clinique</t>
  </si>
  <si>
    <t>1.Avant de mettre un dispositif sur le marché, le fabricant a Confirmer la conformité aux exigences générales de sécurité et de performances en tenant compte des caractéristiques de performances, des interférences, des réactions croisées, et du rapport bénéfice/risque dans des conditions normales d'utilisation</t>
  </si>
  <si>
    <r>
      <rPr>
        <sz val="8"/>
        <color rgb="FF000000"/>
        <rFont val="Arial"/>
        <family val="2"/>
      </rPr>
      <t>—</t>
    </r>
    <r>
      <rPr>
        <b/>
        <sz val="8"/>
        <color rgb="FF000000"/>
        <rFont val="Arial"/>
        <family val="2"/>
      </rPr>
      <t xml:space="preserve"> Le fabricant a planifier, réaliser et documenter l'évaluation des performances conformément 
 conformément aux exigences</t>
    </r>
    <r>
      <rPr>
        <sz val="8"/>
        <color rgb="FF000000"/>
        <rFont val="Arial"/>
        <family val="2"/>
      </rPr>
      <t xml:space="preserve"> du présent règlement,
et </t>
    </r>
  </si>
  <si>
    <t>3. Lévaluation des performances est effectuée selon une procédure définie et méthodologiquement fondé visant à documenté ce qui suit : 
3)a.validité scientifique;</t>
  </si>
  <si>
    <t xml:space="preserve">3.b.Les performances analytiques; </t>
  </si>
  <si>
    <t xml:space="preserve">3.c.les performances cliniques. </t>
  </si>
  <si>
    <t xml:space="preserve">4. Les études des performances cliniques  sont réalisées sauf s'il est dûment justifié de s'en tenir à d'autres sources de données sur les performances cliniques. 
</t>
  </si>
  <si>
    <t xml:space="preserve">5. Les données relatives à la validité scientifique, aux performances analytiques et aux performances cliniques, leur évaluation et la preuve clinique qui en découle sont documentées dans le rapport sur l'évaluation des performances visé.  </t>
  </si>
  <si>
    <t xml:space="preserve">6.L'évaluation des performances et la documentation y afférente sont actualisées tout au long du cycle de vie du dispositif concerné à l'aide des données obtenues à la suite de l'application d uplan de SPAC,au plan de surveillance après commercialisation </t>
  </si>
  <si>
    <t xml:space="preserve">- Le rapport sur l'évaluation des performances des dispositifs des classes C et D est mis à jour selon les besoins, mais au moins annuellement . Le résumé des caractéristiques de sécurité et des performances est mis à jour dès que possible, selon les besoins. 
</t>
  </si>
  <si>
    <t xml:space="preserve">Art 57 : Exigences générales relatives aux études des performances </t>
  </si>
  <si>
    <t>1. Le fabricant veille à ce  que le dispositif destiné à une étude des performances est conforme aux exigences générales de sécurité et de performance et que toutes les précautions nécessaires sont prises pour protéger la santé et la sécurité du patient, de l'utilisateur et des autres personnes.</t>
  </si>
  <si>
    <t>Chapitre VII: Surveillance après commercialisation, Vigilance et surveillance du marché</t>
  </si>
  <si>
    <t xml:space="preserve">Art 78 : Système de surveillance après commercialisation mis en place par le fabricant </t>
  </si>
  <si>
    <r>
      <rPr>
        <sz val="8"/>
        <color rgb="FF000000"/>
        <rFont val="Arial"/>
        <family val="2"/>
      </rPr>
      <t xml:space="preserve">1. Le fabricant a Conçu, a établi, a documenté </t>
    </r>
    <r>
      <rPr>
        <b/>
        <sz val="8"/>
        <color rgb="FF000000"/>
        <rFont val="Arial"/>
        <family val="2"/>
      </rPr>
      <t xml:space="preserve"> et a maintenu à jour un système de surveillance après commercialisation en fonction de</t>
    </r>
    <r>
      <rPr>
        <sz val="8"/>
        <color rgb="FF000000"/>
        <rFont val="Arial"/>
        <family val="2"/>
      </rPr>
      <t xml:space="preserve"> la classe de risque  et de type du dispositif</t>
    </r>
  </si>
  <si>
    <r>
      <rPr>
        <sz val="8"/>
        <color rgb="FF000000"/>
        <rFont val="Arial"/>
        <family val="2"/>
      </rPr>
      <t xml:space="preserve">2. </t>
    </r>
    <r>
      <rPr>
        <b/>
        <sz val="8"/>
        <color rgb="FF000000"/>
        <rFont val="Arial"/>
        <family val="2"/>
      </rPr>
      <t>Le système de surveillance après commercialisation permet de collecter, d'enregistrer  et d'analyser</t>
    </r>
    <r>
      <rPr>
        <sz val="8"/>
        <color rgb="FF000000"/>
        <rFont val="Arial"/>
        <family val="2"/>
      </rPr>
      <t xml:space="preserve"> activement et systématiquement</t>
    </r>
    <r>
      <rPr>
        <b/>
        <sz val="8"/>
        <color rgb="FF000000"/>
        <rFont val="Arial"/>
        <family val="2"/>
      </rPr>
      <t xml:space="preserve"> les données pertinantes sur la qualité, les performances et la sécurité</t>
    </r>
    <r>
      <rPr>
        <sz val="8"/>
        <color rgb="FF000000"/>
        <rFont val="Arial"/>
        <family val="2"/>
      </rPr>
      <t xml:space="preserve"> du dispositif </t>
    </r>
    <r>
      <rPr>
        <b/>
        <sz val="8"/>
        <color rgb="FF000000"/>
        <rFont val="Arial"/>
        <family val="2"/>
      </rPr>
      <t>pendant toute sa durée de vie</t>
    </r>
    <r>
      <rPr>
        <sz val="8"/>
        <color rgb="FF000000"/>
        <rFont val="Arial"/>
        <family val="2"/>
      </rPr>
      <t xml:space="preserve"> en vue d'en assurer le suivi ou d'appliquer des mesures préventives ou correctives </t>
    </r>
  </si>
  <si>
    <r>
      <rPr>
        <sz val="8"/>
        <color rgb="FF000000"/>
        <rFont val="Arial"/>
        <family val="2"/>
      </rPr>
      <t xml:space="preserve">4. </t>
    </r>
    <r>
      <rPr>
        <b/>
        <sz val="8"/>
        <color rgb="FF000000"/>
        <rFont val="Arial"/>
        <family val="2"/>
      </rPr>
      <t>Le fabricant applique les mesures préventives ou correctives appropriées</t>
    </r>
    <r>
      <rPr>
        <sz val="8"/>
        <color rgb="FF000000"/>
        <rFont val="Arial"/>
        <family val="2"/>
      </rPr>
      <t xml:space="preserve"> si nécessaire et informe les autorités compétentes concernées ainsi que l'organisme notifié </t>
    </r>
  </si>
  <si>
    <t xml:space="preserve">Art 80: Rapport périodique actualisé de sécurité </t>
  </si>
  <si>
    <t>1. Les fabricants de dispositifs des classes A et B  établissent un rapport de surveillance après commercialisation, résumant les résultats et conclusions de l'analyse des données collectées conformément au plan de surveillance après commercialisation. Ce rapport doit justifier et décrire toute mesure préventive ou corrective prise, être mis à jour selon les besoins et mis à la disposition de l'organisme notifié et de l'autorité compétente sur demande.</t>
  </si>
  <si>
    <t xml:space="preserve">Art 81 : Rapport périodique actualisé de sécurité </t>
  </si>
  <si>
    <r>
      <rPr>
        <sz val="8"/>
        <color rgb="FF000000"/>
        <rFont val="Arial"/>
        <family val="2"/>
      </rPr>
      <t>1.</t>
    </r>
    <r>
      <rPr>
        <b/>
        <sz val="8"/>
        <color rgb="FF000000"/>
        <rFont val="Arial"/>
        <family val="2"/>
      </rPr>
      <t xml:space="preserve">Le fabricant  de dispositif des classes C et D   pour chaque dispositif et, le cas échéant, pour chaque catégorie ou groupe de dispositifsétablit un rapport périodique actualisé de sécurité </t>
    </r>
    <r>
      <rPr>
        <sz val="8"/>
        <color rgb="FF000000"/>
        <rFont val="Arial"/>
        <family val="2"/>
      </rPr>
      <t xml:space="preserve">(PSUR) faisant la synthèse des résultats et des conclusions de l'analyse des données de surveillance après commercialisation (collectées dans le cadre du plan de surveillance après commercialisation) ; </t>
    </r>
    <r>
      <rPr>
        <b/>
        <sz val="8"/>
        <color rgb="FF000000"/>
        <rFont val="Arial"/>
        <family val="2"/>
      </rPr>
      <t>justifie et décrit toute mesure préventive ou corrective prise.</t>
    </r>
  </si>
  <si>
    <r>
      <rPr>
        <sz val="8"/>
        <color rgb="FF000000"/>
        <rFont val="Arial"/>
        <family val="2"/>
      </rPr>
      <t xml:space="preserve">1. Pendant toute la durée de vie du dispositif concerné, </t>
    </r>
    <r>
      <rPr>
        <b/>
        <sz val="8"/>
        <color rgb="FF000000"/>
        <rFont val="Arial"/>
        <family val="2"/>
      </rPr>
      <t>le PSUR décrit:</t>
    </r>
  </si>
  <si>
    <r>
      <rPr>
        <sz val="8"/>
        <color rgb="FF000000"/>
        <rFont val="Arial"/>
        <family val="2"/>
      </rPr>
      <t>a)</t>
    </r>
    <r>
      <rPr>
        <b/>
        <sz val="8"/>
        <color rgb="FF000000"/>
        <rFont val="Arial"/>
        <family val="2"/>
      </rPr>
      <t xml:space="preserve"> Les conclusions à utiliser</t>
    </r>
    <r>
      <rPr>
        <sz val="8"/>
        <color rgb="FF000000"/>
        <rFont val="Arial"/>
        <family val="2"/>
      </rPr>
      <t xml:space="preserve"> dans le cadre de </t>
    </r>
    <r>
      <rPr>
        <b/>
        <sz val="8"/>
        <color rgb="FF000000"/>
        <rFont val="Arial"/>
        <family val="2"/>
      </rPr>
      <t>la détermination du rapport bénéfice/risque</t>
    </r>
  </si>
  <si>
    <r>
      <rPr>
        <sz val="8"/>
        <color rgb="FF000000"/>
        <rFont val="Arial"/>
        <family val="2"/>
      </rPr>
      <t xml:space="preserve">b) </t>
    </r>
    <r>
      <rPr>
        <b/>
        <sz val="8"/>
        <color rgb="FF000000"/>
        <rFont val="Arial"/>
        <family val="2"/>
      </rPr>
      <t>Les principales constatations du SCAC</t>
    </r>
  </si>
  <si>
    <r>
      <rPr>
        <sz val="8"/>
        <color rgb="FF000000"/>
        <rFont val="Arial"/>
        <family val="2"/>
      </rPr>
      <t xml:space="preserve">c) </t>
    </r>
    <r>
      <rPr>
        <b/>
        <sz val="8"/>
        <color rgb="FF000000"/>
        <rFont val="Arial"/>
        <family val="2"/>
      </rPr>
      <t>Le volume des ventes du dispositif,</t>
    </r>
    <r>
      <rPr>
        <sz val="8"/>
        <color rgb="FF000000"/>
        <rFont val="Arial"/>
        <family val="2"/>
      </rPr>
      <t xml:space="preserve"> </t>
    </r>
    <r>
      <rPr>
        <b/>
        <sz val="8"/>
        <color rgb="FF000000"/>
        <rFont val="Arial"/>
        <family val="2"/>
      </rPr>
      <t>une estimation de la taille de la populatio</t>
    </r>
    <r>
      <rPr>
        <sz val="8"/>
        <color rgb="FF000000"/>
        <rFont val="Arial"/>
        <family val="2"/>
      </rPr>
      <t xml:space="preserve">n utilisant le dispositif, </t>
    </r>
    <r>
      <rPr>
        <b/>
        <sz val="8"/>
        <color rgb="FF000000"/>
        <rFont val="Arial"/>
        <family val="2"/>
      </rPr>
      <t>caractéristiques de la population</t>
    </r>
    <r>
      <rPr>
        <sz val="8"/>
        <color rgb="FF000000"/>
        <rFont val="Arial"/>
        <family val="2"/>
      </rPr>
      <t xml:space="preserve"> utilisant Le dispositif et, si possible, </t>
    </r>
    <r>
      <rPr>
        <b/>
        <sz val="8"/>
        <color rgb="FF000000"/>
        <rFont val="Arial"/>
        <family val="2"/>
      </rPr>
      <t>la fréquence d'utilisation du dispositif</t>
    </r>
  </si>
  <si>
    <r>
      <rPr>
        <sz val="8"/>
        <color rgb="FF000000"/>
        <rFont val="Arial"/>
        <family val="2"/>
      </rPr>
      <t xml:space="preserve">1. </t>
    </r>
    <r>
      <rPr>
        <b/>
        <sz val="8"/>
        <color rgb="FF000000"/>
        <rFont val="Arial"/>
        <family val="2"/>
      </rPr>
      <t>Le PSUR à jour au moins 1 fois / an</t>
    </r>
    <r>
      <rPr>
        <sz val="8"/>
        <color rgb="FF000000"/>
        <rFont val="Arial"/>
        <family val="2"/>
      </rPr>
      <t xml:space="preserve"> et </t>
    </r>
    <r>
      <rPr>
        <b/>
        <sz val="8"/>
        <color rgb="FF000000"/>
        <rFont val="Arial"/>
        <family val="2"/>
      </rPr>
      <t>fait partie de la documentation techniqu;</t>
    </r>
  </si>
  <si>
    <t xml:space="preserve">2; Pour Les fabricants de dispositifs de classe D communiquent les PSUR à l'organisme notifié intervenant dans l'évaluation de la conformité de ces dispositifs via le système électronique et mis à la disposition des autorités compétentes via ce système électronique. </t>
  </si>
  <si>
    <r>
      <rPr>
        <sz val="8"/>
        <color rgb="FF000000"/>
        <rFont val="Arial"/>
        <family val="2"/>
      </rPr>
      <t>3; Pour les fabricant de classe C , l</t>
    </r>
    <r>
      <rPr>
        <b/>
        <sz val="8"/>
        <color rgb="FF000000"/>
        <rFont val="Arial"/>
        <family val="2"/>
      </rPr>
      <t>e PSUR est communiqué à l'organisme notifié</t>
    </r>
    <r>
      <rPr>
        <sz val="8"/>
        <color rgb="FF000000"/>
        <rFont val="Arial"/>
        <family val="2"/>
      </rPr>
      <t xml:space="preserve"> intervenant dans l'évaluation de la conformité par le fabricant et  et, sur demande, des autorités compétentes.</t>
    </r>
  </si>
  <si>
    <t xml:space="preserve">Art 82: Notification des incidents graves et des mesures correctives de sécurité </t>
  </si>
  <si>
    <r>
      <rPr>
        <sz val="8"/>
        <color rgb="FF000000"/>
        <rFont val="Arial"/>
        <family val="2"/>
      </rPr>
      <t xml:space="preserve">1. Le fabricant notifie aux autorités compétentes les éléments suivants : 
a) </t>
    </r>
    <r>
      <rPr>
        <b/>
        <sz val="8"/>
        <color rgb="FF000000"/>
        <rFont val="Arial"/>
        <family val="2"/>
      </rPr>
      <t>Tout incident grave concernant les dispositifs mis à disposition</t>
    </r>
    <r>
      <rPr>
        <sz val="8"/>
        <color rgb="FF000000"/>
        <rFont val="Arial"/>
        <family val="2"/>
      </rPr>
      <t xml:space="preserve"> sur le marché de l'Union, à l'exception des résultats erronés attendus qui sont clairement documentés et quantifiés dans les informations relatives au produit et dans la documentation technique.</t>
    </r>
  </si>
  <si>
    <r>
      <rPr>
        <sz val="8"/>
        <color rgb="FF000000"/>
        <rFont val="Arial"/>
        <family val="2"/>
      </rPr>
      <t xml:space="preserve">b) </t>
    </r>
    <r>
      <rPr>
        <b/>
        <sz val="8"/>
        <color rgb="FF000000"/>
        <rFont val="Arial"/>
        <family val="2"/>
      </rPr>
      <t>Toute mesure corrective de sécurité prise à l'égard des dispositifs mis à disposition</t>
    </r>
    <r>
      <rPr>
        <sz val="8"/>
        <color rgb="FF000000"/>
        <rFont val="Arial"/>
        <family val="2"/>
      </rPr>
      <t xml:space="preserve"> sur le marché de l'Union, ainsi que </t>
    </r>
    <r>
      <rPr>
        <b/>
        <sz val="8"/>
        <color rgb="FF000000"/>
        <rFont val="Arial"/>
        <family val="2"/>
      </rPr>
      <t>toute mesure corrective de sécurité prise dans un pays tiers</t>
    </r>
    <r>
      <rPr>
        <sz val="8"/>
        <color rgb="FF000000"/>
        <rFont val="Arial"/>
        <family val="2"/>
      </rPr>
      <t xml:space="preserve"> concernant un dispositif qui est aussi légalement mis à disposition sur le marché de l'Union</t>
    </r>
  </si>
  <si>
    <t xml:space="preserve">3.Les fabricants notifient tout incident grave immédiatement après avoir établi un lien de causalité avéré ou raisonnablement envisageable avec leur dispositif, et au plus tard quinze jours après qu'ils ont eu connaissance de l'incident. </t>
  </si>
  <si>
    <r>
      <rPr>
        <sz val="8"/>
        <color rgb="FF000000"/>
        <rFont val="Arial"/>
        <family val="2"/>
      </rPr>
      <t>4 .La n</t>
    </r>
    <r>
      <rPr>
        <b/>
        <sz val="8"/>
        <color rgb="FF000000"/>
        <rFont val="Arial"/>
        <family val="2"/>
      </rPr>
      <t>otification des incidents graves par le fabricant aux autorités compétentes</t>
    </r>
    <r>
      <rPr>
        <sz val="8"/>
        <color rgb="FF000000"/>
        <rFont val="Arial"/>
        <family val="2"/>
      </rPr>
      <t xml:space="preserve"> à lieu immédiatement ou </t>
    </r>
    <r>
      <rPr>
        <b/>
        <sz val="8"/>
        <color rgb="FF000000"/>
        <rFont val="Arial"/>
        <family val="2"/>
      </rPr>
      <t>au plus tard 2 jours après connaissance d'une menace grave</t>
    </r>
    <r>
      <rPr>
        <sz val="8"/>
        <color rgb="FF000000"/>
        <rFont val="Arial"/>
        <family val="2"/>
      </rPr>
      <t xml:space="preserve"> pour la santé publique </t>
    </r>
  </si>
  <si>
    <r>
      <rPr>
        <sz val="8"/>
        <color rgb="FF000000"/>
        <rFont val="Arial"/>
        <family val="2"/>
      </rPr>
      <t>5.</t>
    </r>
    <r>
      <rPr>
        <b/>
        <sz val="8"/>
        <color rgb="FF000000"/>
        <rFont val="Arial"/>
        <family val="2"/>
      </rPr>
      <t xml:space="preserve"> La notification des incidents graves par le fabricant aux autorités compétentes </t>
    </r>
    <r>
      <rPr>
        <sz val="8"/>
        <color rgb="FF000000"/>
        <rFont val="Arial"/>
        <family val="2"/>
      </rPr>
      <t xml:space="preserve">à lieu immédiatement après décès ou de détérioration grave inattendue de l'état de santé d'un patient </t>
    </r>
    <r>
      <rPr>
        <b/>
        <sz val="8"/>
        <color rgb="FF000000"/>
        <rFont val="Arial"/>
        <family val="2"/>
      </rPr>
      <t>mais au plus tard 10 jours après connaissance de l'incident grave</t>
    </r>
  </si>
  <si>
    <t>6.Pour permettre une notification en temps opportun, le fabricant peut, s'il y a lieu, présenter un premier rapport 
incomplet avant d'en remettre un qui soit complet</t>
  </si>
  <si>
    <t>7. Si , après avoir eu connaissance d'un incident susceptible de devoir être notifié, le fabricant nourrit des incertitudes 
sur ce point, il présente néanmoins un rapport dans le délai prescrit conformément.</t>
  </si>
  <si>
    <t>8.Sauf en cas d'urgence où il doit prendre immédiatement une mesure corrective de sécurité, le fabricant notifie, sans 
retard injustifié, la mesure corrective de sécurité, avant que cette mesure ne soit prise.</t>
  </si>
  <si>
    <t>9. le fabricant peut transmettre périodiquement des rapports de synthèse en accord avec cette autorité compétente losque les incidents graves similaires ayant trait au même dispositif ou type de dispositif, dont la cause a été déterminée ou pour lesquels une mesure corrective de sécurité a été appliquée, ou lorsque les incidents sont communs et bien documentés.</t>
  </si>
  <si>
    <t>11.En cas d'incident grave, le fabricant doit le signaler à l'autorité compétente de l'État membre concerné et prendre les mesures de suivi appropriées. Si le fabricant estime que l'incident n'est pas grave ou est une progression des résultats erronés attendus, il doit fournir une déclaration explicative.</t>
  </si>
  <si>
    <t>Art 83 : Rapport de tendances</t>
  </si>
  <si>
    <r>
      <rPr>
        <sz val="8"/>
        <color rgb="FF000000"/>
        <rFont val="Arial"/>
        <family val="2"/>
      </rPr>
      <t xml:space="preserve">1.Le fabricant </t>
    </r>
    <r>
      <rPr>
        <b/>
        <sz val="8"/>
        <color rgb="FF000000"/>
        <rFont val="Arial"/>
        <family val="2"/>
      </rPr>
      <t>doit notifier via le systéme électronique toute augmentation de la fréquence ou de la sévérité des incidents</t>
    </r>
    <r>
      <rPr>
        <sz val="8"/>
        <color rgb="FF000000"/>
        <rFont val="Arial"/>
        <family val="2"/>
      </rPr>
      <t xml:space="preserve"> ou des effets secondaires </t>
    </r>
    <r>
      <rPr>
        <b/>
        <sz val="8"/>
        <color rgb="FF000000"/>
        <rFont val="Arial"/>
        <family val="2"/>
      </rPr>
      <t>ayant une incidence sur le rapport bénéfice/risque</t>
    </r>
    <r>
      <rPr>
        <sz val="8"/>
        <color rgb="FF000000"/>
        <rFont val="Arial"/>
        <family val="2"/>
      </rPr>
      <t xml:space="preserve"> et  indique également comment gérer les incidents.</t>
    </r>
  </si>
  <si>
    <t>Art 84 : Analyse des incidents graves et des mesures correctives de sécurité</t>
  </si>
  <si>
    <r>
      <rPr>
        <sz val="8"/>
        <color rgb="FF000000"/>
        <rFont val="Arial"/>
        <family val="2"/>
      </rPr>
      <t xml:space="preserve">1. Suite de la </t>
    </r>
    <r>
      <rPr>
        <b/>
        <sz val="8"/>
        <color rgb="FF000000"/>
        <rFont val="Arial"/>
        <family val="2"/>
      </rPr>
      <t>notification d'un incident grave</t>
    </r>
    <r>
      <rPr>
        <sz val="8"/>
        <color rgb="FF000000"/>
        <rFont val="Arial"/>
        <family val="2"/>
      </rPr>
      <t xml:space="preserve">, le fabricant </t>
    </r>
    <r>
      <rPr>
        <b/>
        <sz val="8"/>
        <color rgb="FF000000"/>
        <rFont val="Arial"/>
        <family val="2"/>
      </rPr>
      <t>mène sans tarder les investigations</t>
    </r>
    <r>
      <rPr>
        <sz val="8"/>
        <color rgb="FF000000"/>
        <rFont val="Arial"/>
        <family val="2"/>
      </rPr>
      <t xml:space="preserve"> nécessaires en coopération avec les autorités compétentes et l'organisme notifié (évaluation des risques résultant de l'incident et analyse des mesures correctives de sécurité)</t>
    </r>
  </si>
  <si>
    <r>
      <rPr>
        <sz val="8"/>
        <color rgb="FF000000"/>
        <rFont val="Arial"/>
        <family val="2"/>
      </rPr>
      <t xml:space="preserve">5. Le fabricant présente à l'autorité compétente un </t>
    </r>
    <r>
      <rPr>
        <b/>
        <sz val="8"/>
        <color rgb="FF000000"/>
        <rFont val="Arial"/>
        <family val="2"/>
      </rPr>
      <t>rapport définitif</t>
    </r>
    <r>
      <rPr>
        <sz val="8"/>
        <color rgb="FF000000"/>
        <rFont val="Arial"/>
        <family val="2"/>
      </rPr>
      <t xml:space="preserve"> énonçant les </t>
    </r>
    <r>
      <rPr>
        <b/>
        <sz val="8"/>
        <color rgb="FF000000"/>
        <rFont val="Arial"/>
        <family val="2"/>
      </rPr>
      <t>conclusions et le cas échéant les mesures correctives à prendre</t>
    </r>
    <r>
      <rPr>
        <sz val="8"/>
        <color rgb="FF000000"/>
        <rFont val="Arial"/>
        <family val="2"/>
      </rPr>
      <t xml:space="preserve"> qu'il a tirées de  l''enquête via  le système électronique relatif à la vigilance et à la surveillance après commercialisation</t>
    </r>
  </si>
  <si>
    <r>
      <rPr>
        <sz val="8"/>
        <color rgb="FF000000"/>
        <rFont val="Arial"/>
        <family val="2"/>
      </rPr>
      <t xml:space="preserve">8.Le fabricant </t>
    </r>
    <r>
      <rPr>
        <b/>
        <sz val="8"/>
        <color rgb="FF000000"/>
        <rFont val="Arial"/>
        <family val="2"/>
      </rPr>
      <t>veille à ce que les informations relatives aux mesures correctives prises soient portées sans tarder à l'attention des utilisateurs</t>
    </r>
    <r>
      <rPr>
        <sz val="8"/>
        <color rgb="FF000000"/>
        <rFont val="Arial"/>
        <family val="2"/>
      </rPr>
      <t xml:space="preserve"> du dispositif au moyen d'un avis de sécurité rédigé dans une ou des langues officielles de l'Union. </t>
    </r>
    <r>
      <rPr>
        <b/>
        <sz val="8"/>
        <color rgb="FF000000"/>
        <rFont val="Arial"/>
        <family val="2"/>
      </rPr>
      <t xml:space="preserve">L'avis de sécurité est introduit dans le système électronique relatif à la vigilance et à la surveillance après commercialisation et expose les raisons de la mesure corrective de sécurité </t>
    </r>
    <r>
      <rPr>
        <sz val="8"/>
        <color rgb="FF000000"/>
        <rFont val="Arial"/>
        <family val="2"/>
      </rPr>
      <t>(dysfonctionnement du dispositif et risques pour les patients)</t>
    </r>
  </si>
  <si>
    <t xml:space="preserve">                    Evaluation par Annexe</t>
  </si>
  <si>
    <r>
      <rPr>
        <sz val="8"/>
        <color theme="1"/>
        <rFont val="Arial"/>
        <family val="2"/>
      </rPr>
      <t xml:space="preserve">Critères d'exigence des </t>
    </r>
    <r>
      <rPr>
        <b/>
        <sz val="8"/>
        <color theme="1"/>
        <rFont val="Arial"/>
        <family val="2"/>
      </rPr>
      <t>Annexes</t>
    </r>
    <r>
      <rPr>
        <sz val="8"/>
        <color theme="1"/>
        <rFont val="Arial"/>
        <family val="2"/>
      </rPr>
      <t xml:space="preserve"> du Règlement 2017/746</t>
    </r>
  </si>
  <si>
    <t>Annexe I : Exigences générales en matière de sécurité et de performance</t>
  </si>
  <si>
    <t>Chapitre I : Exigences générales</t>
  </si>
  <si>
    <r>
      <rPr>
        <sz val="8"/>
        <color rgb="FF000000"/>
        <rFont val="Arial"/>
        <family val="2"/>
      </rPr>
      <t xml:space="preserve">2) Les risques sont </t>
    </r>
    <r>
      <rPr>
        <b/>
        <sz val="8"/>
        <color rgb="FF000000"/>
        <rFont val="Arial"/>
        <family val="2"/>
      </rPr>
      <t xml:space="preserve">réduits autant que possible </t>
    </r>
    <r>
      <rPr>
        <sz val="8"/>
        <color rgb="FF000000"/>
        <rFont val="Arial"/>
        <family val="2"/>
      </rPr>
      <t xml:space="preserve">sans altérer </t>
    </r>
    <r>
      <rPr>
        <b/>
        <sz val="8"/>
        <color rgb="FF000000"/>
        <rFont val="Arial"/>
        <family val="2"/>
      </rPr>
      <t>le rapport bénéfice risque</t>
    </r>
    <r>
      <rPr>
        <sz val="8"/>
        <color rgb="FF000000"/>
        <rFont val="Arial"/>
        <family val="2"/>
      </rPr>
      <t xml:space="preserve"> </t>
    </r>
  </si>
  <si>
    <r>
      <rPr>
        <sz val="8"/>
        <color rgb="FF000000"/>
        <rFont val="Arial"/>
        <family val="2"/>
      </rPr>
      <t xml:space="preserve">3) </t>
    </r>
    <r>
      <rPr>
        <b/>
        <sz val="8"/>
        <color rgb="FF000000"/>
        <rFont val="Arial"/>
        <family val="2"/>
      </rPr>
      <t>Le système de gestion des risques</t>
    </r>
    <r>
      <rPr>
        <sz val="8"/>
        <color rgb="FF000000"/>
        <rFont val="Arial"/>
        <family val="2"/>
      </rPr>
      <t xml:space="preserve"> est </t>
    </r>
    <r>
      <rPr>
        <b/>
        <sz val="8"/>
        <color rgb="FF000000"/>
        <rFont val="Arial"/>
        <family val="2"/>
      </rPr>
      <t>établit, appliqué, documenté, et mise à jour</t>
    </r>
    <r>
      <rPr>
        <sz val="8"/>
        <color rgb="FF000000"/>
        <rFont val="Arial"/>
        <family val="2"/>
      </rPr>
      <t xml:space="preserve"> en permanence</t>
    </r>
  </si>
  <si>
    <r>
      <rPr>
        <sz val="8"/>
        <color rgb="FF000000"/>
        <rFont val="Arial"/>
        <family val="2"/>
      </rPr>
      <t xml:space="preserve">3.a) un </t>
    </r>
    <r>
      <rPr>
        <b/>
        <sz val="8"/>
        <color rgb="FF000000"/>
        <rFont val="Arial"/>
        <family val="2"/>
      </rPr>
      <t>plan de gestion des risques</t>
    </r>
    <r>
      <rPr>
        <sz val="8"/>
        <color rgb="FF000000"/>
        <rFont val="Arial"/>
        <family val="2"/>
      </rPr>
      <t xml:space="preserve"> pour chaque dispositif est </t>
    </r>
    <r>
      <rPr>
        <b/>
        <sz val="8"/>
        <color rgb="FF000000"/>
        <rFont val="Arial"/>
        <family val="2"/>
      </rPr>
      <t>établi et documenté</t>
    </r>
  </si>
  <si>
    <r>
      <rPr>
        <sz val="8"/>
        <color rgb="FF000000"/>
        <rFont val="Arial"/>
        <family val="2"/>
      </rPr>
      <t xml:space="preserve">3.b) </t>
    </r>
    <r>
      <rPr>
        <b/>
        <sz val="8"/>
        <color rgb="FF000000"/>
        <rFont val="Arial"/>
        <family val="2"/>
      </rPr>
      <t>Les dangers</t>
    </r>
    <r>
      <rPr>
        <sz val="8"/>
        <color rgb="FF000000"/>
        <rFont val="Arial"/>
        <family val="2"/>
      </rPr>
      <t xml:space="preserve"> connus et prévisibles associés à chaque dispositif</t>
    </r>
    <r>
      <rPr>
        <b/>
        <sz val="8"/>
        <color rgb="FF000000"/>
        <rFont val="Arial"/>
        <family val="2"/>
      </rPr>
      <t xml:space="preserve"> sont déterminés et analysés</t>
    </r>
    <r>
      <rPr>
        <sz val="8"/>
        <color rgb="FF000000"/>
        <rFont val="Arial"/>
        <family val="2"/>
      </rPr>
      <t xml:space="preserve"> </t>
    </r>
  </si>
  <si>
    <r>
      <rPr>
        <sz val="8"/>
        <color rgb="FF000000"/>
        <rFont val="Arial"/>
        <family val="2"/>
      </rPr>
      <t xml:space="preserve">3.c) </t>
    </r>
    <r>
      <rPr>
        <b/>
        <sz val="8"/>
        <color rgb="FF000000"/>
        <rFont val="Arial"/>
        <family val="2"/>
      </rPr>
      <t xml:space="preserve">estimer et évaluer les risques associés à l'utilisation prévue et à une mauvaise utilisation </t>
    </r>
    <r>
      <rPr>
        <sz val="8"/>
        <color rgb="FF000000"/>
        <rFont val="Arial"/>
        <family val="2"/>
      </rPr>
      <t>raisonnablement prévisible et qui se présentent lors desdites utilisations sont estimés et maitrisés</t>
    </r>
  </si>
  <si>
    <r>
      <rPr>
        <sz val="8"/>
        <color rgb="FF000000"/>
        <rFont val="Arial"/>
        <family val="2"/>
      </rPr>
      <t xml:space="preserve">3.d)  </t>
    </r>
    <r>
      <rPr>
        <b/>
        <sz val="8"/>
        <color rgb="FF000000"/>
        <rFont val="Arial"/>
        <family val="2"/>
      </rPr>
      <t>éliminer ou maitriser les risques du point 4.c)</t>
    </r>
  </si>
  <si>
    <r>
      <rPr>
        <sz val="8"/>
        <color rgb="FF000000"/>
        <rFont val="Arial"/>
        <family val="2"/>
      </rPr>
      <t xml:space="preserve">3.e) Le fabricant </t>
    </r>
    <r>
      <rPr>
        <b/>
        <sz val="8"/>
        <color rgb="FF000000"/>
        <rFont val="Arial"/>
        <family val="2"/>
      </rPr>
      <t xml:space="preserve">a évalué l'incidence des informations issues de la phase de production </t>
    </r>
    <r>
      <rPr>
        <sz val="8"/>
        <color rgb="FF000000"/>
        <rFont val="Arial"/>
        <family val="2"/>
      </rPr>
      <t>et, en particulier, du système de surveillance après commercialisation, sur les dangers et la fréquence à laquelle ils se présentent, sur les estimations des risques associés aux dangers, ainsi que sur le risque global, le rapport bénéfice/risque et le caractère acceptable du risque</t>
    </r>
  </si>
  <si>
    <r>
      <rPr>
        <sz val="8"/>
        <color rgb="FF000000"/>
        <rFont val="Arial"/>
        <family val="2"/>
      </rPr>
      <t xml:space="preserve">3.f) Sur la base de l'évaluation de l'incidence des informations visées au point e), au besoin, le fabricant </t>
    </r>
    <r>
      <rPr>
        <b/>
        <sz val="8"/>
        <color rgb="FF000000"/>
        <rFont val="Arial"/>
        <family val="2"/>
      </rPr>
      <t>modifie les mesures de maîtrise des risques</t>
    </r>
    <r>
      <rPr>
        <sz val="8"/>
        <color rgb="FF000000"/>
        <rFont val="Arial"/>
        <family val="2"/>
      </rPr>
      <t xml:space="preserve"> </t>
    </r>
  </si>
  <si>
    <r>
      <rPr>
        <sz val="8"/>
        <color rgb="FF000000"/>
        <rFont val="Arial"/>
        <family val="2"/>
      </rPr>
      <t xml:space="preserve">4.c) Le fabricant fournit des informations de sécurité (mises en garde/précautions/contre-indications) et, le cas échéant, </t>
    </r>
    <r>
      <rPr>
        <b/>
        <sz val="8"/>
        <color rgb="FF000000"/>
        <rFont val="Arial"/>
        <family val="2"/>
      </rPr>
      <t>une formation  aux utilisateurs.</t>
    </r>
    <r>
      <rPr>
        <sz val="8"/>
        <color rgb="FF000000"/>
        <rFont val="Arial"/>
        <family val="2"/>
      </rPr>
      <t xml:space="preserve"> </t>
    </r>
  </si>
  <si>
    <r>
      <rPr>
        <sz val="8"/>
        <color rgb="FF000000"/>
        <rFont val="Arial"/>
        <family val="2"/>
      </rPr>
      <t xml:space="preserve">8 ) </t>
    </r>
    <r>
      <rPr>
        <b/>
        <sz val="8"/>
        <color rgb="FF000000"/>
        <rFont val="Arial"/>
        <family val="2"/>
      </rPr>
      <t>Tous les risques connus</t>
    </r>
    <r>
      <rPr>
        <sz val="8"/>
        <color rgb="FF000000"/>
        <rFont val="Arial"/>
        <family val="2"/>
      </rPr>
      <t xml:space="preserve"> et prévisibles ainsi que tous les effets secondaires indésirables</t>
    </r>
    <r>
      <rPr>
        <b/>
        <sz val="8"/>
        <color rgb="FF000000"/>
        <rFont val="Arial"/>
        <family val="2"/>
      </rPr>
      <t xml:space="preserve"> sont réduits au minimum et sont acceptables au regard des bénéfices quantifiés</t>
    </r>
    <r>
      <rPr>
        <sz val="8"/>
        <color rgb="FF000000"/>
        <rFont val="Arial"/>
        <family val="2"/>
      </rPr>
      <t xml:space="preserve"> que présentent pour le patient et/ou l'utilisateur les performances effectives du dispositif dans des conditions normales d'utilisation.</t>
    </r>
  </si>
  <si>
    <t>Chapitre II : Exigences relatives aux performances à la conception et à la fabrication</t>
  </si>
  <si>
    <t xml:space="preserve">10. Propriétés chimiques, physiques et biologiques 
Les dispsotifs sont conçus et fabriqués de manière à </t>
  </si>
  <si>
    <r>
      <rPr>
        <sz val="8"/>
        <color rgb="FF000000"/>
        <rFont val="Arial"/>
        <family val="2"/>
      </rPr>
      <t xml:space="preserve">10.1  garantir que les </t>
    </r>
    <r>
      <rPr>
        <b/>
        <sz val="8"/>
        <color rgb="FF000000"/>
        <rFont val="Arial"/>
        <family val="2"/>
      </rPr>
      <t>caractéristiques</t>
    </r>
    <r>
      <rPr>
        <sz val="8"/>
        <color rgb="FF000000"/>
        <rFont val="Arial"/>
        <family val="2"/>
      </rPr>
      <t xml:space="preserve"> et les </t>
    </r>
    <r>
      <rPr>
        <b/>
        <sz val="8"/>
        <color rgb="FF000000"/>
        <rFont val="Arial"/>
        <family val="2"/>
      </rPr>
      <t>exigences</t>
    </r>
    <r>
      <rPr>
        <sz val="8"/>
        <color rgb="FF000000"/>
        <rFont val="Arial"/>
        <family val="2"/>
      </rPr>
      <t xml:space="preserve"> en matière de </t>
    </r>
    <r>
      <rPr>
        <b/>
        <sz val="8"/>
        <color rgb="FF000000"/>
        <rFont val="Arial"/>
        <family val="2"/>
      </rPr>
      <t xml:space="preserve">performance </t>
    </r>
    <r>
      <rPr>
        <sz val="8"/>
        <color rgb="FF000000"/>
        <rFont val="Arial"/>
        <family val="2"/>
      </rPr>
      <t>visées au chapitre I sont satisfaites</t>
    </r>
  </si>
  <si>
    <r>
      <rPr>
        <sz val="8"/>
        <color rgb="FF000000"/>
        <rFont val="Arial"/>
        <family val="2"/>
      </rPr>
      <t xml:space="preserve">10.2 réduire au minimum le </t>
    </r>
    <r>
      <rPr>
        <b/>
        <sz val="8"/>
        <color rgb="FF000000"/>
        <rFont val="Arial"/>
        <family val="2"/>
      </rPr>
      <t>risque</t>
    </r>
    <r>
      <rPr>
        <sz val="8"/>
        <color rgb="FF000000"/>
        <rFont val="Arial"/>
        <family val="2"/>
      </rPr>
      <t xml:space="preserve"> lié aux </t>
    </r>
    <r>
      <rPr>
        <b/>
        <sz val="8"/>
        <color rgb="FF000000"/>
        <rFont val="Arial"/>
        <family val="2"/>
      </rPr>
      <t>contaminants</t>
    </r>
    <r>
      <rPr>
        <sz val="8"/>
        <color rgb="FF000000"/>
        <rFont val="Arial"/>
        <family val="2"/>
      </rPr>
      <t xml:space="preserve"> et aux</t>
    </r>
    <r>
      <rPr>
        <b/>
        <sz val="8"/>
        <color rgb="FF000000"/>
        <rFont val="Arial"/>
        <family val="2"/>
      </rPr>
      <t xml:space="preserve"> résidus</t>
    </r>
    <r>
      <rPr>
        <sz val="8"/>
        <color rgb="FF000000"/>
        <rFont val="Arial"/>
        <family val="2"/>
      </rPr>
      <t xml:space="preserve"> pour les patients, eu égard à la destination du dispositif, et pour les personnes intervenant dans le transport, le stockage et l'utilisation des dispositifs. </t>
    </r>
  </si>
  <si>
    <r>
      <rPr>
        <sz val="8"/>
        <color theme="1"/>
        <rFont val="Arial"/>
        <family val="2"/>
      </rPr>
      <t xml:space="preserve">10.3  réduire à un </t>
    </r>
    <r>
      <rPr>
        <b/>
        <sz val="8"/>
        <color theme="1"/>
        <rFont val="Arial"/>
        <family val="2"/>
      </rPr>
      <t>niveau aussi faible</t>
    </r>
    <r>
      <rPr>
        <sz val="8"/>
        <color theme="1"/>
        <rFont val="Arial"/>
        <family val="2"/>
      </rPr>
      <t xml:space="preserve"> que raisonnablement possible les </t>
    </r>
    <r>
      <rPr>
        <b/>
        <sz val="8"/>
        <color theme="1"/>
        <rFont val="Arial"/>
        <family val="2"/>
      </rPr>
      <t>risques</t>
    </r>
    <r>
      <rPr>
        <sz val="8"/>
        <color theme="1"/>
        <rFont val="Arial"/>
        <family val="2"/>
      </rPr>
      <t xml:space="preserve"> liés aux </t>
    </r>
    <r>
      <rPr>
        <b/>
        <sz val="8"/>
        <color theme="1"/>
        <rFont val="Arial"/>
        <family val="2"/>
      </rPr>
      <t>substances ou aux particules</t>
    </r>
    <r>
      <rPr>
        <sz val="8"/>
        <color theme="1"/>
        <rFont val="Arial"/>
        <family val="2"/>
      </rPr>
      <t xml:space="preserve">, y compris les débris dus à l'usure, les produits de dégradation et les résidus de transformation, susceptibles d'être libérés d'un dispositif. </t>
    </r>
  </si>
  <si>
    <r>
      <rPr>
        <sz val="8"/>
        <color theme="1"/>
        <rFont val="Arial"/>
        <family val="2"/>
      </rPr>
      <t>10.4 réduire autant que possible les</t>
    </r>
    <r>
      <rPr>
        <b/>
        <sz val="8"/>
        <color theme="1"/>
        <rFont val="Arial"/>
        <family val="2"/>
      </rPr>
      <t xml:space="preserve"> risques</t>
    </r>
    <r>
      <rPr>
        <sz val="8"/>
        <color theme="1"/>
        <rFont val="Arial"/>
        <family val="2"/>
      </rPr>
      <t xml:space="preserve"> liés à la </t>
    </r>
    <r>
      <rPr>
        <b/>
        <sz val="8"/>
        <color theme="1"/>
        <rFont val="Arial"/>
        <family val="2"/>
      </rPr>
      <t>pénétration non intentionnelle</t>
    </r>
    <r>
      <rPr>
        <sz val="8"/>
        <color theme="1"/>
        <rFont val="Arial"/>
        <family val="2"/>
      </rPr>
      <t xml:space="preserve"> de </t>
    </r>
    <r>
      <rPr>
        <b/>
        <sz val="8"/>
        <color theme="1"/>
        <rFont val="Arial"/>
        <family val="2"/>
      </rPr>
      <t>substances</t>
    </r>
    <r>
      <rPr>
        <sz val="8"/>
        <color theme="1"/>
        <rFont val="Arial"/>
        <family val="2"/>
      </rPr>
      <t xml:space="preserve"> dans le dispositif, en tenant compte de la nature du dispositif et de l'environnement dans lequel il est destiné à être utilisé.</t>
    </r>
  </si>
  <si>
    <t>11. Infection et contamination microbienne</t>
  </si>
  <si>
    <r>
      <rPr>
        <sz val="8"/>
        <color rgb="FF000000"/>
        <rFont val="Arial"/>
        <family val="2"/>
      </rPr>
      <t>11.1.b) La conception</t>
    </r>
    <r>
      <rPr>
        <b/>
        <sz val="8"/>
        <color rgb="FF000000"/>
        <rFont val="Arial"/>
        <family val="2"/>
      </rPr>
      <t xml:space="preserve"> réduit autant que possible</t>
    </r>
    <r>
      <rPr>
        <sz val="8"/>
        <color rgb="FF000000"/>
        <rFont val="Arial"/>
        <family val="2"/>
      </rPr>
      <t xml:space="preserve"> toute émission microbienne</t>
    </r>
  </si>
  <si>
    <r>
      <rPr>
        <sz val="8"/>
        <color rgb="FF000000"/>
        <rFont val="Arial"/>
        <family val="2"/>
      </rPr>
      <t xml:space="preserve">11.1.d) </t>
    </r>
    <r>
      <rPr>
        <b/>
        <sz val="8"/>
        <color rgb="FF000000"/>
        <rFont val="Arial"/>
        <family val="2"/>
      </rPr>
      <t>prévient la contamination microbienne</t>
    </r>
    <r>
      <rPr>
        <sz val="8"/>
        <color rgb="FF000000"/>
        <rFont val="Arial"/>
        <family val="2"/>
      </rPr>
      <t xml:space="preserve"> du dispositif ou des récipients (échantillons). </t>
    </r>
  </si>
  <si>
    <r>
      <rPr>
        <sz val="8"/>
        <color rgb="FF000000"/>
        <rFont val="Arial"/>
        <family val="2"/>
      </rPr>
      <t xml:space="preserve">11.2) les dispositifs sont </t>
    </r>
    <r>
      <rPr>
        <b/>
        <sz val="8"/>
        <color rgb="FF000000"/>
        <rFont val="Arial"/>
        <family val="2"/>
      </rPr>
      <t>conçus de manière à en faciliter le nettoyage, la désinfection et/ou la stérilisation en toute sécurité.</t>
    </r>
  </si>
  <si>
    <t>11.4) L'utilisateur final se rend parfaitement compte de l'intégrité du conditionnement.</t>
  </si>
  <si>
    <t xml:space="preserve">12. Dispositifs contenant du matériel d'origine biologique
</t>
  </si>
  <si>
    <t>Lorsque les dispositifs contiennent des tissus, des cellules et des substances d'origine animale, humaine ou microbienne, la sélection des sources, le traitement, la conservation, le contrôle et la manipulation de ces tissus, cellules et substances et les procédures de contrôle sont menés de manière à assurer la sécurité de l'utilisateur ou de toute autre personne.</t>
  </si>
  <si>
    <t xml:space="preserve">13. Fabrication des dispositifs et interaction avec leur environnement
</t>
  </si>
  <si>
    <r>
      <rPr>
        <sz val="8"/>
        <color rgb="FF000000"/>
        <rFont val="Arial"/>
        <family val="2"/>
      </rPr>
      <t>13.1) le dispositif est</t>
    </r>
    <r>
      <rPr>
        <b/>
        <sz val="8"/>
        <color rgb="FF000000"/>
        <rFont val="Arial"/>
        <family val="2"/>
      </rPr>
      <t xml:space="preserve"> utilisé en combinaison avec d'autres dispositifs</t>
    </r>
    <r>
      <rPr>
        <sz val="8"/>
        <color rgb="FF000000"/>
        <rFont val="Arial"/>
        <family val="2"/>
      </rPr>
      <t xml:space="preserve"> ou équipements, l'ensemble, </t>
    </r>
    <r>
      <rPr>
        <b/>
        <sz val="8"/>
        <color rgb="FF000000"/>
        <rFont val="Arial"/>
        <family val="2"/>
      </rPr>
      <t>y compris le système de raccordement, est sûr et n'altère pas les performances prévues des dispositifs.</t>
    </r>
  </si>
  <si>
    <r>
      <rPr>
        <sz val="8"/>
        <color rgb="FF000000"/>
        <rFont val="Arial"/>
        <family val="2"/>
      </rPr>
      <t xml:space="preserve">13.1) </t>
    </r>
    <r>
      <rPr>
        <b/>
        <sz val="8"/>
        <color rgb="FF000000"/>
        <rFont val="Arial"/>
        <family val="2"/>
      </rPr>
      <t>Toute restriction d'utilisation</t>
    </r>
    <r>
      <rPr>
        <sz val="8"/>
        <color rgb="FF000000"/>
        <rFont val="Arial"/>
        <family val="2"/>
      </rPr>
      <t xml:space="preserve"> applicable à de telles combinaisons </t>
    </r>
    <r>
      <rPr>
        <b/>
        <sz val="8"/>
        <color rgb="FF000000"/>
        <rFont val="Arial"/>
        <family val="2"/>
      </rPr>
      <t>figure sur l'étiquette et/ou dans la notice d'utilisation</t>
    </r>
  </si>
  <si>
    <r>
      <rPr>
        <sz val="8"/>
        <color rgb="FF000000"/>
        <rFont val="Arial"/>
        <family val="2"/>
      </rPr>
      <t xml:space="preserve">13.2.e) </t>
    </r>
    <r>
      <rPr>
        <b/>
        <sz val="8"/>
        <color rgb="FF000000"/>
        <rFont val="Arial"/>
        <family val="2"/>
      </rPr>
      <t>tout risque de pénétration accidentelle</t>
    </r>
    <r>
      <rPr>
        <sz val="8"/>
        <color rgb="FF000000"/>
        <rFont val="Arial"/>
        <family val="2"/>
      </rPr>
      <t xml:space="preserve"> de substances dans le dispositif; </t>
    </r>
  </si>
  <si>
    <r>
      <rPr>
        <sz val="8"/>
        <color rgb="FF000000"/>
        <rFont val="Arial"/>
        <family val="2"/>
      </rPr>
      <t>13.3)</t>
    </r>
    <r>
      <rPr>
        <b/>
        <sz val="8"/>
        <color rgb="FF000000"/>
        <rFont val="Arial"/>
        <family val="2"/>
      </rPr>
      <t xml:space="preserve"> Les dispositifs sont conçus et fabriqués de façon à réduire au minimum les risques d'incendie ou d'explosion dans des conditions normales d'utilisation et en condition de premier défaut.</t>
    </r>
    <r>
      <rPr>
        <sz val="8"/>
        <color rgb="FF000000"/>
        <rFont val="Arial"/>
        <family val="2"/>
      </rPr>
      <t xml:space="preserve"> Une attention particulière est accordée aux dispositifs dont l'utilisation prévue </t>
    </r>
    <r>
      <rPr>
        <b/>
        <sz val="8"/>
        <color rgb="FF000000"/>
        <rFont val="Arial"/>
        <family val="2"/>
      </rPr>
      <t>implique une exposition à des substances inflammables ou explosives</t>
    </r>
    <r>
      <rPr>
        <sz val="8"/>
        <color rgb="FF000000"/>
        <rFont val="Arial"/>
        <family val="2"/>
      </rPr>
      <t xml:space="preserve"> ou à </t>
    </r>
    <r>
      <rPr>
        <b/>
        <sz val="8"/>
        <color rgb="FF000000"/>
        <rFont val="Arial"/>
        <family val="2"/>
      </rPr>
      <t>des substances susceptibles de favoriser la combustion</t>
    </r>
    <r>
      <rPr>
        <sz val="8"/>
        <color rgb="FF000000"/>
        <rFont val="Arial"/>
        <family val="2"/>
      </rPr>
      <t xml:space="preserve">, ou une </t>
    </r>
    <r>
      <rPr>
        <b/>
        <sz val="8"/>
        <color rgb="FF000000"/>
        <rFont val="Arial"/>
        <family val="2"/>
      </rPr>
      <t xml:space="preserve">utilisation en association avec de telles substances. </t>
    </r>
  </si>
  <si>
    <r>
      <rPr>
        <sz val="8"/>
        <color rgb="FF000000"/>
        <rFont val="Arial"/>
        <family val="2"/>
      </rPr>
      <t xml:space="preserve">13.4) </t>
    </r>
    <r>
      <rPr>
        <b/>
        <sz val="8"/>
        <color rgb="FF000000"/>
        <rFont val="Arial"/>
        <family val="2"/>
      </rPr>
      <t>Les opérations de réglage, d'étalonnage et de maintenance sont realisées en toute sécurité et de manière efficace.</t>
    </r>
  </si>
  <si>
    <r>
      <rPr>
        <sz val="8"/>
        <color rgb="FF000000"/>
        <rFont val="Arial"/>
        <family val="2"/>
      </rPr>
      <t>13.5)</t>
    </r>
    <r>
      <rPr>
        <b/>
        <sz val="8"/>
        <color rgb="FF000000"/>
        <rFont val="Arial"/>
        <family val="2"/>
      </rPr>
      <t xml:space="preserve"> l'interopérabilité et la compatibilité des dispositifs qui sont destinés à être mis en œuvre avec d'autres dispositifs ou produits sont fiables et sûres.</t>
    </r>
  </si>
  <si>
    <r>
      <rPr>
        <sz val="8"/>
        <color rgb="FF000000"/>
        <rFont val="Arial"/>
        <family val="2"/>
      </rPr>
      <t>13.6) Les dispositifs sont conçus et fabriqués de manière à</t>
    </r>
    <r>
      <rPr>
        <b/>
        <sz val="8"/>
        <color rgb="FF000000"/>
        <rFont val="Arial"/>
        <family val="2"/>
      </rPr>
      <t xml:space="preserve"> favoriser leur élimination sûre et l'élimination sûre des déchets associés par l'utilisateur, le patient</t>
    </r>
  </si>
  <si>
    <t xml:space="preserve">13.6) Les fabricants recensent et expérimentent des procédures et des mesures permettant une élimination sûre de leurs dispositifs après utilisation. </t>
  </si>
  <si>
    <r>
      <rPr>
        <sz val="8"/>
        <color rgb="FF000000"/>
        <rFont val="Arial"/>
        <family val="2"/>
      </rPr>
      <t xml:space="preserve">13.7) </t>
    </r>
    <r>
      <rPr>
        <b/>
        <sz val="8"/>
        <color rgb="FF000000"/>
        <rFont val="Arial"/>
        <family val="2"/>
      </rPr>
      <t xml:space="preserve">Toute échelle de mesure, de contrôle ou d'affichage est conçue et fabriquée suivant des principes ergonomiques, </t>
    </r>
    <r>
      <rPr>
        <sz val="8"/>
        <color rgb="FF000000"/>
        <rFont val="Arial"/>
        <family val="2"/>
      </rPr>
      <t>en tenant compte de la destination, des utilisateurs et des conditions d'environnement dans lesquelles les dispositifs sont destinés à être utilisés.</t>
    </r>
  </si>
  <si>
    <t xml:space="preserve">14. Dispositifs ayant une fonction de diagnostic ou de mesurage </t>
  </si>
  <si>
    <r>
      <rPr>
        <sz val="8"/>
        <color rgb="FF000000"/>
        <rFont val="Arial"/>
        <family val="2"/>
      </rPr>
      <t xml:space="preserve">14.1) Les dispositifs </t>
    </r>
    <r>
      <rPr>
        <b/>
        <sz val="8"/>
        <color rgb="FF000000"/>
        <rFont val="Arial"/>
        <family val="2"/>
      </rPr>
      <t xml:space="preserve">de diagnostic </t>
    </r>
    <r>
      <rPr>
        <sz val="8"/>
        <color rgb="FF000000"/>
        <rFont val="Arial"/>
        <family val="2"/>
      </rPr>
      <t>et les dispositifs ayant une fonction de mesurage sont conçus et fabriqués de manière à garantir une exactitude des performances analytiques appropriées</t>
    </r>
  </si>
  <si>
    <r>
      <rPr>
        <sz val="8"/>
        <color rgb="FF000000"/>
        <rFont val="Arial"/>
        <family val="2"/>
      </rPr>
      <t xml:space="preserve">14.2) Les mesures effectuées par les dispositifs </t>
    </r>
    <r>
      <rPr>
        <b/>
        <sz val="8"/>
        <color rgb="FF000000"/>
        <rFont val="Arial"/>
        <family val="2"/>
      </rPr>
      <t>ayant une fonction de mesurage sont exprimées en unités légales conformes aux dispositions de la directive 80/181/CEE du Conseil (3)</t>
    </r>
    <r>
      <rPr>
        <sz val="8"/>
        <color rgb="FF000000"/>
        <rFont val="Arial"/>
        <family val="2"/>
      </rPr>
      <t>.</t>
    </r>
  </si>
  <si>
    <t xml:space="preserve">15. Protection  contre  les rayonnements </t>
  </si>
  <si>
    <r>
      <rPr>
        <sz val="8"/>
        <color rgb="FF000000"/>
        <rFont val="Arial"/>
        <family val="2"/>
      </rPr>
      <t xml:space="preserve">15.1) Les dispositifs sont conçus, fabriqués et conditionnés de façon à </t>
    </r>
    <r>
      <rPr>
        <b/>
        <sz val="8"/>
        <color rgb="FF000000"/>
        <rFont val="Arial"/>
        <family val="2"/>
      </rPr>
      <t>réduire</t>
    </r>
    <r>
      <rPr>
        <sz val="8"/>
        <color rgb="FF000000"/>
        <rFont val="Arial"/>
        <family val="2"/>
      </rPr>
      <t xml:space="preserve"> autant que possible </t>
    </r>
    <r>
      <rPr>
        <b/>
        <sz val="8"/>
        <color rgb="FF000000"/>
        <rFont val="Arial"/>
        <family val="2"/>
      </rPr>
      <t xml:space="preserve">l'exposition </t>
    </r>
    <r>
      <rPr>
        <sz val="8"/>
        <color rgb="FF000000"/>
        <rFont val="Arial"/>
        <family val="2"/>
      </rPr>
      <t xml:space="preserve">des utilisateurs ou d'autres personnes aux </t>
    </r>
    <r>
      <rPr>
        <b/>
        <sz val="8"/>
        <color rgb="FF000000"/>
        <rFont val="Arial"/>
        <family val="2"/>
      </rPr>
      <t>rayonnements</t>
    </r>
    <r>
      <rPr>
        <sz val="8"/>
        <color rgb="FF000000"/>
        <rFont val="Arial"/>
        <family val="2"/>
      </rPr>
      <t xml:space="preserve"> d'une manière compatible avec la destination des dispositifs, sans restreindre l'application des doses appropriées spécifiées à des fins diagnostiques.  </t>
    </r>
  </si>
  <si>
    <r>
      <rPr>
        <sz val="8"/>
        <color rgb="FF000000"/>
        <rFont val="Arial"/>
        <family val="2"/>
      </rPr>
      <t xml:space="preserve">15.2. a) Les dispositifs destinés à </t>
    </r>
    <r>
      <rPr>
        <b/>
        <sz val="8"/>
        <color rgb="FF000000"/>
        <rFont val="Arial"/>
        <family val="2"/>
      </rPr>
      <t>émettre des rayonnements ionisants</t>
    </r>
    <r>
      <rPr>
        <sz val="8"/>
        <color rgb="FF000000"/>
        <rFont val="Arial"/>
        <family val="2"/>
      </rPr>
      <t xml:space="preserve"> sont conçus et fabriqués de façon à </t>
    </r>
    <r>
      <rPr>
        <b/>
        <sz val="8"/>
        <color rgb="FF000000"/>
        <rFont val="Arial"/>
        <family val="2"/>
      </rPr>
      <t xml:space="preserve">assurer </t>
    </r>
    <r>
      <rPr>
        <sz val="8"/>
        <color rgb="FF000000"/>
        <rFont val="Arial"/>
        <family val="2"/>
      </rPr>
      <t xml:space="preserve">que les </t>
    </r>
    <r>
      <rPr>
        <b/>
        <sz val="8"/>
        <color rgb="FF000000"/>
        <rFont val="Arial"/>
        <family val="2"/>
      </rPr>
      <t>caractéristiques et la quantité</t>
    </r>
    <r>
      <rPr>
        <sz val="8"/>
        <color rgb="FF000000"/>
        <rFont val="Arial"/>
        <family val="2"/>
      </rPr>
      <t xml:space="preserve"> des </t>
    </r>
    <r>
      <rPr>
        <b/>
        <sz val="8"/>
        <color rgb="FF000000"/>
        <rFont val="Arial"/>
        <family val="2"/>
      </rPr>
      <t>rayonnements émis</t>
    </r>
    <r>
      <rPr>
        <sz val="8"/>
        <color rgb="FF000000"/>
        <rFont val="Arial"/>
        <family val="2"/>
      </rPr>
      <t xml:space="preserve"> puissent être </t>
    </r>
    <r>
      <rPr>
        <b/>
        <sz val="8"/>
        <color rgb="FF000000"/>
        <rFont val="Arial"/>
        <family val="2"/>
      </rPr>
      <t>contrôlées et/ou réglées</t>
    </r>
  </si>
  <si>
    <r>
      <rPr>
        <sz val="8"/>
        <color rgb="FF000000"/>
        <rFont val="Arial"/>
        <family val="2"/>
      </rPr>
      <t xml:space="preserve">15.2. b) Les dispositifs destinés à </t>
    </r>
    <r>
      <rPr>
        <b/>
        <sz val="8"/>
        <color rgb="FF000000"/>
        <rFont val="Arial"/>
        <family val="2"/>
      </rPr>
      <t>émettre</t>
    </r>
    <r>
      <rPr>
        <sz val="8"/>
        <color rgb="FF000000"/>
        <rFont val="Arial"/>
        <family val="2"/>
      </rPr>
      <t xml:space="preserve"> des </t>
    </r>
    <r>
      <rPr>
        <b/>
        <sz val="8"/>
        <color rgb="FF000000"/>
        <rFont val="Arial"/>
        <family val="2"/>
      </rPr>
      <t>rayonnements ionisants</t>
    </r>
    <r>
      <rPr>
        <sz val="8"/>
        <color rgb="FF000000"/>
        <rFont val="Arial"/>
        <family val="2"/>
      </rPr>
      <t xml:space="preserve"> sont équipés d'i</t>
    </r>
    <r>
      <rPr>
        <b/>
        <sz val="8"/>
        <color rgb="FF000000"/>
        <rFont val="Arial"/>
        <family val="2"/>
      </rPr>
      <t>ndicateurs visuels et/ou sonores</t>
    </r>
    <r>
      <rPr>
        <sz val="8"/>
        <color rgb="FF000000"/>
        <rFont val="Arial"/>
        <family val="2"/>
      </rPr>
      <t xml:space="preserve"> signalant l'émission de rayonnements.</t>
    </r>
  </si>
  <si>
    <r>
      <rPr>
        <sz val="8"/>
        <color rgb="FF000000"/>
        <rFont val="Arial"/>
        <family val="2"/>
      </rPr>
      <t xml:space="preserve">15.3) </t>
    </r>
    <r>
      <rPr>
        <b/>
        <sz val="8"/>
        <color rgb="FF000000"/>
        <rFont val="Arial"/>
        <family val="2"/>
      </rPr>
      <t xml:space="preserve"> </t>
    </r>
    <r>
      <rPr>
        <sz val="8"/>
        <color rgb="FF000000"/>
        <rFont val="Arial"/>
        <family val="2"/>
      </rPr>
      <t>La</t>
    </r>
    <r>
      <rPr>
        <b/>
        <sz val="8"/>
        <color rgb="FF000000"/>
        <rFont val="Arial"/>
        <family val="2"/>
      </rPr>
      <t xml:space="preserve"> notice d'utilisation</t>
    </r>
    <r>
      <rPr>
        <sz val="8"/>
        <color rgb="FF000000"/>
        <rFont val="Arial"/>
        <family val="2"/>
      </rPr>
      <t xml:space="preserve"> des dispositifs </t>
    </r>
    <r>
      <rPr>
        <b/>
        <sz val="8"/>
        <color rgb="FF000000"/>
        <rFont val="Arial"/>
        <family val="2"/>
      </rPr>
      <t xml:space="preserve">émettant des rayonnements dangereux </t>
    </r>
    <r>
      <rPr>
        <sz val="8"/>
        <color rgb="FF000000"/>
        <rFont val="Arial"/>
        <family val="2"/>
      </rPr>
      <t xml:space="preserve">ou potentiellement dangereux comporte des </t>
    </r>
    <r>
      <rPr>
        <b/>
        <sz val="8"/>
        <color rgb="FF000000"/>
        <rFont val="Arial"/>
        <family val="2"/>
      </rPr>
      <t xml:space="preserve">informations détaillées </t>
    </r>
    <r>
      <rPr>
        <sz val="8"/>
        <color rgb="FF000000"/>
        <rFont val="Arial"/>
        <family val="2"/>
      </rPr>
      <t>sur la nature des rayonnements émis ainsi que sur les moyens de protéger l'utilisateur, d'éviter les mauvaises utilisations et de réduire autant que possible et dans la mesure appropriée les risques inhérents à l'installation. Des</t>
    </r>
    <r>
      <rPr>
        <b/>
        <sz val="8"/>
        <color rgb="FF000000"/>
        <rFont val="Arial"/>
        <family val="2"/>
      </rPr>
      <t xml:space="preserve"> informations</t>
    </r>
    <r>
      <rPr>
        <sz val="8"/>
        <color rgb="FF000000"/>
        <rFont val="Arial"/>
        <family val="2"/>
      </rPr>
      <t xml:space="preserve"> sont également </t>
    </r>
    <r>
      <rPr>
        <b/>
        <sz val="8"/>
        <color rgb="FF000000"/>
        <rFont val="Arial"/>
        <family val="2"/>
      </rPr>
      <t>communiquées</t>
    </r>
    <r>
      <rPr>
        <sz val="8"/>
        <color rgb="FF000000"/>
        <rFont val="Arial"/>
        <family val="2"/>
      </rPr>
      <t xml:space="preserve"> concernant les </t>
    </r>
    <r>
      <rPr>
        <b/>
        <sz val="8"/>
        <color rgb="FF000000"/>
        <rFont val="Arial"/>
        <family val="2"/>
      </rPr>
      <t>essais d'acceptation et de performances, les critères d'acceptation et la procédure de maintenance.</t>
    </r>
  </si>
  <si>
    <t xml:space="preserve">16. Systèmes électroniques programmables 
— Dispositifs comportant des systèmes électroniques programmables et logiciels qui sont des dispositifs à part entière </t>
  </si>
  <si>
    <r>
      <rPr>
        <sz val="8"/>
        <color rgb="FF000000"/>
        <rFont val="Arial"/>
        <family val="2"/>
      </rPr>
      <t xml:space="preserve">16.3) Les logiciels visés à la présente section qui sont destinés à être utilisés en </t>
    </r>
    <r>
      <rPr>
        <b/>
        <sz val="8"/>
        <color rgb="FF000000"/>
        <rFont val="Arial"/>
        <family val="2"/>
      </rPr>
      <t>combinaison avec des plateformes informatiques mobiles sont conçus et fabriqués en tenant compte des caractéristiques spécifiques de la plateforme mobile</t>
    </r>
    <r>
      <rPr>
        <sz val="8"/>
        <color rgb="FF000000"/>
        <rFont val="Arial"/>
        <family val="2"/>
      </rPr>
      <t xml:space="preserve"> (par exemple, taille et rapport de contraste de l'écran) </t>
    </r>
    <r>
      <rPr>
        <b/>
        <sz val="8"/>
        <color rgb="FF000000"/>
        <rFont val="Arial"/>
        <family val="2"/>
      </rPr>
      <t xml:space="preserve">et des facteurs externes liés à leur utilisation </t>
    </r>
    <r>
      <rPr>
        <sz val="8"/>
        <color rgb="FF000000"/>
        <rFont val="Arial"/>
        <family val="2"/>
      </rPr>
      <t>(variation du niveau sonore ou de la luminosité dans l'environnement).</t>
    </r>
  </si>
  <si>
    <r>
      <rPr>
        <sz val="8"/>
        <color rgb="FF000000"/>
        <rFont val="Arial"/>
        <family val="2"/>
      </rPr>
      <t>16.4) Les fabricants énoncent</t>
    </r>
    <r>
      <rPr>
        <b/>
        <sz val="8"/>
        <color rgb="FF000000"/>
        <rFont val="Arial"/>
        <family val="2"/>
      </rPr>
      <t xml:space="preserve"> les exigences minimales concernant le matériel informatique, les caractéristiques des réseaux informatiques et les mesures de sécurité informatique</t>
    </r>
    <r>
      <rPr>
        <sz val="8"/>
        <color rgb="FF000000"/>
        <rFont val="Arial"/>
        <family val="2"/>
      </rPr>
      <t xml:space="preserve">, y compris </t>
    </r>
    <r>
      <rPr>
        <b/>
        <sz val="8"/>
        <color rgb="FF000000"/>
        <rFont val="Arial"/>
        <family val="2"/>
      </rPr>
      <t>la protection contre l'accès non autorisé</t>
    </r>
    <r>
      <rPr>
        <sz val="8"/>
        <color rgb="FF000000"/>
        <rFont val="Arial"/>
        <family val="2"/>
      </rPr>
      <t>, qui sont nécessaires pour faire fonctionner le logiciel comme prévu.</t>
    </r>
  </si>
  <si>
    <t>17. Dispositifs raccordés à une source d'énergie ou équipés d'une source d'énergie</t>
  </si>
  <si>
    <r>
      <rPr>
        <sz val="8"/>
        <color rgb="FF000000"/>
        <rFont val="Arial"/>
        <family val="2"/>
      </rPr>
      <t xml:space="preserve">17.1) Pour les dispositifs </t>
    </r>
    <r>
      <rPr>
        <b/>
        <sz val="8"/>
        <color rgb="FF000000"/>
        <rFont val="Arial"/>
        <family val="2"/>
      </rPr>
      <t>raccordés à une source d'énergie</t>
    </r>
    <r>
      <rPr>
        <sz val="8"/>
        <color rgb="FF000000"/>
        <rFont val="Arial"/>
        <family val="2"/>
      </rPr>
      <t xml:space="preserve"> ou équipés d'une source d'énergie, en condition de premier défaut, des </t>
    </r>
    <r>
      <rPr>
        <b/>
        <sz val="8"/>
        <color rgb="FF000000"/>
        <rFont val="Arial"/>
        <family val="2"/>
      </rPr>
      <t xml:space="preserve">moyens adéquats </t>
    </r>
    <r>
      <rPr>
        <sz val="8"/>
        <color rgb="FF000000"/>
        <rFont val="Arial"/>
        <family val="2"/>
      </rPr>
      <t xml:space="preserve">sont adoptés pour </t>
    </r>
    <r>
      <rPr>
        <b/>
        <sz val="8"/>
        <color rgb="FF000000"/>
        <rFont val="Arial"/>
        <family val="2"/>
      </rPr>
      <t>éliminer ou réduire</t>
    </r>
    <r>
      <rPr>
        <sz val="8"/>
        <color rgb="FF000000"/>
        <rFont val="Arial"/>
        <family val="2"/>
      </rPr>
      <t xml:space="preserve"> autant que possible les </t>
    </r>
    <r>
      <rPr>
        <b/>
        <sz val="8"/>
        <color rgb="FF000000"/>
        <rFont val="Arial"/>
        <family val="2"/>
      </rPr>
      <t>risques</t>
    </r>
    <r>
      <rPr>
        <sz val="8"/>
        <color rgb="FF000000"/>
        <rFont val="Arial"/>
        <family val="2"/>
      </rPr>
      <t xml:space="preserve"> qui en résultent.</t>
    </r>
  </si>
  <si>
    <r>
      <rPr>
        <sz val="8"/>
        <color rgb="FF000000"/>
        <rFont val="Arial"/>
        <family val="2"/>
      </rPr>
      <t xml:space="preserve">17.2) Les dispositifs pour lesquels </t>
    </r>
    <r>
      <rPr>
        <b/>
        <sz val="8"/>
        <color rgb="FF000000"/>
        <rFont val="Arial"/>
        <family val="2"/>
      </rPr>
      <t xml:space="preserve">la sécurité des patients </t>
    </r>
    <r>
      <rPr>
        <sz val="8"/>
        <color rgb="FF000000"/>
        <rFont val="Arial"/>
        <family val="2"/>
      </rPr>
      <t xml:space="preserve">dépend d'une </t>
    </r>
    <r>
      <rPr>
        <b/>
        <sz val="8"/>
        <color rgb="FF000000"/>
        <rFont val="Arial"/>
        <family val="2"/>
      </rPr>
      <t xml:space="preserve">source d'énergie interne </t>
    </r>
    <r>
      <rPr>
        <sz val="8"/>
        <color rgb="FF000000"/>
        <rFont val="Arial"/>
        <family val="2"/>
      </rPr>
      <t xml:space="preserve">sont munis d'un </t>
    </r>
    <r>
      <rPr>
        <b/>
        <sz val="8"/>
        <color rgb="FF000000"/>
        <rFont val="Arial"/>
        <family val="2"/>
      </rPr>
      <t xml:space="preserve">moyen de vérification </t>
    </r>
    <r>
      <rPr>
        <sz val="8"/>
        <color rgb="FF000000"/>
        <rFont val="Arial"/>
        <family val="2"/>
      </rPr>
      <t xml:space="preserve">de l'état de celle-ci </t>
    </r>
  </si>
  <si>
    <r>
      <rPr>
        <sz val="8"/>
        <color rgb="FF000000"/>
        <rFont val="Arial"/>
        <family val="2"/>
      </rPr>
      <t xml:space="preserve">17.2) Les dispositifs </t>
    </r>
    <r>
      <rPr>
        <b/>
        <sz val="8"/>
        <color rgb="FF000000"/>
        <rFont val="Arial"/>
        <family val="2"/>
      </rPr>
      <t>comportent</t>
    </r>
    <r>
      <rPr>
        <sz val="8"/>
        <color rgb="FF000000"/>
        <rFont val="Arial"/>
        <family val="2"/>
      </rPr>
      <t xml:space="preserve"> une </t>
    </r>
    <r>
      <rPr>
        <b/>
        <sz val="8"/>
        <color rgb="FF000000"/>
        <rFont val="Arial"/>
        <family val="2"/>
      </rPr>
      <t>mise en garde</t>
    </r>
    <r>
      <rPr>
        <sz val="8"/>
        <color rgb="FF000000"/>
        <rFont val="Arial"/>
        <family val="2"/>
      </rPr>
      <t xml:space="preserve"> ou une </t>
    </r>
    <r>
      <rPr>
        <b/>
        <sz val="8"/>
        <color rgb="FF000000"/>
        <rFont val="Arial"/>
        <family val="2"/>
      </rPr>
      <t xml:space="preserve">indication appropriée </t>
    </r>
    <r>
      <rPr>
        <sz val="8"/>
        <color rgb="FF000000"/>
        <rFont val="Arial"/>
        <family val="2"/>
      </rPr>
      <t>au cas où l'alimentation en énergie devient critique</t>
    </r>
  </si>
  <si>
    <r>
      <rPr>
        <sz val="8"/>
        <color rgb="FF000000"/>
        <rFont val="Arial"/>
        <family val="2"/>
      </rPr>
      <t xml:space="preserve">17.4) Les dispositifs sont conçus et fabriqués de manière à </t>
    </r>
    <r>
      <rPr>
        <b/>
        <sz val="8"/>
        <color rgb="FF000000"/>
        <rFont val="Arial"/>
        <family val="2"/>
      </rPr>
      <t>garantir le niveau d'immunité intrinsèque</t>
    </r>
    <r>
      <rPr>
        <sz val="8"/>
        <color rgb="FF000000"/>
        <rFont val="Arial"/>
        <family val="2"/>
      </rPr>
      <t xml:space="preserve"> contre les </t>
    </r>
    <r>
      <rPr>
        <b/>
        <sz val="8"/>
        <color rgb="FF000000"/>
        <rFont val="Arial"/>
        <family val="2"/>
      </rPr>
      <t>interférences électromagnétiques</t>
    </r>
    <r>
      <rPr>
        <sz val="8"/>
        <color rgb="FF000000"/>
        <rFont val="Arial"/>
        <family val="2"/>
      </rPr>
      <t xml:space="preserve"> qui est approprié pour leur permettre de fonctionner comme prévu. </t>
    </r>
  </si>
  <si>
    <r>
      <rPr>
        <sz val="8"/>
        <color rgb="FF000000"/>
        <rFont val="Arial"/>
        <family val="2"/>
      </rPr>
      <t xml:space="preserve">17.5) Les dispositifs sont conçus et fabriqués de manière à </t>
    </r>
    <r>
      <rPr>
        <b/>
        <sz val="8"/>
        <color rgb="FF000000"/>
        <rFont val="Arial"/>
        <family val="2"/>
      </rPr>
      <t>éviter autant que possible les risques d'électrocution accidentelle</t>
    </r>
    <r>
      <rPr>
        <sz val="8"/>
        <color rgb="FF000000"/>
        <rFont val="Arial"/>
        <family val="2"/>
      </rPr>
      <t xml:space="preserve"> des utilisateurs ou de toute autre personne dans des conditions normales d'utilisation des dispositifs et en condition de premier défaut</t>
    </r>
  </si>
  <si>
    <t>18. Protection contre les risques mécaniques et thermiques</t>
  </si>
  <si>
    <r>
      <rPr>
        <sz val="8"/>
        <color rgb="FF000000"/>
        <rFont val="Arial"/>
        <family val="2"/>
      </rPr>
      <t xml:space="preserve">18.7) Les </t>
    </r>
    <r>
      <rPr>
        <b/>
        <sz val="8"/>
        <color rgb="FF000000"/>
        <rFont val="Arial"/>
        <family val="2"/>
      </rPr>
      <t>erreurs susceptibles</t>
    </r>
    <r>
      <rPr>
        <sz val="8"/>
        <color rgb="FF000000"/>
        <rFont val="Arial"/>
        <family val="2"/>
      </rPr>
      <t xml:space="preserve"> d'être commises lors du montage et du remontage de certaines pièces et qui peuvent </t>
    </r>
    <r>
      <rPr>
        <b/>
        <sz val="8"/>
        <color rgb="FF000000"/>
        <rFont val="Arial"/>
        <family val="2"/>
      </rPr>
      <t>engendrer des risques</t>
    </r>
    <r>
      <rPr>
        <sz val="8"/>
        <color rgb="FF000000"/>
        <rFont val="Arial"/>
        <family val="2"/>
      </rPr>
      <t xml:space="preserve">, sont rendues impossibles par </t>
    </r>
    <r>
      <rPr>
        <b/>
        <sz val="8"/>
        <color rgb="FF000000"/>
        <rFont val="Arial"/>
        <family val="2"/>
      </rPr>
      <t>la conception et la construction de ces pièces.</t>
    </r>
  </si>
  <si>
    <r>
      <rPr>
        <sz val="8"/>
        <color rgb="FF000000"/>
        <rFont val="Arial"/>
        <family val="2"/>
      </rPr>
      <t>18.7) Des i</t>
    </r>
    <r>
      <rPr>
        <b/>
        <sz val="8"/>
        <color rgb="FF000000"/>
        <rFont val="Arial"/>
        <family val="2"/>
      </rPr>
      <t>ndications</t>
    </r>
    <r>
      <rPr>
        <sz val="8"/>
        <color rgb="FF000000"/>
        <rFont val="Arial"/>
        <family val="2"/>
      </rPr>
      <t xml:space="preserve"> figurant sur les pièces elles-mêmes et/ou sur leur enveloppe. </t>
    </r>
  </si>
  <si>
    <r>
      <rPr>
        <sz val="8"/>
        <color rgb="FF000000"/>
        <rFont val="Arial"/>
        <family val="2"/>
      </rPr>
      <t xml:space="preserve">18.7) Ces </t>
    </r>
    <r>
      <rPr>
        <b/>
        <sz val="8"/>
        <color rgb="FF000000"/>
        <rFont val="Arial"/>
        <family val="2"/>
      </rPr>
      <t>indications</t>
    </r>
    <r>
      <rPr>
        <sz val="8"/>
        <color rgb="FF000000"/>
        <rFont val="Arial"/>
        <family val="2"/>
      </rPr>
      <t xml:space="preserve"> figurent aussi sur les </t>
    </r>
    <r>
      <rPr>
        <b/>
        <sz val="8"/>
        <color rgb="FF000000"/>
        <rFont val="Arial"/>
        <family val="2"/>
      </rPr>
      <t>éléments mobiles</t>
    </r>
    <r>
      <rPr>
        <sz val="8"/>
        <color rgb="FF000000"/>
        <rFont val="Arial"/>
        <family val="2"/>
      </rPr>
      <t xml:space="preserve"> et/ou sur leur enveloppe lorsqu'il est nécessaire de connaître le sens du mouvement pour éviter un risque.</t>
    </r>
  </si>
  <si>
    <t xml:space="preserve">19. Protection contre les risques émanant des dispositifs destinés aux autodiagnostics ou aux diagnostics près du patient
</t>
  </si>
  <si>
    <r>
      <rPr>
        <sz val="8"/>
        <color rgb="FF000000"/>
        <rFont val="Arial"/>
        <family val="2"/>
      </rPr>
      <t xml:space="preserve">19.1.)Les dispositifs destinés aux </t>
    </r>
    <r>
      <rPr>
        <b/>
        <sz val="8"/>
        <color rgb="FF000000"/>
        <rFont val="Arial"/>
        <family val="2"/>
      </rPr>
      <t>autodiagnostics ou aux diagnostics près du patient</t>
    </r>
    <r>
      <rPr>
        <sz val="8"/>
        <color rgb="FF000000"/>
        <rFont val="Arial"/>
        <family val="2"/>
      </rPr>
      <t xml:space="preserve"> sont conçus et fabriqués de manière à </t>
    </r>
    <r>
      <rPr>
        <b/>
        <sz val="8"/>
        <color rgb="FF000000"/>
        <rFont val="Arial"/>
        <family val="2"/>
      </rPr>
      <t xml:space="preserve">fonctionner </t>
    </r>
    <r>
      <rPr>
        <sz val="8"/>
        <color rgb="FF000000"/>
        <rFont val="Arial"/>
        <family val="2"/>
      </rPr>
      <t xml:space="preserve">conformément à leur destination compte tenu des </t>
    </r>
    <r>
      <rPr>
        <b/>
        <sz val="8"/>
        <color rgb="FF000000"/>
        <rFont val="Arial"/>
        <family val="2"/>
      </rPr>
      <t xml:space="preserve">aptitudes et des moyens </t>
    </r>
    <r>
      <rPr>
        <sz val="8"/>
        <color rgb="FF000000"/>
        <rFont val="Arial"/>
        <family val="2"/>
      </rPr>
      <t>dont disposent les utilisateurs auxquels ils sont destinés, ainsi que de l'influence des variations raisonnablement prévisibles de la maîtrise technique et de l'environnement</t>
    </r>
  </si>
  <si>
    <r>
      <rPr>
        <sz val="8"/>
        <color rgb="FF000000"/>
        <rFont val="Arial"/>
        <family val="2"/>
      </rPr>
      <t xml:space="preserve">19.1) Ces </t>
    </r>
    <r>
      <rPr>
        <b/>
        <sz val="8"/>
        <color rgb="FF000000"/>
        <rFont val="Arial"/>
        <family val="2"/>
      </rPr>
      <t>informations</t>
    </r>
    <r>
      <rPr>
        <sz val="8"/>
        <color rgb="FF000000"/>
        <rFont val="Arial"/>
        <family val="2"/>
      </rPr>
      <t xml:space="preserve"> et les </t>
    </r>
    <r>
      <rPr>
        <b/>
        <sz val="8"/>
        <color rgb="FF000000"/>
        <rFont val="Arial"/>
        <family val="2"/>
      </rPr>
      <t>instructions</t>
    </r>
    <r>
      <rPr>
        <sz val="8"/>
        <color rgb="FF000000"/>
        <rFont val="Arial"/>
        <family val="2"/>
      </rPr>
      <t xml:space="preserve"> fournies par le fabricant sont f</t>
    </r>
    <r>
      <rPr>
        <b/>
        <sz val="8"/>
        <color rgb="FF000000"/>
        <rFont val="Arial"/>
        <family val="2"/>
      </rPr>
      <t>aciles</t>
    </r>
    <r>
      <rPr>
        <sz val="8"/>
        <color rgb="FF000000"/>
        <rFont val="Arial"/>
        <family val="2"/>
      </rPr>
      <t xml:space="preserve"> à </t>
    </r>
    <r>
      <rPr>
        <b/>
        <sz val="8"/>
        <color rgb="FF000000"/>
        <rFont val="Arial"/>
        <family val="2"/>
      </rPr>
      <t>comprendre et à appliquer</t>
    </r>
    <r>
      <rPr>
        <sz val="8"/>
        <color rgb="FF000000"/>
        <rFont val="Arial"/>
        <family val="2"/>
      </rPr>
      <t xml:space="preserve"> par l'utilisateur auquel le dispositif est destiné.</t>
    </r>
  </si>
  <si>
    <r>
      <rPr>
        <sz val="8"/>
        <color rgb="FF000000"/>
        <rFont val="Arial"/>
        <family val="2"/>
      </rPr>
      <t xml:space="preserve">19.2) Les dispositifs destinés aux autodiagnostics ou aux diagnostics près du patient sont conçus et fabriqués de manière:
-à </t>
    </r>
    <r>
      <rPr>
        <b/>
        <sz val="8"/>
        <color rgb="FF000000"/>
        <rFont val="Arial"/>
        <family val="2"/>
      </rPr>
      <t>garantir</t>
    </r>
    <r>
      <rPr>
        <sz val="8"/>
        <color rgb="FF000000"/>
        <rFont val="Arial"/>
        <family val="2"/>
      </rPr>
      <t xml:space="preserve"> que le dispositif peut être </t>
    </r>
    <r>
      <rPr>
        <b/>
        <sz val="8"/>
        <color rgb="FF000000"/>
        <rFont val="Arial"/>
        <family val="2"/>
      </rPr>
      <t>utilisé</t>
    </r>
    <r>
      <rPr>
        <sz val="8"/>
        <color rgb="FF000000"/>
        <rFont val="Arial"/>
        <family val="2"/>
      </rPr>
      <t xml:space="preserve"> correctement et en toute </t>
    </r>
    <r>
      <rPr>
        <b/>
        <sz val="8"/>
        <color rgb="FF000000"/>
        <rFont val="Arial"/>
        <family val="2"/>
      </rPr>
      <t>sécurité par l'utilisateur</t>
    </r>
    <r>
      <rPr>
        <sz val="8"/>
        <color rgb="FF000000"/>
        <rFont val="Arial"/>
        <family val="2"/>
      </rPr>
      <t xml:space="preserve"> auquel il est destiné à tous les stades de la procédure, au besoin après une information et/ou une formation appropriées; et</t>
    </r>
  </si>
  <si>
    <r>
      <rPr>
        <sz val="8"/>
        <color rgb="FF000000"/>
        <rFont val="Arial"/>
        <family val="2"/>
      </rPr>
      <t xml:space="preserve">19.3)Les dispositifs destinés aux autodiagnostics ou aux diagnostics près du patient prévoient, dans la mesure du possible, une </t>
    </r>
    <r>
      <rPr>
        <b/>
        <sz val="8"/>
        <color rgb="FF000000"/>
        <rFont val="Arial"/>
        <family val="2"/>
      </rPr>
      <t xml:space="preserve">procédure </t>
    </r>
    <r>
      <rPr>
        <sz val="8"/>
        <color rgb="FF000000"/>
        <rFont val="Arial"/>
        <family val="2"/>
      </rPr>
      <t xml:space="preserve">permettant à l'utilisateur auquel ils sont destinés:
de </t>
    </r>
    <r>
      <rPr>
        <b/>
        <sz val="8"/>
        <color rgb="FF000000"/>
        <rFont val="Arial"/>
        <family val="2"/>
      </rPr>
      <t>vérifier</t>
    </r>
    <r>
      <rPr>
        <sz val="8"/>
        <color rgb="FF000000"/>
        <rFont val="Arial"/>
        <family val="2"/>
      </rPr>
      <t xml:space="preserve">, au moment de l'utilisation, que les </t>
    </r>
    <r>
      <rPr>
        <b/>
        <sz val="8"/>
        <color rgb="FF000000"/>
        <rFont val="Arial"/>
        <family val="2"/>
      </rPr>
      <t>performances</t>
    </r>
    <r>
      <rPr>
        <sz val="8"/>
        <color rgb="FF000000"/>
        <rFont val="Arial"/>
        <family val="2"/>
      </rPr>
      <t xml:space="preserve"> du dispositif seront celles prévues par le fabricant; </t>
    </r>
  </si>
  <si>
    <t>Chapitre III  Exigences relatives aux informations fournies avec le dispositif</t>
  </si>
  <si>
    <t>20. Étiquetage et notice d'utilisation</t>
  </si>
  <si>
    <r>
      <rPr>
        <sz val="8"/>
        <color rgb="FF000000"/>
        <rFont val="Arial"/>
        <family val="2"/>
      </rPr>
      <t xml:space="preserve">20.1) Exigences générale relatives aux informations fournies par le fabricant
Les informations  nécessaires à l'identification du dispositif figurent sur le dispositif lui même, sur le conditionnement ou dans la notice d'utilisation et, </t>
    </r>
    <r>
      <rPr>
        <b/>
        <sz val="8"/>
        <color rgb="FF000000"/>
        <rFont val="Arial"/>
        <family val="2"/>
      </rPr>
      <t>si le fabricant dispose d'un site internet, sont mises à disposition et mises à jour sur le site internet</t>
    </r>
  </si>
  <si>
    <t xml:space="preserve">20.1.g) Les risques résiduels sont communiqués à l'utilisateur et/ou à d'autres personnes  </t>
  </si>
  <si>
    <t>20.1.g) Ces risques figurent dans les informations fournies par le fabricant sous la forme de restrictions, de contre-indications, de précautions ou de mises en garde;</t>
  </si>
  <si>
    <r>
      <rPr>
        <b/>
        <sz val="8"/>
        <color rgb="FF000000"/>
        <rFont val="Arial"/>
        <family val="2"/>
      </rPr>
      <t xml:space="preserve">20.4) Informations si dessus figurent dans la notice d'utilisation 
</t>
    </r>
    <r>
      <rPr>
        <sz val="8"/>
        <color rgb="FF000000"/>
        <rFont val="Arial"/>
        <family val="2"/>
      </rPr>
      <t>20.4.</t>
    </r>
    <r>
      <rPr>
        <b/>
        <sz val="8"/>
        <color rgb="FF000000"/>
        <rFont val="Arial"/>
        <family val="2"/>
      </rPr>
      <t xml:space="preserve">1. La notice d'utilisation contient toutes les informations suivantes:
</t>
    </r>
  </si>
  <si>
    <t>Annexe II : Documentation technique</t>
  </si>
  <si>
    <t>1. Description et spécification du dispositif, y compris les variantes et les accessoires</t>
  </si>
  <si>
    <t>1.1.b) L'IUD-ID attribué par le fabricant au dispositif en question, ou code du produit, numéro dans le catalogue ou référence non équivoque permettant la traçabilité</t>
  </si>
  <si>
    <t xml:space="preserve">1.1.c) La destination du dispositif inclue les informations sur ce qui doit être détecté et/ou mesuré , la fonction,le trouble,l'affection ou le facteur de risque détecter, de définir ou de différencier, qualitatif, semi-quantitatif ou quantitatif,le type d'échantillon(s) requis,le cas échéant, la population ciblée; 
</t>
  </si>
  <si>
    <t>1.1.d)  La description du principe de la méthode d'essai ou des principes de fonctionnement de l'instrument</t>
  </si>
  <si>
    <t>1.1.e) Les raisons pour lesquelles le produit constitue un dispositif</t>
  </si>
  <si>
    <t>1.1.f) La classe de risque du dispositif et la justification</t>
  </si>
  <si>
    <t xml:space="preserve">1.1.g) La description des composants ,et le cas écheant , une déscription des élements réactifs des composants </t>
  </si>
  <si>
    <t>1.2.a) Une présentation générale de la ou des générations précédentes du dispositif produites par le fabricant</t>
  </si>
  <si>
    <t xml:space="preserve">1.2.b) Une présentation générale des dispositifs similaires identifiés disponibles sur le marché de l'union ou lemarché international </t>
  </si>
  <si>
    <t>2. Informations devant être fournies par le fabricant</t>
  </si>
  <si>
    <t>3. Informations sur la conception et la fabrication</t>
  </si>
  <si>
    <t>3.1.a) Informations permettant de comprendre les étapes de la conception du dispositif, y compris une description des éléments critiques du dispositif, tels que les anticorps, les antigènes, les enzymes et les amorces d'acide nucléique fournis avec le dispositif ou dont l'utilisation avec celui-ci est recommandée</t>
  </si>
  <si>
    <t>3.2.a)  Informations permettant de comprendre les procédés de fabrication, comme la production, l'assemblage, les essais sur le produit final et le conditionnement du dispositif fini.</t>
  </si>
  <si>
    <t>4. Exigences générales en matière de sécurité et de performances</t>
  </si>
  <si>
    <t>4.b) La documentation contient des informations permettant de démontrer la conformité avec les exigences générales en matière de sécurité et de performance,  La démonstration de conformité contient aussi:
-la ou les méthodes utilisées pour démontrer la conformité avec chaque exigence générale applicable</t>
  </si>
  <si>
    <t>5. Analyse bénéfice/risque et gestion des risques</t>
  </si>
  <si>
    <t>5.a) La documentation contient des informations sur:
-l'analyse bénéfice/risque</t>
  </si>
  <si>
    <t>6. Vérification et validation du produit</t>
  </si>
  <si>
    <t xml:space="preserve">6.1.1 Informations sur les performances analytiques du dispositif:Type d'échantillon </t>
  </si>
  <si>
    <t xml:space="preserve">6.1.2.1.a) Caractéristiques en matière de performances analytiques- Exactitude de mesure en principe la justesse a justesse de la procédure de mesure et résume les données de manière suffisamment détaillée pour permettre une évaluation de l'adéquation des moyens choisis pourétablir la justesse. </t>
  </si>
  <si>
    <t>6.1.2.1.b) Caractéristiques en matière de performances analytiques- Précision de mesure décrivant  les études de répétabilité et de reproductibilité</t>
  </si>
  <si>
    <t>6.1.2.2 Sensibilité analytique ,les informations sur la conception et les résultats de l'étude, une contient une descriptiondu type d'échantillon et de sa préparation, les niveaux d'analytes et la manière dont ces niveaux ont été établis. Le nombre de réplicats testés pour chaque concentration, de même qu'une description du calcul effectué pour déterminer la sensibilité de l'essai</t>
  </si>
  <si>
    <t>6.1.2.3 Spécifitéanalytique ,déscription des études sur l'interférence et la réactivité croisée menées en vue de déterminer la spécificité analytique lorsque d'autres substances ou agents sont présents dans l'échantillon.</t>
  </si>
  <si>
    <t xml:space="preserve">6.1.2.4 Traçabilité métrologique des valeurs des matériaux d'étalonnage et de contrôle 
</t>
  </si>
  <si>
    <t xml:space="preserve"> 6.1.2.5 Plage de mesure de l'essai,description du type d'échantillon, le nombre d'échantillons, le nombre de réplicats et une description de la préparation de l'échantillon, dont des informations sur la matrice, les niveaux d'analytes et la manière dont ces niveaux ont été établis. Le cas échéant, une description de tout effet crochet à haute dose et les données à l'appui des étapes d'atténuation, telle que la dilution, sont ajoutées.
</t>
  </si>
  <si>
    <t xml:space="preserve">6.1.2.6  Définition de la valeur-seuil , un résumé des données analytiques comprenant une description de la conception de l'étude avec les méthodes de détermination de la valeur-seuil
</t>
  </si>
  <si>
    <t xml:space="preserve">6.1.3 Rapport sur les performances analytiques, La documentation contient le rapport sur l'évaluation des performances qui, lui-même, inclut les rapports sur la validité scientifique, les performances analytiques et les performances cliniques , ainsi qu'une évaluation de ces rapports,   
</t>
  </si>
  <si>
    <t>6.3 La stabilité (à l'exclusion de la stabilité des échantillons), la déscription des études relatives à la durée de conservation en stock déclarée et à la stabilité à l'utilisation et pendant le transport</t>
  </si>
  <si>
    <t>6.3.1 Durée de conservation en stock déclarée en detaillant les informations le rapport d'étude, une description de la méthode utilisée pour les études accélérées,les conclusions et la durée de conservation en stock déclarée</t>
  </si>
  <si>
    <t xml:space="preserve">6.3.2. Stabilité à l'utilisation , informations sur les études de stabilité à l'utilisation d'un lot correspondant à l'utilisation normale du dispositif, que celle-ci soit réelle ou simulée
</t>
  </si>
  <si>
    <t xml:space="preserve">6.3.3 Stabilité pendant le transport, s informations sur les études de stabilité pendant le transport d'un lot de dispositifs visant à évaluer la tolérance des dispositifs aux conditions de transport prévues. </t>
  </si>
  <si>
    <t xml:space="preserve">6.4 Vérification et validation du logiciel , La documentation contient les preuves de la validation du logiciel tel qu'il est utilisé dans le dispositif fini incluenet les régle générale </t>
  </si>
  <si>
    <t>6.5.a)Informations supplémentaires requises dans des cas spécifiques:Dans le cas des dispositifs mis sur le marché à l'état stérile ou dans des conditions microbiologiques particulières, une description des conditions environnementales pour les étapes de fabrication</t>
  </si>
  <si>
    <t>6.5.b) Dans le cas des dispositifs contenant des tissus, des cellules et des substances d'origine animale, humaine ou
microbienne, des informations sur l'origine et les conditions de collecte de ces matériaux</t>
  </si>
  <si>
    <t xml:space="preserve">6.5.c)  Dans le cas des dispositifs mis sur le marché ayant une fonction de mesurage, une description des méthodes utilisées pour garantir l'exactitude indiquée dans les spécifications. </t>
  </si>
  <si>
    <t>6.5.d) Si le dispositif doit est raccordé à un ou plusieurs autres appareils pour pouvoir fonctionner comme prévu, une description de la combinaison qui en résulte incluant la preuve qu'elle est conforme aux exigences générales en matière de sécurité et de performances énoncées,</t>
  </si>
  <si>
    <t>Annexe III : Documentation relative à la surveillance post commercialisation</t>
  </si>
  <si>
    <r>
      <rPr>
        <sz val="8"/>
        <color rgb="FF000000"/>
        <rFont val="Arial"/>
        <family val="2"/>
      </rPr>
      <t xml:space="preserve">La documentation technique relative à la surveillance après commercialisation, que le fabricant est tenu d'établir est présentée de manière claire, organisée et non ambiguë, sous une forme facilement consultable, et comprend les éléments
</t>
    </r>
    <r>
      <rPr>
        <b/>
        <sz val="8"/>
        <color rgb="FF000000"/>
        <rFont val="Arial"/>
        <family val="2"/>
      </rPr>
      <t>1.1. Plan de surveillance après commercialisation</t>
    </r>
  </si>
  <si>
    <t>1.1.a) Le plan de surveillance après commercialisation concerne la collecte et l'utilisation des informations disponibles tel que:
— les informations concernant les incidents graves, y compris les informations provenant des PSUR, et les
mesures correctives de sécurité</t>
  </si>
  <si>
    <t>— les informations concernant les incidents qui ne sont pas des incidents graves et les données relatives aux éventuels effets secondaires indésirables,</t>
  </si>
  <si>
    <t>— les informations provenant du rapport de tendances,</t>
  </si>
  <si>
    <t>— les publications, bases de données et/ou registres techniques ou spécialisés,</t>
  </si>
  <si>
    <t>— les informations fournies par les utilisateurs, les distributeurs et les importateurs, y compris les retours
d'information et réclamations, et</t>
  </si>
  <si>
    <t>— les informations publiques concernant des dispositifs médicaux similaires.</t>
  </si>
  <si>
    <t>1.1.b) Le plan de surveillance après commercialisation comprend au moins:</t>
  </si>
  <si>
    <t>— un processus proactif et systématique de collecte des informations qui définit correctement les caractéristiques de performance des dispositifs et effectuer une comparaison entre les dispositifs et des produits similaires disponibles sur le marché,</t>
  </si>
  <si>
    <t>— des méthodes et des processus appropriés et efficaces pour l'évaluation des données collectées,</t>
  </si>
  <si>
    <t xml:space="preserve">— des indicateurs et des seuils adaptés à utiliser pour procéder à la réévaluation continue de l'analyse
bénéfice/risque et de la gestion des risques </t>
  </si>
  <si>
    <t>— des méthodes et des outils appropriés et efficaces pour donner suite aux réclamations et analyser les
données d'expérience en matière de commercialisation collectées sur le terrain</t>
  </si>
  <si>
    <t>— des méthodes et des protocoles pour gérer les événements faisant l'objet du rapport de tendances ainsi que les méthodes et protocoles servant à établir une éventuelle progression statistiquement significative de la fréquence ou de la sévérité des incidents ainsi que la période d'observation,</t>
  </si>
  <si>
    <t>— des méthodes et des protocoles permettant une communication efficace avec les autorités compétentes, les organismes notifiés, les opérateurs économiques et les utilisateurs,</t>
  </si>
  <si>
    <t>— une référence aux procédures permettant aux fabricants de satisfaire aux obligations</t>
  </si>
  <si>
    <t>— des procédures systématiques pour définir et engager les mesures appropriées, y compris des mesures
correctives,</t>
  </si>
  <si>
    <t>— des outils efficaces permettant d'identifier et de retrouver les dispositifs susceptibles de nécessiter des
mesures correctives, et</t>
  </si>
  <si>
    <t>— un plan de SCAC ou tout élément justifiant qu'un SCAC n'est pas applicable.</t>
  </si>
  <si>
    <t xml:space="preserve">1.2) Rapport périodique actualisé de sécurité  et rapport sur la surveillance après commercialisation </t>
  </si>
  <si>
    <t>Annexe IV : DÉCLARATION DE CONFORMITÉ UE</t>
  </si>
  <si>
    <t xml:space="preserve">La déclaration de conformité UE doit contenir les informations suivantes:                                     1. le nom, la raison sociale ou la marque déposée, et, s'il a déjà été délivré, le numéro d'enregistrement unique,  le cas échéant,  de son mandataire, et l'adresse de leur siège social à laquelle ils peuvent être joints et celle de leur lieu d'établissement; </t>
  </si>
  <si>
    <t>4. Le nom, la dénomination commerciale, le code du produit, et toute référence non équivoque pour l'identification et la traçabilité (comme une photo si nécessaire) doivent être inclus dans la déclaration de conformité UE. Les informations, sauf le nom ou la dénomination commerciale, peuvent être dans l'IUD-ID de base.</t>
  </si>
  <si>
    <t xml:space="preserve">10. Le lieu et la date de délivrance de la déclaration, le nom et la fonction du signataire ainsi que la mention de la personne pour le compte de laquelle ce dernier a signé, et la signature. </t>
  </si>
  <si>
    <t>Annexe VI : Informations à fournir lors de l'enregistrment des dispositifs et des orpérateurs économiques et système IUD</t>
  </si>
  <si>
    <t>Partie A : Informations à fournir lors de l'enregistrement des dispositifs et opérateurs economiques</t>
  </si>
  <si>
    <t>1. Informations relatives des opérateurs économiques</t>
  </si>
  <si>
    <t xml:space="preserve">1.2 Les coordonnés, le nom et l'adresse de l'operateur économique </t>
  </si>
  <si>
    <t xml:space="preserve">1.3 Les coordonnés, le nom et l’adresse des opérateurs économiques si communiqué par une tierce personne </t>
  </si>
  <si>
    <t>1.4 Le nom, l'adresse et les coordonnées de la ou les personnes chargées des affaires règlementaires.</t>
  </si>
  <si>
    <t>2. Informations relatives aux dispositifs</t>
  </si>
  <si>
    <t>2.4 Si le dispositif est de classe B, C ou D le fabricant fournit les informations des États membres où le dispositif est ou sera mis à disposition,</t>
  </si>
  <si>
    <t>2.5 Présence de tissus, de cellules ou de leurs dérivés d'origine humaine</t>
  </si>
  <si>
    <t>2.6 Présence de tissus, de cellules ou de leurs dérivés d'origine animale visés dans le règlement</t>
  </si>
  <si>
    <t>2.7 Présence de cellules ou de substances d'origine microbienne</t>
  </si>
  <si>
    <t xml:space="preserve">2.8 La classe de risque du dispositif; </t>
  </si>
  <si>
    <t>2.9 Le cas échéant, le numéro d'identification unique de l'étude des performances;</t>
  </si>
  <si>
    <t>2.13 a) Un dispositif est considéré comme «nouveau» si pour l'analyte en question ou un autre paramètre, la disponibilité permanente d'un tel dispositif n'a pas été assurée sur le marché de l'Union durant les trois années précédentes;</t>
  </si>
  <si>
    <t>Partie B : Principaux éléments de données à fournir à la base de données IUD avec l'IUD-ID</t>
  </si>
  <si>
    <t>1. La quantité par unité des conditionnements</t>
  </si>
  <si>
    <t>2. L'IUD – ID de base et toutes UDI – ID supplémentaires</t>
  </si>
  <si>
    <t>5. Adresse et nom du fabricant comme mentionné dans l’étiquette</t>
  </si>
  <si>
    <t>6. Le N° d’enregistrement unique</t>
  </si>
  <si>
    <t>7. Le nom et l’adresse du mandataire si existe comme mentionné dans l’étiquette</t>
  </si>
  <si>
    <t>8. Le code de la nomenclature des dispositifs médicaux</t>
  </si>
  <si>
    <t xml:space="preserve">10. Le cas échéant, la dénomination commerciale ou le nom du DM  </t>
  </si>
  <si>
    <t>11. Le cas échéant, la référence, le modèle ou le N° existant dans le catalogue</t>
  </si>
  <si>
    <t>12. une description supplémentaire du produit (facultatif)</t>
  </si>
  <si>
    <t>13. Le cas échéant, les conditions de manipulation et stockage telles qu'elles sont indiquées sur l'étiquette ou dans la notice d'utilisation</t>
  </si>
  <si>
    <t>14. Le cas échéant, les autres dénominations du DM</t>
  </si>
  <si>
    <t>15. S’il est étiqueté ou non comme étant un DM à usage unique</t>
  </si>
  <si>
    <t>17. Indication si le DM est étiqueté comme stérile</t>
  </si>
  <si>
    <t>21. Le statut du dispositif (sur le marché, plus mis sur le marché, rappelé, mesures correctives de sécurité mises en
place).</t>
  </si>
  <si>
    <t>Partie C : Le système IUD</t>
  </si>
  <si>
    <t>3. L'IUD</t>
  </si>
  <si>
    <t>3.8 Le fabricant attribue l'IUD à un dispositif conformément à la norme de codification applicable.</t>
  </si>
  <si>
    <t xml:space="preserve">3.9 Dans le cas d’une modification du dispositif, un nouveau IUD- ID est requis </t>
  </si>
  <si>
    <t>3.10 Si le dispositif passe par plusieurs processus de fabrication, le fabricant qui reconditionne ou réétiquette,  doit garder la trace de l’IUD du fabricant précèdent</t>
  </si>
  <si>
    <t xml:space="preserve">5. généraux de la base de données IUD </t>
  </si>
  <si>
    <t xml:space="preserve">5.2 Les fabricants sont responsables de l'introduction initiale et de la mise à jour des données d'identification et des autres éléments de données concernant le dispositif dans la base de données IUD. </t>
  </si>
  <si>
    <t>5.4  Les fabricants vérifient périodiquement l'exactitude de toutes les données pertinentes relatives aux dispositifs  qu'ils ont mis sur le marché,</t>
  </si>
  <si>
    <t>5.8 Les fabricants mettent à jour les données correspondantes enregistrées dans la base de données IUD dans un délai de trente jours après que des modifications ont été apportées à un élément qui n'exige pas de nouvel IUD-ID</t>
  </si>
  <si>
    <t>5.11 Les données des DM sont conservées même si le dispositif n’est plus sur le marché</t>
  </si>
  <si>
    <t xml:space="preserve">6.1 Règles applicables aux Dispositifs réutilisables faisant partie de trousses et qui doivent être nettoyés, désinfectés, stérilisés ou remis à neuf entre deux utilisations </t>
  </si>
  <si>
    <t>6.1.1 L'IUD de ces dispositifs est apposé sur le dispositif et est aisément lisible après chaque opération destinée à permettre la réutilisation du dispositif</t>
  </si>
  <si>
    <t>6.1.2 le fabriquanr définit les caractéristiques de l'IUD-IP</t>
  </si>
  <si>
    <t>6.2.1 L'IUD est attribué au niveau du système du logiciel. Seuls les logiciels qui sont disponibles en soi dans le commerce et ceux qui constituent un dispositif à part entière sont soumis à cette exigence.</t>
  </si>
  <si>
    <t>6.2.2 Un nouvel IUD-ID est exigé en cas de modification portant sur: les performances initiales et l'efficacité; la sécurité ou l'utilisation prévue du logiciel; l'interprétation des données</t>
  </si>
  <si>
    <t>Taux de VÉRACITÉ</t>
  </si>
  <si>
    <t>6.2.3. Les révisions mineures d'un logiciel exigent un nouvel IUD-IP et non un nouvel IUD- ID: Les révisions mineures sont généralement associées à la suppression de bogues, à l'amélioration de la facilité d'utilisation qui n'ont pas d'objectifs de sûreté, à des correctifs de sécurité ou à l'efficacité.
Les révisions mineures de logiciel sont identifiées par une forme d'identifiant «fabricant» spécifique.</t>
  </si>
  <si>
    <t>6.2.2 Le fabricant définit les caractéristiques de l’IUD-IP comme N°de lot, N° de série</t>
  </si>
  <si>
    <t xml:space="preserve">6.2.4. a) Lorsque le logiciel est livré sur un support physique,chaque niveau de conditionnement comporte l'IUD complet. L'IUD qui est apposé sur le support physique contenant le logiciel et sur son conditionnement est identique à celui attribué au niveau du système logiciel;
</t>
  </si>
  <si>
    <t>b) L'IUD est disponible sur un écran aisément accessible pour l'utilisateur sous la forme d'un texte en clair aisément lisible, par exemple dans un fichier «en savoir plus», ou sur la page d'accueil</t>
  </si>
  <si>
    <t>c) Les logiciels sans interface utilisateurs, tels que les intergiciels de conversion d'images, sont en mesure de transmettre l'IUD au moyen d'une interface de programme d'application (API);</t>
  </si>
  <si>
    <t>d) Seule la partie «marquage en clair» de l'IUD est requise dans les affichages électroniques du logiciel. Le marquage de l'IUD utilisant l'AIDC n'est pas requis dans les affichages électroniques (par exemple concernant le menu, l'écran d'accueil, etc.);</t>
  </si>
  <si>
    <t xml:space="preserve">e) Le marquage en clair de l'IUD pour le logiciel comprend les identificateurs d'applications (AI) pour la norme utilisée par les entités d'attribution, afin d'aider l'utilisateur à identifier l'IUD et à déterminer quelle est la norme utilisée pour le créer.
</t>
  </si>
  <si>
    <t xml:space="preserve">6.4 Règles applicables aux Dispositifs configurables </t>
  </si>
  <si>
    <t>6.4.2 Le fabricant attribue un IUD-ID à des groupes de configuration et non pas à chaque configuration faisant partie du groupe.</t>
  </si>
  <si>
    <t>6.4.3 le fabricant attribue un IUD-ID à chaque DM configurable</t>
  </si>
  <si>
    <t>6.4.4 le fabricant appose le support IUD du DM configurable sur l’assemblage dont le risque d’être échanger durant la durée de vie de système est minimale</t>
  </si>
  <si>
    <t>6.5 Règles applicables aux logiciels</t>
  </si>
  <si>
    <t>6.5.1 le fabricant attribue l’IUD au niveau de système de logiciel et assure que l’identification de logiciel est indiquée dans l’IUD-IP</t>
  </si>
  <si>
    <t xml:space="preserve">6.5.2 le fabricant attribue un nouvel IUD-ID dans le cas de modification des performances initiales, de l’interprétation des données ou la sécurité et l’utilisation prévue de logiciel </t>
  </si>
  <si>
    <t>6.5.3 Le fabricant attribue un IUD- IP dans le cas des révisions mineur du logiciel</t>
  </si>
  <si>
    <t>6.5.4 a) le fabricant appose sur le support physique du logiciel (CD ou DVD) l’IUD complet (AIDC et marquage en clair) qui est le même comme celui attribué au niveau du système logiciel</t>
  </si>
  <si>
    <t>6.5.4 b) Le fabricant met à disposition de l’utilisateur l’IUD qui doit être disponible sur un écran</t>
  </si>
  <si>
    <t>6.5.4 c) Dans le cas des logiciels qui n’ont pas une interface pour l’utilisateur, l’IUD est transmis par une interface de programme d’application</t>
  </si>
  <si>
    <t>6.5.4 d) le marquage en clair de l’IUD est indisponible dans les affichages électroniques d’un logiciel</t>
  </si>
  <si>
    <t>Annexe VIII: Règles de classification</t>
  </si>
  <si>
    <r>
      <rPr>
        <sz val="8"/>
        <color rgb="FF000000"/>
        <rFont val="Arial"/>
        <family val="2"/>
      </rPr>
      <t xml:space="preserve">1.7 Le fabricant prend en </t>
    </r>
    <r>
      <rPr>
        <b/>
        <sz val="8"/>
        <color rgb="FF000000"/>
        <rFont val="Arial"/>
        <family val="2"/>
      </rPr>
      <t>considération</t>
    </r>
    <r>
      <rPr>
        <sz val="8"/>
        <color rgb="FF000000"/>
        <rFont val="Arial"/>
        <family val="2"/>
      </rPr>
      <t xml:space="preserve"> toutes les </t>
    </r>
    <r>
      <rPr>
        <b/>
        <sz val="8"/>
        <color rgb="FF000000"/>
        <rFont val="Arial"/>
        <family val="2"/>
      </rPr>
      <t>règles de classification</t>
    </r>
    <r>
      <rPr>
        <sz val="8"/>
        <color rgb="FF000000"/>
        <rFont val="Arial"/>
        <family val="2"/>
      </rPr>
      <t xml:space="preserve"> et de mise en œuvre afin d'établir la classification correcte du dispositif.</t>
    </r>
  </si>
  <si>
    <r>
      <rPr>
        <sz val="8"/>
        <color rgb="FF000000"/>
        <rFont val="Arial"/>
        <family val="2"/>
      </rPr>
      <t xml:space="preserve">
1.8. Lorsqu'un fabricant établit </t>
    </r>
    <r>
      <rPr>
        <b/>
        <sz val="8"/>
        <color rgb="FF000000"/>
        <rFont val="Arial"/>
        <family val="2"/>
      </rPr>
      <t xml:space="preserve">plusieurs destinations </t>
    </r>
    <r>
      <rPr>
        <sz val="8"/>
        <color rgb="FF000000"/>
        <rFont val="Arial"/>
        <family val="2"/>
      </rPr>
      <t xml:space="preserve">pour un dispositif et que, par conséquent, le dispositif en question relève de </t>
    </r>
    <r>
      <rPr>
        <b/>
        <sz val="8"/>
        <color rgb="FF000000"/>
        <rFont val="Arial"/>
        <family val="2"/>
      </rPr>
      <t>plus d'une classe</t>
    </r>
    <r>
      <rPr>
        <sz val="8"/>
        <color rgb="FF000000"/>
        <rFont val="Arial"/>
        <family val="2"/>
      </rPr>
      <t xml:space="preserve">, celui-ci est classé dans la </t>
    </r>
    <r>
      <rPr>
        <b/>
        <sz val="8"/>
        <color rgb="FF000000"/>
        <rFont val="Arial"/>
        <family val="2"/>
      </rPr>
      <t>classe la plus élevée</t>
    </r>
    <r>
      <rPr>
        <sz val="8"/>
        <color rgb="FF000000"/>
        <rFont val="Arial"/>
        <family val="2"/>
      </rPr>
      <t>.</t>
    </r>
  </si>
  <si>
    <t>Annexe IX: Evaluation de la conformité sur la base d'un systeme de gestion de la qualité et de l'evaluation de la documentation technique.</t>
  </si>
  <si>
    <t>1. Le fabricant établit et veille, à documentation et l' application d'un système de gestion de la qualité et est soumis à l'audit et à la surveillance prévue, en maintient l'efficacité tout au long du cycle de vie des dispositifs concernés.</t>
  </si>
  <si>
    <t>2.1 Le fabricant soumet une demande d'évaluation de son système de gestion de la qualité à un organisme notifié.La demande comprend:</t>
  </si>
  <si>
    <t>—  le nom du fabricant et l'adresse de son siège social et de tout autre lieu de fabrication supplémentaire concerné par le système de gestion de la qualité et, si la demande du fabricant est présentée par son mandataire, le nom du mandataire et l'adresse du siège social du mandataire,</t>
  </si>
  <si>
    <t xml:space="preserve">—  toutes les informations appropriées concernant le dispositif ou le groupe de dispositifs relevant du système de gestion de la qualité, </t>
  </si>
  <si>
    <t>—  une déclaration écrite spécifiant qu'aucune demande portant sur le même système de gestion de la qualité lié au dispositif n'a été introduite auprès d'un autre organisme notifié ou des informations concernant toute demande précédente portant sur le même système de gestion de la qualité lié au dispositif,</t>
  </si>
  <si>
    <t xml:space="preserve">—  un projet de déclaration de conformité UE pour le modèle de dispositif faisant l'objet de la procédure d'évaluation de la conformité, </t>
  </si>
  <si>
    <t xml:space="preserve">—  la documentation relative au système de gestion de la qualité mis en place par le fabricant, </t>
  </si>
  <si>
    <t xml:space="preserve">—  une description documentée des procédures en place pour respecter les obligations découlant du système de gestion de la qualité et requises par le présent règlement et de l'engagement par le fabricant en question d'appliquer ces procédures, </t>
  </si>
  <si>
    <t xml:space="preserve">—  une description des procédures en place pour garantir que le système de gestion de la qualité reste adéquat et efficace et l'engagement par le fabricant d'appliquer ces procédures, </t>
  </si>
  <si>
    <t xml:space="preserve">—  la documentation relative au système de surveillance après commercialisation mis en place par le fabricant et, le cas échéant, la documentation relative au plan de SPAC, ainsi que les procédures mises en place pour garantir le respect des obligations découlant des dispositions sur la vigilance, </t>
  </si>
  <si>
    <t>—  une description des procédures en place pour tenir à jour le système de surveillance après commercialisation et, le cas échéant, le plan de SPAC, ainsi que les procédures visant à garantir le respect des obligations découlant des dispositions sur la vigilance, ainsi que l'engagement par le fabricant d'appliquer ces procédures,</t>
  </si>
  <si>
    <t xml:space="preserve">—  la documentation relative au plan d'évaluation des performances, </t>
  </si>
  <si>
    <t xml:space="preserve">—  une description des procédures en place pour tenir à jour le plan d'évaluation des performances, compte tenu de l'état de l'art. </t>
  </si>
  <si>
    <t>2.2. Le système de gestion de la qualité doit garantir la conformité avec le règlement. Tous les éléments, exigences et dispositions adoptés par le fabricant pour ce système doivent être documentés de manière systématique et ordonnée dans un manuel de la qualité, comprenant des politiques et des procédures écrites, ainsi que des programmes, plans et enregistrements relatifs à la qualité.:</t>
  </si>
  <si>
    <t xml:space="preserve">b)  l'organisation de l'entreprise, et notamment:                                                                                                —  les structures organisationnelles précisant la répartition des responsabilités entre les membres du personnel en matière de procédures critiques, les responsabilités des cadres et leur autorité organisationnelle, </t>
  </si>
  <si>
    <t xml:space="preserve">b)  l'organisation de l'entreprise, et notamment:                                                                                                                                                                                                                                                                                                   </t>
  </si>
  <si>
    <t>— les structures organisationnelles précisant la répartition des responsabilités entre les membres du personnel en matière de procédures critiques, les responsabilités des cadres et leur autorité organisationnelle,</t>
  </si>
  <si>
    <t>— Lorsque des tiers sont impliqués dans la conception, la fabrication, la vérification finale ou les essais des dispositifs, le système de gestion de la qualité doit inclure des méthodes pour contrôler leur performance, précisant le type et l'ampleur du contrôle exercé sur ces tiers.</t>
  </si>
  <si>
    <t xml:space="preserve">—  lorsque le fabricant ne dispose pas d'un siège social dans un État membre, le projet du mandat pour la 
désignation d'un mandataire et une lettre dans laquelle le mandataire fait part de son intention d'accepter 
le mandat; </t>
  </si>
  <si>
    <t xml:space="preserve">Les procédures de surveillance, vérification, validation et contrôle de la conception des dispositifs doivent être documentées, incluant les données et enregistrements correspondants, et couvrir spécifiquement sur les points suivants:                                                                                                                                                                                                                                                                   — La stratégie réglementaire doit inclure la détermination des exigences juridiques, la classification, l'équivalence et le choix des procédures d'évaluation de la conformité.                                                                                                                                     </t>
  </si>
  <si>
    <t xml:space="preserve">— la détermination les exigences de sécurité et de performance applicables et les solutions retenues pour y répondre, en tenant compte des spécifications communes et, le cas échéant, des normes harmonisées., </t>
  </si>
  <si>
    <t xml:space="preserve">— la gestion des risques , </t>
  </si>
  <si>
    <t>— l'évaluation des performances, y compris le SPAC</t>
  </si>
  <si>
    <t xml:space="preserve">—   les solutions retenues pour satisfaire aux exigences spécifiques relatives à la conception et à la fabrication qui sont applicables, y compris une évaluation préclinique appropriée, </t>
  </si>
  <si>
    <t xml:space="preserve">—    les solutions retenues pour satisfaire aux exigences spécifiques relatives aux informations fournies avec le dispositif qui sont applicables, </t>
  </si>
  <si>
    <t xml:space="preserve">—   les procédures d'identification du dispositif établies et tenues à jour à partir de dessins, de spécifications applicables ou d'autres documents pertinents, au cours de toutes les phases de la fabrication </t>
  </si>
  <si>
    <t xml:space="preserve">—  la gestion des modifications de la conception ou du système de gestion de la qualité; </t>
  </si>
  <si>
    <t xml:space="preserve"> d) les techniques de vérification et d'assurance de la qualité au niveau de la fabrication, et notamment les procédés et les procédures qui seront utilisés, spécialement en matière de stérilisation, et les documents pertinents; , </t>
  </si>
  <si>
    <t xml:space="preserve">e) Les fabricants doivent définir les examens et essais à effectuer avant, pendant et après la fabrication, leur fréquence, ainsi que les équipements d'essai à utiliser, en assurant la traçabilité de l'étalonnage. De plus, ils doivent permettre aux organismes notifiés d'accéder à la documentation technique, </t>
  </si>
  <si>
    <t xml:space="preserve">2.4.Le fabricant doit informer l'organisme notifié de toute modification importante du système de gestion de la qualité ou de la gamme de dispositifs couverts, en fournissant les conclusions de l'évaluation et, si nécessaire, celles des audits supplémentaires., </t>
  </si>
  <si>
    <t>3. Évaluation de la surveillance applicable aux dispositifs de classe C et de classe D ,</t>
  </si>
  <si>
    <t xml:space="preserve">3.1.Le but de la surveillance est d'assurer que le fabricant remplit correctement les obligations qui découlent du système de gestion de la qualité approuvé, </t>
  </si>
  <si>
    <t xml:space="preserve">3.2. Le fabricant autorise l'organisme notifié à effectuer tous les audits nécessaires, y compris des audits sur place, et lui fournit toutes les informations pertinentes, en particulier: </t>
  </si>
  <si>
    <t xml:space="preserve"> —  la documentation relative à son système de gestion de la qualité,</t>
  </si>
  <si>
    <t>—  La documentation doit inclure les constatations et conclusions du plan de surveillance après commercialisation (SPAC), pour un échantillon représentatif de dispositifs, ainsi que l'application des dispositions relatives à la vigilance ,</t>
  </si>
  <si>
    <t>—  Les données du système de gestion de la qualité relatives à la conception doivent inclure les résultats des analyses, calculs, essais, ainsi que les solutions retenues pour la gestion des risques ,</t>
  </si>
  <si>
    <t>—  Les données du système de gestion de la qualité relatives à la fabrication doivent inclure les rapports de contrôle de qualité, les données d'essais, les informations d'étalonnage et les qualifications du personnel concerné. ,</t>
  </si>
  <si>
    <t xml:space="preserve">4. Évaluation de la documentation technique des dispositifs des classes B, C et D et vérification des lots, applicables aux dispositifs de classe D ,                                                                                                                                                                                                                                                                                                   </t>
  </si>
  <si>
    <t xml:space="preserve">4.1.  le fabricant de dispositifs de classe D soumet à l'organisme notifié une demande d'évaluation de la documentation technique relative au dispositif qu'il prévoit de mettre sur le marché ou de mettre en service et qui est concerné par le système de gestion de la qualité </t>
  </si>
  <si>
    <t xml:space="preserve">4.2. La demande contient une description de la conception, de la fabrication et des performances du dispositif en 
question. Elle inclut la documentation technique , pour des dispositifs d'autodiagnostic ou de diagnostic près du patient, la demande inclut également </t>
  </si>
  <si>
    <t xml:space="preserve">4.12. Le fabricant de dispositifs de classe D effectue des essais sur chaque lot fabriqué et transmet les rapports d'essai à l'organisme notifié. Il met également à disposition des échantillons pour des tests, en collaboration avec un laboratoire de référence de l'UE si nécessaire, et informe l'organisme notifié des résultats. </t>
  </si>
  <si>
    <t>4.13. Le fabricant peut mettre les dispositifs sur le marché, sauf si, dans un délai de 30 jours suivant la réception des échantillons, l'organisme notifié lui communique une autre décision, notamment des conditions de validité des certificats délivrés</t>
  </si>
  <si>
    <t xml:space="preserve">5. Évaluation de la documentation technique pour des types spécifiques de dispositifs  ,                                                                                                                                                                                                                                                                                                 </t>
  </si>
  <si>
    <t xml:space="preserve">5.1. Évaluation de la documentation technique des dispositifs d'autodiagnostic et de diagnostic près du patient des classes B, C et D  , </t>
  </si>
  <si>
    <t xml:space="preserve">a)  Le fabricant de dispositifs d'autodiagnostic et de dispositifs de diagnostic près du patient des classes B, C et D soumet à l'organisme notifié une demande d'évaluation de la documentation technique. </t>
  </si>
  <si>
    <t xml:space="preserve">b)  La demande permet de comprendre la conception des caractéristiques et des performances du dispositif et  d'évaluer sa conformité avec les exigences du présent règlement relatives à la conception. Elle comporte:  </t>
  </si>
  <si>
    <t xml:space="preserve">i) les rapports d'essai, y compris les résultats des études effectuées auprès des utilisateurs auxquels le 
dispositif est destiné;   </t>
  </si>
  <si>
    <t xml:space="preserve">ii) le cas échéant, un exemplaire du dispositif. Au besoin, le dispositif est retourné une fois l'évaluation de la documentation technique terminée; </t>
  </si>
  <si>
    <t xml:space="preserve">iii) des données montrant que le dispositif convient à sa destination d'autodiagnostic ou de diagnostic près du patient;  , </t>
  </si>
  <si>
    <t>iv)  les informations à fournir avec le dispositif, sur son étiquette et dans sa notice d'utilisation.</t>
  </si>
  <si>
    <t xml:space="preserve">5.2 Evaluation de la documentation technique des diagnostics compagnons   </t>
  </si>
  <si>
    <t xml:space="preserve">a)  Le fabricant d'un diagnostic compagnon soumet à l'organisme notifié une demande d'évaluation de la 
documentation technique. </t>
  </si>
  <si>
    <t xml:space="preserve">b)  La demande permet de comprendre les caractéristiques et les performances du dispositif et d'évaluer sa conformité avec les exigences du présent règlement relatives à la conception , </t>
  </si>
  <si>
    <t>f) Le fabricant informe l'organisme notifié des modifications , avant de procéder à des modifications ayant une incidence sur les performances et/ou la destination et/ou l'adéquation du dispositif au médicament concerné,</t>
  </si>
  <si>
    <t xml:space="preserve">6. Le fabricant ou, lorsque le fabricant ne dispose pas d'un siège social dans un État membre, son mandataire, tient à la disposition des autorités compétentes, pendant une période expirant au plus tôt dix ans après la mise sur le marché du dernier dispositif: </t>
  </si>
  <si>
    <t xml:space="preserve">7. Chaque État membre s'assure que la documentation de la section 6 est disponible pour les autorités compétentes durant la période spécifiée si un fabricant ou son mandataire établi sur son territoire fait faillite ou cesse ses activités avant la fin de cette période.  </t>
  </si>
  <si>
    <t xml:space="preserve">Annexe XIII : Evaluation des performances, études des performances et suivi des performances après commercialisation </t>
  </si>
  <si>
    <t>Partie A : Evaluation des performances et études des performances</t>
  </si>
  <si>
    <r>
      <rPr>
        <sz val="8"/>
        <color rgb="FF000000"/>
        <rFont val="Arial"/>
        <family val="2"/>
      </rPr>
      <t xml:space="preserve">1.) Le </t>
    </r>
    <r>
      <rPr>
        <b/>
        <sz val="8"/>
        <color rgb="FF000000"/>
        <rFont val="Arial"/>
        <family val="2"/>
      </rPr>
      <t>fabricant</t>
    </r>
    <r>
      <rPr>
        <sz val="8"/>
        <color rgb="FF000000"/>
        <rFont val="Arial"/>
        <family val="2"/>
      </rPr>
      <t xml:space="preserve"> établit et met à jour un plan d'évaluation des performances</t>
    </r>
  </si>
  <si>
    <t>1.2)le fabricant : — recense, grâce à une recherche systématique dans la littérature scientifique, les données disponibles présentant un intérêt pour le dispositif et sa destination, ainsi que les éventuelles questions qui n'ont pas encore été traitées ou les éventuelles lacunes dans les données</t>
  </si>
  <si>
    <t xml:space="preserve">— évalue l'ensemble des données pertinentes en appréciant leur validité pour la détermination de la sécurité et des performances du dispositif,
</t>
  </si>
  <si>
    <t>— indique clairement les groupes cibles prévus, en précisant les indications et contre-indications</t>
  </si>
  <si>
    <t>— obtient toute donnée nouvelle ou supplémentaire nécessaire pour traiter les questions non résolues.</t>
  </si>
  <si>
    <t>— précise les méthodes à utiliser pour l'examen des aspects quantitatifs et qualitatifs de la sécurité clinique, avec une référence claire à l'identification des risques résiduels et des effets secondaires,</t>
  </si>
  <si>
    <t xml:space="preserve">1.2.1) Démonstration de la validité scientifique
Le fabricant démontre la validité scientifique sur la base d'une ou de plusieurs des sources suivantes:
—informations pertinentes concernant la validité scientifique de dispositifs mesurant le même analyte ou marqueur,
</t>
  </si>
  <si>
    <t>— littérature scientifique (ayant fait l'objet d'un examen par les pairs),</t>
  </si>
  <si>
    <t>— avis/positions consensuels d'experts émanant d'associations professionnelles pertinentes,</t>
  </si>
  <si>
    <t>— résultats des études de validation de la conception,</t>
  </si>
  <si>
    <t>— résultats des études des performances cliniques</t>
  </si>
  <si>
    <t>1.2.1) La validité scientifique de l'analyte ou marqueur est démontrée et documentée dans le rapport sur la validité scientifique.</t>
  </si>
  <si>
    <r>
      <rPr>
        <sz val="8"/>
        <color rgb="FF000000"/>
        <rFont val="Arial"/>
        <family val="2"/>
      </rPr>
      <t xml:space="preserve">1.2.2) </t>
    </r>
    <r>
      <rPr>
        <b/>
        <sz val="8"/>
        <color rgb="FF000000"/>
        <rFont val="Arial"/>
        <family val="2"/>
      </rPr>
      <t>Démonstration des performances analytiques</t>
    </r>
    <r>
      <rPr>
        <sz val="8"/>
        <color rgb="FF000000"/>
        <rFont val="Arial"/>
        <family val="2"/>
      </rPr>
      <t xml:space="preserve">
Le fabricant </t>
    </r>
    <r>
      <rPr>
        <b/>
        <sz val="8"/>
        <color rgb="FF000000"/>
        <rFont val="Arial"/>
        <family val="2"/>
      </rPr>
      <t xml:space="preserve">démontre </t>
    </r>
    <r>
      <rPr>
        <sz val="8"/>
        <color rgb="FF000000"/>
        <rFont val="Arial"/>
        <family val="2"/>
      </rPr>
      <t xml:space="preserve">et </t>
    </r>
    <r>
      <rPr>
        <b/>
        <sz val="8"/>
        <color rgb="FF000000"/>
        <rFont val="Arial"/>
        <family val="2"/>
      </rPr>
      <t>documente</t>
    </r>
    <r>
      <rPr>
        <sz val="8"/>
        <color rgb="FF000000"/>
        <rFont val="Arial"/>
        <family val="2"/>
      </rPr>
      <t xml:space="preserve"> les </t>
    </r>
    <r>
      <rPr>
        <b/>
        <sz val="8"/>
        <color rgb="FF000000"/>
        <rFont val="Arial"/>
        <family val="2"/>
      </rPr>
      <t>performances analytiques</t>
    </r>
    <r>
      <rPr>
        <sz val="8"/>
        <color rgb="FF000000"/>
        <rFont val="Arial"/>
        <family val="2"/>
      </rPr>
      <t xml:space="preserve"> du dispositif dans le </t>
    </r>
    <r>
      <rPr>
        <b/>
        <sz val="8"/>
        <color rgb="FF000000"/>
        <rFont val="Arial"/>
        <family val="2"/>
      </rPr>
      <t>rapport sur les performances analytiques</t>
    </r>
    <r>
      <rPr>
        <sz val="8"/>
        <color rgb="FF000000"/>
        <rFont val="Arial"/>
        <family val="2"/>
      </rPr>
      <t>.</t>
    </r>
  </si>
  <si>
    <r>
      <rPr>
        <sz val="8"/>
        <color rgb="FF000000"/>
        <rFont val="Arial"/>
        <family val="2"/>
      </rPr>
      <t>1.2.3)</t>
    </r>
    <r>
      <rPr>
        <b/>
        <sz val="8"/>
        <color rgb="FF000000"/>
        <rFont val="Arial"/>
        <family val="2"/>
      </rPr>
      <t xml:space="preserve"> Démonstration des performances cliniques
</t>
    </r>
    <r>
      <rPr>
        <sz val="8"/>
        <color rgb="FF000000"/>
        <rFont val="Arial"/>
        <family val="2"/>
      </rPr>
      <t xml:space="preserve">Le fabricant </t>
    </r>
    <r>
      <rPr>
        <b/>
        <sz val="8"/>
        <color rgb="FF000000"/>
        <rFont val="Arial"/>
        <family val="2"/>
      </rPr>
      <t>démontre</t>
    </r>
    <r>
      <rPr>
        <sz val="8"/>
        <color rgb="FF000000"/>
        <rFont val="Arial"/>
        <family val="2"/>
      </rPr>
      <t xml:space="preserve"> et </t>
    </r>
    <r>
      <rPr>
        <b/>
        <sz val="8"/>
        <color rgb="FF000000"/>
        <rFont val="Arial"/>
        <family val="2"/>
      </rPr>
      <t>documente</t>
    </r>
    <r>
      <rPr>
        <sz val="8"/>
        <color rgb="FF000000"/>
        <rFont val="Arial"/>
        <family val="2"/>
      </rPr>
      <t xml:space="preserve"> les</t>
    </r>
    <r>
      <rPr>
        <b/>
        <sz val="8"/>
        <color rgb="FF000000"/>
        <rFont val="Arial"/>
        <family val="2"/>
      </rPr>
      <t xml:space="preserve"> performances cliniques</t>
    </r>
    <r>
      <rPr>
        <sz val="8"/>
        <color rgb="FF000000"/>
        <rFont val="Arial"/>
        <family val="2"/>
      </rPr>
      <t xml:space="preserve"> du dispositif dans le </t>
    </r>
    <r>
      <rPr>
        <b/>
        <sz val="8"/>
        <color rgb="FF000000"/>
        <rFont val="Arial"/>
        <family val="2"/>
      </rPr>
      <t>rapport sur les performances cliniques</t>
    </r>
    <r>
      <rPr>
        <sz val="8"/>
        <color rgb="FF000000"/>
        <rFont val="Arial"/>
        <family val="2"/>
      </rPr>
      <t>.</t>
    </r>
  </si>
  <si>
    <r>
      <rPr>
        <sz val="8"/>
        <color rgb="FF000000"/>
        <rFont val="Arial"/>
        <family val="2"/>
      </rPr>
      <t xml:space="preserve">1.3.1) Le fabricant </t>
    </r>
    <r>
      <rPr>
        <b/>
        <sz val="8"/>
        <color rgb="FF000000"/>
        <rFont val="Arial"/>
        <family val="2"/>
      </rPr>
      <t>évalue</t>
    </r>
    <r>
      <rPr>
        <sz val="8"/>
        <color rgb="FF000000"/>
        <rFont val="Arial"/>
        <family val="2"/>
      </rPr>
      <t xml:space="preserve"> l'ensemble des données pertinentes concernant la validité scientifique et les performances analytiques et cliniques afin de vérifier que son dispositif est conforme aux exigences générales en matière de sécurité et de performances visées à l'annexe I.</t>
    </r>
  </si>
  <si>
    <t>1.3.1) Le volume et la qualité de ces données permettent au fabricant d'évaluer, en connaissance de cause, si le dispositif offrira le ou les bénéfices cliniques et la sécurité attendus lorsqu'il est utilisé comme prévu par le fabricant.</t>
  </si>
  <si>
    <t>1.3.1) Les preuves cliniques démontrent de manière scientifique que le ou les bénéfices cliniques et la sécurité attendus seront atteints conformément à l'état de l'art dans le domaine médical.</t>
  </si>
  <si>
    <r>
      <rPr>
        <sz val="8"/>
        <color rgb="FF000000"/>
        <rFont val="Arial"/>
        <family val="2"/>
      </rPr>
      <t xml:space="preserve">1.3.2.) Les </t>
    </r>
    <r>
      <rPr>
        <b/>
        <sz val="8"/>
        <color rgb="FF000000"/>
        <rFont val="Arial"/>
        <family val="2"/>
      </rPr>
      <t>preuves cliniques</t>
    </r>
    <r>
      <rPr>
        <sz val="8"/>
        <color rgb="FF000000"/>
        <rFont val="Arial"/>
        <family val="2"/>
      </rPr>
      <t xml:space="preserve"> sont </t>
    </r>
    <r>
      <rPr>
        <b/>
        <sz val="8"/>
        <color rgb="FF000000"/>
        <rFont val="Arial"/>
        <family val="2"/>
      </rPr>
      <t>documentées</t>
    </r>
    <r>
      <rPr>
        <sz val="8"/>
        <color rgb="FF000000"/>
        <rFont val="Arial"/>
        <family val="2"/>
      </rPr>
      <t xml:space="preserve"> dans un rapport sur l'évaluation des performances.</t>
    </r>
  </si>
  <si>
    <t xml:space="preserve">1.3.3) Les preuves cliniques et leur évaluation figurant dans le rapport sur l'évaluation des performances sont actualisées tout au long du cycle de vie du dispositif concerné à l'aide des données obtenues par le fabricant à la suite de l'application de son plan de SPAC </t>
  </si>
  <si>
    <t xml:space="preserve">Le rapport sur l'évaluation des performances fait partie de la documentation technique. </t>
  </si>
  <si>
    <t>Les données favorables et défavorables prises en compte dans l'évaluation des performances figurent dans la documentation technique.</t>
  </si>
  <si>
    <t xml:space="preserve">2.1)Lorsque des études des performances cliniques sont effectuées, les données obtenues sont utilisées dans le processus d'évaluation des performances et font partie des preuves cliniques pour le dispositif. </t>
  </si>
  <si>
    <t>2.2) Chaque étape de l'étude des performances cliniques, depuis la première réflexion sur la nécessité et la justification de l'étude jusqu'à la publication des résultats, respecte des principes éthiques reconnu</t>
  </si>
  <si>
    <r>
      <rPr>
        <sz val="8"/>
        <color rgb="FF000000"/>
        <rFont val="Arial"/>
        <family val="2"/>
      </rPr>
      <t>2.3.1</t>
    </r>
    <r>
      <rPr>
        <b/>
        <sz val="8"/>
        <color rgb="FF000000"/>
        <rFont val="Arial"/>
        <family val="2"/>
      </rPr>
      <t xml:space="preserve">) </t>
    </r>
    <r>
      <rPr>
        <sz val="8"/>
        <color rgb="FF000000"/>
        <rFont val="Arial"/>
        <family val="2"/>
      </rPr>
      <t>Les études des performances cliniques sont conçues de manière à maximiser la pertinence des données et à réduire au minimum les biais éventuels.</t>
    </r>
  </si>
  <si>
    <t xml:space="preserve"> 2.3.2) Les études des performances cliniques sont effectuées sur la base d'un plan d'étude des performances cliniques.</t>
  </si>
  <si>
    <t xml:space="preserve"> 2.3.2) Le plan d'étude des performances cliniques énonce la justification, les objectifs, la conception et l'analyse proposée, les méthodes, le contrôle, la réalisation de l'étude des performances cliniques et la documentation de ses résultats. Il contient en particulier les informations ci-après.
</t>
  </si>
  <si>
    <t>2.3.3) Un rapport sur l'étude des performances cliniques, signé par un médecin ou toute autre personne autorisée, contient des informations documentées sur le plan d'étude des performances cliniques, les résultats et les conclusions de l'étude des performances cliniques, y compris les résultats négatifs.</t>
  </si>
  <si>
    <r>
      <rPr>
        <sz val="8"/>
        <color rgb="FF000000"/>
        <rFont val="Arial"/>
        <family val="2"/>
      </rPr>
      <t>4) Le SPAC s'</t>
    </r>
    <r>
      <rPr>
        <b/>
        <sz val="8"/>
        <color rgb="FF000000"/>
        <rFont val="Arial"/>
        <family val="2"/>
      </rPr>
      <t>inscrit dans le plan de surveillance après commercialisation</t>
    </r>
    <r>
      <rPr>
        <sz val="8"/>
        <color rgb="FF000000"/>
        <rFont val="Arial"/>
        <family val="2"/>
      </rPr>
      <t xml:space="preserve"> </t>
    </r>
    <r>
      <rPr>
        <b/>
        <sz val="8"/>
        <color rgb="FF000000"/>
        <rFont val="Arial"/>
        <family val="2"/>
      </rPr>
      <t>établi</t>
    </r>
    <r>
      <rPr>
        <sz val="8"/>
        <color rgb="FF000000"/>
        <rFont val="Arial"/>
        <family val="2"/>
      </rPr>
      <t xml:space="preserve"> par le fabricant.</t>
    </r>
  </si>
  <si>
    <r>
      <rPr>
        <sz val="8"/>
        <color rgb="FF000000"/>
        <rFont val="Arial"/>
        <family val="2"/>
      </rPr>
      <t>4) le fabricant</t>
    </r>
    <r>
      <rPr>
        <b/>
        <sz val="8"/>
        <color rgb="FF000000"/>
        <rFont val="Arial"/>
        <family val="2"/>
      </rPr>
      <t xml:space="preserve"> collecte et évalue de manière proactive </t>
    </r>
    <r>
      <rPr>
        <sz val="8"/>
        <color rgb="FF000000"/>
        <rFont val="Arial"/>
        <family val="2"/>
      </rPr>
      <t>les données cliniques résultant de l'utilisation chez ou sur les humains d'un dispositif qui porte le marquage CE et est mis sur le marché ou mis en service pendant toute la durée de vie prévue du dispositif</t>
    </r>
  </si>
  <si>
    <r>
      <rPr>
        <sz val="8"/>
        <color rgb="FF000000"/>
        <rFont val="Arial"/>
        <family val="2"/>
      </rPr>
      <t>4) le SPAC a pour but de confirmer la sécurité et les performances et d'assurer le caractère constamment acceptable des risques identifiés et de</t>
    </r>
    <r>
      <rPr>
        <b/>
        <sz val="8"/>
        <color rgb="FF000000"/>
        <rFont val="Arial"/>
        <family val="2"/>
      </rPr>
      <t xml:space="preserve"> détecter les risques émergents sur la base d'éléments de preuve concrets</t>
    </r>
    <r>
      <rPr>
        <sz val="8"/>
        <color rgb="FF000000"/>
        <rFont val="Arial"/>
        <family val="2"/>
      </rPr>
      <t>.</t>
    </r>
  </si>
  <si>
    <r>
      <rPr>
        <sz val="8"/>
        <color rgb="FF000000"/>
        <rFont val="Arial"/>
        <family val="2"/>
      </rPr>
      <t xml:space="preserve">5. Le SPAC est effectué conformément </t>
    </r>
    <r>
      <rPr>
        <b/>
        <sz val="8"/>
        <color rgb="FF000000"/>
        <rFont val="Arial"/>
        <family val="2"/>
      </rPr>
      <t>à une méthode documentée exposée dans un plan de SPAC.</t>
    </r>
  </si>
  <si>
    <r>
      <rPr>
        <sz val="8"/>
        <color rgb="FF000000"/>
        <rFont val="Arial"/>
        <family val="2"/>
      </rPr>
      <t xml:space="preserve">5.1. </t>
    </r>
    <r>
      <rPr>
        <b/>
        <sz val="8"/>
        <color rgb="FF000000"/>
        <rFont val="Arial"/>
        <family val="2"/>
      </rPr>
      <t>Le plan de SPAC précise les méthodes et les procédures à suivre pour collecter et évaluer</t>
    </r>
    <r>
      <rPr>
        <sz val="8"/>
        <color rgb="FF000000"/>
        <rFont val="Arial"/>
        <family val="2"/>
      </rPr>
      <t xml:space="preserve"> de </t>
    </r>
    <r>
      <rPr>
        <b/>
        <sz val="8"/>
        <color rgb="FF000000"/>
        <rFont val="Arial"/>
        <family val="2"/>
      </rPr>
      <t>manière proactive</t>
    </r>
    <r>
      <rPr>
        <sz val="8"/>
        <color rgb="FF000000"/>
        <rFont val="Arial"/>
        <family val="2"/>
      </rPr>
      <t xml:space="preserve"> des données cliniques dans le but:
a) de </t>
    </r>
    <r>
      <rPr>
        <b/>
        <sz val="8"/>
        <color rgb="FF000000"/>
        <rFont val="Arial"/>
        <family val="2"/>
      </rPr>
      <t>confirmer la sécurité et les performances du dispositif pendant toute sa durée de vie prévue</t>
    </r>
    <r>
      <rPr>
        <sz val="8"/>
        <color rgb="FF000000"/>
        <rFont val="Arial"/>
        <family val="2"/>
      </rPr>
      <t>;</t>
    </r>
  </si>
  <si>
    <t xml:space="preserve">b)  d'identifier les risques, limites de performances et contre-indications inconnus jusqu'alors; </t>
  </si>
  <si>
    <r>
      <rPr>
        <sz val="8"/>
        <color rgb="FF000000"/>
        <rFont val="Arial"/>
        <family val="2"/>
      </rPr>
      <t>c)</t>
    </r>
    <r>
      <rPr>
        <b/>
        <sz val="8"/>
        <color rgb="FF000000"/>
        <rFont val="Arial"/>
        <family val="2"/>
      </rPr>
      <t xml:space="preserve"> d'identifier et d'analyser les risques</t>
    </r>
    <r>
      <rPr>
        <sz val="8"/>
        <color rgb="FF000000"/>
        <rFont val="Arial"/>
        <family val="2"/>
      </rPr>
      <t xml:space="preserve"> émergents </t>
    </r>
    <r>
      <rPr>
        <b/>
        <sz val="8"/>
        <color rgb="FF000000"/>
        <rFont val="Arial"/>
        <family val="2"/>
      </rPr>
      <t>sur la base d'éléments de preuve concrets;</t>
    </r>
  </si>
  <si>
    <r>
      <rPr>
        <sz val="8"/>
        <color rgb="FF000000"/>
        <rFont val="Arial"/>
        <family val="2"/>
      </rPr>
      <t xml:space="preserve">d) </t>
    </r>
    <r>
      <rPr>
        <b/>
        <sz val="8"/>
        <color rgb="FF000000"/>
        <rFont val="Arial"/>
        <family val="2"/>
      </rPr>
      <t xml:space="preserve"> de garantir le caractère constamment acceptable des preuves cliniques et du rapport bénéfice/risque</t>
    </r>
  </si>
  <si>
    <r>
      <rPr>
        <sz val="8"/>
        <color rgb="FF000000"/>
        <rFont val="Arial"/>
        <family val="2"/>
      </rPr>
      <t xml:space="preserve">e) </t>
    </r>
    <r>
      <rPr>
        <b/>
        <sz val="8"/>
        <color rgb="FF000000"/>
        <rFont val="Arial"/>
        <family val="2"/>
      </rPr>
      <t>d'identifier toute mauvaise utilisation systématique</t>
    </r>
    <r>
      <rPr>
        <sz val="8"/>
        <color rgb="FF000000"/>
        <rFont val="Arial"/>
        <family val="2"/>
      </rPr>
      <t xml:space="preserve"> ou toute utilisation hors destination éventuelle du dispositif</t>
    </r>
    <r>
      <rPr>
        <b/>
        <sz val="8"/>
        <color rgb="FF000000"/>
        <rFont val="Arial"/>
        <family val="2"/>
      </rPr>
      <t xml:space="preserve"> en vue de vérifier l'adéquation de la destination.</t>
    </r>
  </si>
  <si>
    <r>
      <rPr>
        <sz val="8"/>
        <color rgb="FF000000"/>
        <rFont val="Arial"/>
        <family val="2"/>
      </rPr>
      <t>5.2)</t>
    </r>
    <r>
      <rPr>
        <b/>
        <sz val="8"/>
        <color rgb="FF000000"/>
        <rFont val="Arial"/>
        <family val="2"/>
      </rPr>
      <t xml:space="preserve"> Le plan de SPAC</t>
    </r>
    <r>
      <rPr>
        <sz val="8"/>
        <color rgb="FF000000"/>
        <rFont val="Arial"/>
        <family val="2"/>
      </rPr>
      <t xml:space="preserve"> comprend au moins:
5.2.a)</t>
    </r>
    <r>
      <rPr>
        <b/>
        <sz val="8"/>
        <color rgb="FF000000"/>
        <rFont val="Arial"/>
        <family val="2"/>
      </rPr>
      <t xml:space="preserve"> les méthodes et les procédures générales du SPAC </t>
    </r>
    <r>
      <rPr>
        <sz val="8"/>
        <color rgb="FF000000"/>
        <rFont val="Arial"/>
        <family val="2"/>
      </rPr>
      <t>à appliquer, telles que la</t>
    </r>
    <r>
      <rPr>
        <b/>
        <sz val="8"/>
        <color rgb="FF000000"/>
        <rFont val="Arial"/>
        <family val="2"/>
      </rPr>
      <t xml:space="preserve"> collecte de l'expérience clinique acquise</t>
    </r>
    <r>
      <rPr>
        <sz val="8"/>
        <color rgb="FF000000"/>
        <rFont val="Arial"/>
        <family val="2"/>
      </rPr>
      <t xml:space="preserve"> et des retours d'information des utilisateurs ainsi </t>
    </r>
    <r>
      <rPr>
        <b/>
        <sz val="8"/>
        <color rgb="FF000000"/>
        <rFont val="Arial"/>
        <family val="2"/>
      </rPr>
      <t>que la consultation de la littérature scientifique</t>
    </r>
    <r>
      <rPr>
        <sz val="8"/>
        <color rgb="FF000000"/>
        <rFont val="Arial"/>
        <family val="2"/>
      </rPr>
      <t xml:space="preserve"> et d'autres sources de données cliniques</t>
    </r>
  </si>
  <si>
    <r>
      <rPr>
        <sz val="8"/>
        <color rgb="FF000000"/>
        <rFont val="Arial"/>
        <family val="2"/>
      </rPr>
      <t xml:space="preserve">5.2.b) </t>
    </r>
    <r>
      <rPr>
        <b/>
        <sz val="8"/>
        <color rgb="FF000000"/>
        <rFont val="Arial"/>
        <family val="2"/>
      </rPr>
      <t>les méthodes et les procédures spécifiques du SPAC à appliquer</t>
    </r>
    <r>
      <rPr>
        <sz val="8"/>
        <color rgb="FF000000"/>
        <rFont val="Arial"/>
        <family val="2"/>
      </rPr>
      <t>, par exemple l'évaluation des registres appropriés ou des études de SPAC;</t>
    </r>
  </si>
  <si>
    <r>
      <rPr>
        <sz val="8"/>
        <color rgb="FF000000"/>
        <rFont val="Arial"/>
        <family val="2"/>
      </rPr>
      <t xml:space="preserve">5.2.c) </t>
    </r>
    <r>
      <rPr>
        <b/>
        <sz val="8"/>
        <color rgb="FF000000"/>
        <rFont val="Arial"/>
        <family val="2"/>
      </rPr>
      <t>une justification de l'adéquation des méthodes et des procédures</t>
    </r>
    <r>
      <rPr>
        <sz val="8"/>
        <color rgb="FF000000"/>
        <rFont val="Arial"/>
        <family val="2"/>
      </rPr>
      <t xml:space="preserve"> visées aux points a) et b);</t>
    </r>
  </si>
  <si>
    <r>
      <rPr>
        <sz val="8"/>
        <color rgb="FF000000"/>
        <rFont val="Arial"/>
        <family val="2"/>
      </rPr>
      <t xml:space="preserve">5.2.d) </t>
    </r>
    <r>
      <rPr>
        <b/>
        <sz val="8"/>
        <color rgb="FF000000"/>
        <rFont val="Arial"/>
        <family val="2"/>
      </rPr>
      <t>une référence aux parties pertinentes du rapport sur l'évaluation clinique et à la gestion des risques</t>
    </r>
  </si>
  <si>
    <r>
      <rPr>
        <sz val="8"/>
        <color rgb="FF000000"/>
        <rFont val="Arial"/>
        <family val="2"/>
      </rPr>
      <t xml:space="preserve">5.2.e) </t>
    </r>
    <r>
      <rPr>
        <b/>
        <sz val="8"/>
        <color rgb="FF000000"/>
        <rFont val="Arial"/>
        <family val="2"/>
      </rPr>
      <t>les objectifs spécifiques</t>
    </r>
    <r>
      <rPr>
        <sz val="8"/>
        <color rgb="FF000000"/>
        <rFont val="Arial"/>
        <family val="2"/>
      </rPr>
      <t xml:space="preserve"> fixés pour le </t>
    </r>
    <r>
      <rPr>
        <b/>
        <sz val="8"/>
        <color rgb="FF000000"/>
        <rFont val="Arial"/>
        <family val="2"/>
      </rPr>
      <t>SPAC;</t>
    </r>
  </si>
  <si>
    <r>
      <rPr>
        <sz val="8"/>
        <color rgb="FF000000"/>
        <rFont val="Arial"/>
        <family val="2"/>
      </rPr>
      <t xml:space="preserve">5.2.f) </t>
    </r>
    <r>
      <rPr>
        <b/>
        <sz val="8"/>
        <color rgb="FF000000"/>
        <rFont val="Arial"/>
        <family val="2"/>
      </rPr>
      <t>une évaluation des données cliniques relatives à des dispositifs équivalents ou similaires;</t>
    </r>
  </si>
  <si>
    <r>
      <rPr>
        <sz val="8"/>
        <color rgb="FF000000"/>
        <rFont val="Arial"/>
        <family val="2"/>
      </rPr>
      <t xml:space="preserve">5.2.g) </t>
    </r>
    <r>
      <rPr>
        <b/>
        <sz val="8"/>
        <color rgb="FF000000"/>
        <rFont val="Arial"/>
        <family val="2"/>
      </rPr>
      <t>une référence aux spécifications communes ou normes harmonisées</t>
    </r>
    <r>
      <rPr>
        <sz val="8"/>
        <color rgb="FF000000"/>
        <rFont val="Arial"/>
        <family val="2"/>
      </rPr>
      <t xml:space="preserve"> éventuellement </t>
    </r>
    <r>
      <rPr>
        <b/>
        <sz val="8"/>
        <color rgb="FF000000"/>
        <rFont val="Arial"/>
        <family val="2"/>
      </rPr>
      <t>utilisées</t>
    </r>
    <r>
      <rPr>
        <sz val="8"/>
        <color rgb="FF000000"/>
        <rFont val="Arial"/>
        <family val="2"/>
      </rPr>
      <t xml:space="preserve"> par le fabricant, ainsi qu'aux </t>
    </r>
    <r>
      <rPr>
        <b/>
        <sz val="8"/>
        <color rgb="FF000000"/>
        <rFont val="Arial"/>
        <family val="2"/>
      </rPr>
      <t>documents d'orientation applicables concernant le SPAC</t>
    </r>
  </si>
  <si>
    <r>
      <rPr>
        <sz val="8"/>
        <color rgb="FF000000"/>
        <rFont val="Arial"/>
        <family val="2"/>
      </rPr>
      <t xml:space="preserve">6) Le fabricant </t>
    </r>
    <r>
      <rPr>
        <b/>
        <sz val="8"/>
        <color rgb="FF000000"/>
        <rFont val="Arial"/>
        <family val="2"/>
      </rPr>
      <t xml:space="preserve">analyse les résultats du SPAC </t>
    </r>
    <r>
      <rPr>
        <sz val="8"/>
        <color rgb="FF000000"/>
        <rFont val="Arial"/>
        <family val="2"/>
      </rPr>
      <t xml:space="preserve">et les documente </t>
    </r>
    <r>
      <rPr>
        <b/>
        <sz val="8"/>
        <color rgb="FF000000"/>
        <rFont val="Arial"/>
        <family val="2"/>
      </rPr>
      <t>dans un rapport d'évaluation du SPAC</t>
    </r>
    <r>
      <rPr>
        <sz val="8"/>
        <color rgb="FF000000"/>
        <rFont val="Arial"/>
        <family val="2"/>
      </rPr>
      <t xml:space="preserve">, qui fait partie du rapport sur </t>
    </r>
    <r>
      <rPr>
        <b/>
        <sz val="8"/>
        <color rgb="FF000000"/>
        <rFont val="Arial"/>
        <family val="2"/>
      </rPr>
      <t>l'évaluation clinique et de la documentation technique.</t>
    </r>
  </si>
  <si>
    <r>
      <rPr>
        <sz val="8"/>
        <color rgb="FF000000"/>
        <rFont val="Arial"/>
        <family val="2"/>
      </rPr>
      <t xml:space="preserve">6) Le fabricant </t>
    </r>
    <r>
      <rPr>
        <b/>
        <sz val="8"/>
        <color rgb="FF000000"/>
        <rFont val="Arial"/>
        <family val="2"/>
      </rPr>
      <t xml:space="preserve">analyse les résultats du SPAC </t>
    </r>
    <r>
      <rPr>
        <sz val="8"/>
        <color rgb="FF000000"/>
        <rFont val="Arial"/>
        <family val="2"/>
      </rPr>
      <t xml:space="preserve">et les documente </t>
    </r>
    <r>
      <rPr>
        <b/>
        <sz val="8"/>
        <color rgb="FF000000"/>
        <rFont val="Arial"/>
        <family val="2"/>
      </rPr>
      <t>dans un rapport d'évaluation du SPAC</t>
    </r>
    <r>
      <rPr>
        <sz val="8"/>
        <color rgb="FF000000"/>
        <rFont val="Arial"/>
        <family val="2"/>
      </rPr>
      <t xml:space="preserve">, qui fait partie du rapport sur </t>
    </r>
    <r>
      <rPr>
        <b/>
        <sz val="8"/>
        <color rgb="FF000000"/>
        <rFont val="Arial"/>
        <family val="2"/>
      </rPr>
      <t>l'évaluation clinique et de la documentation technique.</t>
    </r>
  </si>
  <si>
    <r>
      <rPr>
        <sz val="8"/>
        <color rgb="FF000000"/>
        <rFont val="Arial"/>
        <family val="2"/>
      </rPr>
      <t>7)</t>
    </r>
    <r>
      <rPr>
        <b/>
        <sz val="8"/>
        <color rgb="FF000000"/>
        <rFont val="Arial"/>
        <family val="2"/>
      </rPr>
      <t xml:space="preserve"> Les conclusions du rapport d'évaluation du SPAC</t>
    </r>
    <r>
      <rPr>
        <sz val="8"/>
        <color rgb="FF000000"/>
        <rFont val="Arial"/>
        <family val="2"/>
      </rPr>
      <t xml:space="preserve"> sont </t>
    </r>
    <r>
      <rPr>
        <b/>
        <sz val="8"/>
        <color rgb="FF000000"/>
        <rFont val="Arial"/>
        <family val="2"/>
      </rPr>
      <t xml:space="preserve">prises en compte pour l'évaluation des performances </t>
    </r>
    <r>
      <rPr>
        <sz val="8"/>
        <color rgb="FF000000"/>
        <rFont val="Arial"/>
        <family val="2"/>
      </rPr>
      <t xml:space="preserve">ainsi que pour </t>
    </r>
    <r>
      <rPr>
        <b/>
        <sz val="8"/>
        <color rgb="FF000000"/>
        <rFont val="Arial"/>
        <family val="2"/>
      </rPr>
      <t xml:space="preserve">la gestion des risques, </t>
    </r>
    <r>
      <rPr>
        <sz val="8"/>
        <color rgb="FF000000"/>
        <rFont val="Arial"/>
        <family val="2"/>
      </rPr>
      <t>Si le SPAC met en évidence la nécessité de mesures préventives et/ou correctives, le fabricant met en place de telles mesures.</t>
    </r>
  </si>
  <si>
    <t>8) Si le SPAC n'est pas jugé approprié pour un dispositif donné, une justification est fournie et documentée dans le rapport sur l'évaluation des performances.  
.</t>
  </si>
  <si>
    <t xml:space="preserve">  Résultats de la MAÎTRISE DOCUMENTAIRE conformément au Règlement 2017/746</t>
  </si>
  <si>
    <t>Participants :</t>
  </si>
  <si>
    <t>Cartographie de la MAÎTRISE DOCUMENTAIRE conformément au règlement 2017/746</t>
  </si>
  <si>
    <t>COMMENTAIRES sur les RÉSULTATS obtenus</t>
  </si>
  <si>
    <t>Commentaires (collectifs si possible)  :</t>
  </si>
  <si>
    <t>DÉCISIONS : Plans d'action PRIORITAIRES</t>
  </si>
  <si>
    <r>
      <rPr>
        <b/>
        <sz val="8"/>
        <color rgb="FF900000"/>
        <rFont val="Arial"/>
        <family val="2"/>
      </rPr>
      <t>QUOI</t>
    </r>
    <r>
      <rPr>
        <sz val="8"/>
        <color rgb="FF900000"/>
        <rFont val="Arial"/>
        <family val="2"/>
      </rPr>
      <t xml:space="preserve">
Objectifs 
à atteindre</t>
    </r>
  </si>
  <si>
    <r>
      <rPr>
        <b/>
        <sz val="8"/>
        <color rgb="FF900000"/>
        <rFont val="Arial"/>
        <family val="2"/>
      </rPr>
      <t>QUI</t>
    </r>
    <r>
      <rPr>
        <sz val="8"/>
        <color rgb="FF900000"/>
        <rFont val="Arial"/>
        <family val="2"/>
      </rPr>
      <t xml:space="preserve">
Responsable 
et Equipe</t>
    </r>
  </si>
  <si>
    <r>
      <rPr>
        <b/>
        <sz val="8"/>
        <color rgb="FF900000"/>
        <rFont val="Arial"/>
        <family val="2"/>
      </rPr>
      <t xml:space="preserve">QUAND
</t>
    </r>
    <r>
      <rPr>
        <sz val="8"/>
        <color rgb="FF900000"/>
        <rFont val="Arial"/>
        <family val="2"/>
      </rPr>
      <t>Date début 
et Date fin</t>
    </r>
  </si>
  <si>
    <r>
      <rPr>
        <b/>
        <sz val="8"/>
        <color rgb="FF900000"/>
        <rFont val="Arial"/>
        <family val="2"/>
      </rPr>
      <t xml:space="preserve">RÉSULTATS
</t>
    </r>
    <r>
      <rPr>
        <sz val="8"/>
        <color rgb="FF900000"/>
        <rFont val="Arial"/>
        <family val="2"/>
      </rPr>
      <t>Suivi des solutions obtenues</t>
    </r>
  </si>
  <si>
    <t>Plan n°1 :</t>
  </si>
  <si>
    <t>Plan n°2 :</t>
  </si>
  <si>
    <t>Plan n°3 :</t>
  </si>
  <si>
    <t>Titre des documents</t>
  </si>
  <si>
    <t>Relation entre les differents documents</t>
  </si>
  <si>
    <t>Libellé du document interne à l'entreprise</t>
  </si>
  <si>
    <t>Référence Unique 
du Document</t>
  </si>
  <si>
    <t>Réf. Chapitre</t>
  </si>
  <si>
    <t>N° Annexe</t>
  </si>
  <si>
    <t>Statut</t>
  </si>
  <si>
    <t>Doc. 1 : Notice d'utilisation</t>
  </si>
  <si>
    <r>
      <rPr>
        <b/>
        <sz val="8"/>
        <color rgb="FF000000"/>
        <rFont val="Arial"/>
        <family val="2"/>
      </rPr>
      <t>À i</t>
    </r>
    <r>
      <rPr>
        <sz val="8"/>
        <color rgb="FF000000"/>
        <rFont val="Arial"/>
        <family val="2"/>
      </rPr>
      <t>nclure</t>
    </r>
    <r>
      <rPr>
        <b/>
        <sz val="8"/>
        <color rgb="FF000000"/>
        <rFont val="Arial"/>
        <family val="2"/>
      </rPr>
      <t xml:space="preserve"> dans la documentation technique</t>
    </r>
  </si>
  <si>
    <t>Doc. 2: Etiquetage</t>
  </si>
  <si>
    <t>présente dans la documentation technique</t>
  </si>
  <si>
    <t>Doc. 3 : Documentation technique</t>
  </si>
  <si>
    <r>
      <rPr>
        <sz val="8"/>
        <color rgb="FF000000"/>
        <rFont val="Arial"/>
        <family val="2"/>
      </rPr>
      <t xml:space="preserve">à inclure </t>
    </r>
    <r>
      <rPr>
        <b/>
        <sz val="8"/>
        <color rgb="FF000000"/>
        <rFont val="Arial"/>
        <family val="2"/>
      </rPr>
      <t>dans le SMQ</t>
    </r>
  </si>
  <si>
    <t>Annexe II (Structure générale), Annexe III</t>
  </si>
  <si>
    <t>Doc. 4: Documentation technique après commercialisation et le plan de SAC</t>
  </si>
  <si>
    <r>
      <rPr>
        <sz val="8"/>
        <color rgb="FF000000"/>
        <rFont val="Arial"/>
        <family val="2"/>
      </rPr>
      <t>à présenter</t>
    </r>
    <r>
      <rPr>
        <b/>
        <sz val="8"/>
        <color rgb="FF000000"/>
        <rFont val="Arial"/>
        <family val="2"/>
      </rPr>
      <t xml:space="preserve"> dans la documentation technique</t>
    </r>
  </si>
  <si>
    <t>Annexe III (Section 1-7)</t>
  </si>
  <si>
    <t>Doc. 5: Dossier et plan de gestion des risques</t>
  </si>
  <si>
    <r>
      <rPr>
        <sz val="8"/>
        <color rgb="FF000000"/>
        <rFont val="Arial"/>
        <family val="2"/>
      </rPr>
      <t>à inclure</t>
    </r>
    <r>
      <rPr>
        <b/>
        <sz val="8"/>
        <color rgb="FF000000"/>
        <rFont val="Arial"/>
        <family val="2"/>
      </rPr>
      <t xml:space="preserve"> dans le SMQ</t>
    </r>
  </si>
  <si>
    <t>Annexe I (Section 3)</t>
  </si>
  <si>
    <t>Doc. 6:Rapport et plan d'évaluation des performances</t>
  </si>
  <si>
    <r>
      <rPr>
        <sz val="8"/>
        <color rgb="FF000000"/>
        <rFont val="Arial"/>
        <family val="2"/>
      </rPr>
      <t xml:space="preserve">inclut </t>
    </r>
    <r>
      <rPr>
        <b/>
        <sz val="8"/>
        <color rgb="FF000000"/>
        <rFont val="Arial"/>
        <family val="2"/>
      </rPr>
      <t>dans le SMQ et comprend le SCAC</t>
    </r>
  </si>
  <si>
    <t>Doc. 7: Plan de suivi des performances après commercialisation</t>
  </si>
  <si>
    <r>
      <rPr>
        <sz val="8"/>
        <color rgb="FF000000"/>
        <rFont val="Arial"/>
        <family val="2"/>
      </rPr>
      <t xml:space="preserve">à inclure </t>
    </r>
    <r>
      <rPr>
        <b/>
        <sz val="8"/>
        <color rgb="FF000000"/>
        <rFont val="Arial"/>
        <family val="2"/>
      </rPr>
      <t>dans le SMQ</t>
    </r>
  </si>
  <si>
    <t>Doc. 8: Système de management de la qualité</t>
  </si>
  <si>
    <t>Art. 10(8), Art. 10(9)</t>
  </si>
  <si>
    <t>Doc. 9: Déclaration de conformité</t>
  </si>
  <si>
    <t>Annexe IV</t>
  </si>
  <si>
    <t>Doc. 10: Système IUD et tracabilité</t>
  </si>
  <si>
    <r>
      <rPr>
        <sz val="8"/>
        <color rgb="FF000000"/>
        <rFont val="Arial"/>
        <family val="2"/>
      </rPr>
      <t xml:space="preserve">à inclure </t>
    </r>
    <r>
      <rPr>
        <b/>
        <sz val="8"/>
        <color rgb="FF000000"/>
        <rFont val="Arial"/>
        <family val="2"/>
      </rPr>
      <t>dans le SMQ</t>
    </r>
  </si>
  <si>
    <t>Art. 24, Art. 25, Art. 26</t>
  </si>
  <si>
    <t>Doc. 11: Vigilance</t>
  </si>
  <si>
    <r>
      <rPr>
        <sz val="8"/>
        <color rgb="FF000000"/>
        <rFont val="Arial"/>
        <family val="2"/>
      </rPr>
      <t xml:space="preserve">à inclure </t>
    </r>
    <r>
      <rPr>
        <b/>
        <sz val="8"/>
        <color rgb="FF000000"/>
        <rFont val="Arial"/>
        <family val="2"/>
      </rPr>
      <t>dans la documentation technique</t>
    </r>
  </si>
  <si>
    <t>Doc. 12: Rapport de tendances</t>
  </si>
  <si>
    <r>
      <rPr>
        <sz val="8"/>
        <color rgb="FF000000"/>
        <rFont val="Arial"/>
        <family val="2"/>
      </rPr>
      <t xml:space="preserve">à inclure </t>
    </r>
    <r>
      <rPr>
        <b/>
        <sz val="8"/>
        <color rgb="FF000000"/>
        <rFont val="Arial"/>
        <family val="2"/>
      </rPr>
      <t>dans la documentation de vigilance</t>
    </r>
  </si>
  <si>
    <t>Art. 83</t>
  </si>
  <si>
    <t>Doc. 13: Rapport actualisé périodique et de sécurité</t>
  </si>
  <si>
    <r>
      <rPr>
        <sz val="8"/>
        <color rgb="FF000000"/>
        <rFont val="Arial"/>
        <family val="2"/>
      </rPr>
      <t xml:space="preserve">à inclure </t>
    </r>
    <r>
      <rPr>
        <b/>
        <sz val="8"/>
        <color rgb="FF000000"/>
        <rFont val="Arial"/>
        <family val="2"/>
      </rPr>
      <t>dans la documentation technique</t>
    </r>
  </si>
  <si>
    <t>Doc. 14:Rapport de classification</t>
  </si>
  <si>
    <r>
      <rPr>
        <sz val="8"/>
        <color rgb="FF000000"/>
        <rFont val="Arial"/>
        <family val="2"/>
      </rPr>
      <t xml:space="preserve">à inclure dans </t>
    </r>
    <r>
      <rPr>
        <b/>
        <sz val="8"/>
        <color rgb="FF000000"/>
        <rFont val="Arial"/>
        <family val="2"/>
      </rPr>
      <t>la documentation technique</t>
    </r>
  </si>
  <si>
    <t>Art 47</t>
  </si>
  <si>
    <t>Annexe VIII</t>
  </si>
  <si>
    <t>Doc. 15: Conditionnement Stérile</t>
  </si>
  <si>
    <r>
      <rPr>
        <sz val="8"/>
        <color rgb="FF000000"/>
        <rFont val="Arial"/>
        <family val="2"/>
      </rPr>
      <t xml:space="preserve">présente </t>
    </r>
    <r>
      <rPr>
        <b/>
        <sz val="8"/>
        <color rgb="FF000000"/>
        <rFont val="Arial"/>
        <family val="2"/>
      </rPr>
      <t>sur l'étiquette</t>
    </r>
  </si>
  <si>
    <t xml:space="preserve">  Résultats globaux de l'évaluation sur les évolutions entre la Directives 98/79/CE  et le Règlement 2017/746</t>
  </si>
  <si>
    <t>Informations sur l'organisme et le dispositif médical</t>
  </si>
  <si>
    <t>Participants à l'évaluation :</t>
  </si>
  <si>
    <t>Synthèse par CHAPITRE du Règlement 2017/746 de la maîtrise des évolutions avec  la Directives 98/79/CE</t>
  </si>
  <si>
    <t>Cartographie par Chapitre</t>
  </si>
  <si>
    <r>
      <rPr>
        <b/>
        <sz val="8"/>
        <color rgb="FF900000"/>
        <rFont val="Arial"/>
        <family val="2"/>
      </rPr>
      <t>QUOI</t>
    </r>
    <r>
      <rPr>
        <sz val="8"/>
        <color rgb="FF900000"/>
        <rFont val="Arial"/>
        <family val="2"/>
      </rPr>
      <t xml:space="preserve">
Objectifs 
à atteindre</t>
    </r>
  </si>
  <si>
    <r>
      <rPr>
        <b/>
        <sz val="8"/>
        <color rgb="FF900000"/>
        <rFont val="Arial"/>
        <family val="2"/>
      </rPr>
      <t>QUI</t>
    </r>
    <r>
      <rPr>
        <sz val="8"/>
        <color rgb="FF900000"/>
        <rFont val="Arial"/>
        <family val="2"/>
      </rPr>
      <t xml:space="preserve">
Responsable 
et Equipe</t>
    </r>
  </si>
  <si>
    <r>
      <rPr>
        <b/>
        <sz val="8"/>
        <color rgb="FF900000"/>
        <rFont val="Arial"/>
        <family val="2"/>
      </rPr>
      <t xml:space="preserve">QUAND
</t>
    </r>
    <r>
      <rPr>
        <sz val="8"/>
        <color rgb="FF900000"/>
        <rFont val="Arial"/>
        <family val="2"/>
      </rPr>
      <t>Date début 
et Date fin</t>
    </r>
  </si>
  <si>
    <r>
      <rPr>
        <b/>
        <sz val="8"/>
        <color rgb="FF900000"/>
        <rFont val="Arial"/>
        <family val="2"/>
      </rPr>
      <t xml:space="preserve">RÉSULTATS
</t>
    </r>
    <r>
      <rPr>
        <sz val="8"/>
        <color rgb="FF900000"/>
        <rFont val="Arial"/>
        <family val="2"/>
      </rPr>
      <t>Suivi des solutions obtenues</t>
    </r>
  </si>
  <si>
    <t>Synthèse par ARTICLE des CHAPITRES du Règlement 2017/746 de la maîtrise des évolutions avec  la Directives 98/79/CE</t>
  </si>
  <si>
    <t>Cartographie par Article des CHAPITRES</t>
  </si>
  <si>
    <r>
      <rPr>
        <b/>
        <sz val="8"/>
        <color rgb="FF900000"/>
        <rFont val="Arial"/>
        <family val="2"/>
      </rPr>
      <t>QUOI</t>
    </r>
    <r>
      <rPr>
        <sz val="8"/>
        <color rgb="FF900000"/>
        <rFont val="Arial"/>
        <family val="2"/>
      </rPr>
      <t xml:space="preserve">
Objectifs 
à atteindre</t>
    </r>
  </si>
  <si>
    <r>
      <rPr>
        <b/>
        <sz val="8"/>
        <color rgb="FF900000"/>
        <rFont val="Arial"/>
        <family val="2"/>
      </rPr>
      <t>QUI</t>
    </r>
    <r>
      <rPr>
        <sz val="8"/>
        <color rgb="FF900000"/>
        <rFont val="Arial"/>
        <family val="2"/>
      </rPr>
      <t xml:space="preserve">
Responsable 
et Equipe</t>
    </r>
  </si>
  <si>
    <r>
      <rPr>
        <b/>
        <sz val="8"/>
        <color rgb="FF900000"/>
        <rFont val="Arial"/>
        <family val="2"/>
      </rPr>
      <t xml:space="preserve">QUAND
</t>
    </r>
    <r>
      <rPr>
        <sz val="8"/>
        <color rgb="FF900000"/>
        <rFont val="Arial"/>
        <family val="2"/>
      </rPr>
      <t>Date début 
et Date fin</t>
    </r>
  </si>
  <si>
    <r>
      <rPr>
        <b/>
        <sz val="8"/>
        <color rgb="FF900000"/>
        <rFont val="Arial"/>
        <family val="2"/>
      </rPr>
      <t xml:space="preserve">RÉSULTATS
</t>
    </r>
    <r>
      <rPr>
        <sz val="8"/>
        <color rgb="FF900000"/>
        <rFont val="Arial"/>
        <family val="2"/>
      </rPr>
      <t>Suivi des solutions obtenues</t>
    </r>
  </si>
  <si>
    <t>Synthèse par ANNEXE du Règlement 2017/746 de la maîtrise des évolutions avec la Directives 98/79/CE</t>
  </si>
  <si>
    <t>Cartographie par Annexe</t>
  </si>
  <si>
    <r>
      <rPr>
        <b/>
        <sz val="8"/>
        <color rgb="FF900000"/>
        <rFont val="Arial"/>
        <family val="2"/>
      </rPr>
      <t>QUOI</t>
    </r>
    <r>
      <rPr>
        <sz val="8"/>
        <color rgb="FF900000"/>
        <rFont val="Arial"/>
        <family val="2"/>
      </rPr>
      <t xml:space="preserve">
Objectifs 
à atteindre</t>
    </r>
  </si>
  <si>
    <r>
      <rPr>
        <b/>
        <sz val="8"/>
        <color rgb="FF900000"/>
        <rFont val="Arial"/>
        <family val="2"/>
      </rPr>
      <t>QUI</t>
    </r>
    <r>
      <rPr>
        <sz val="8"/>
        <color rgb="FF900000"/>
        <rFont val="Arial"/>
        <family val="2"/>
      </rPr>
      <t xml:space="preserve">
Responsable 
et Equipe</t>
    </r>
  </si>
  <si>
    <r>
      <rPr>
        <b/>
        <sz val="8"/>
        <color rgb="FF900000"/>
        <rFont val="Arial"/>
        <family val="2"/>
      </rPr>
      <t xml:space="preserve">QUAND
</t>
    </r>
    <r>
      <rPr>
        <sz val="8"/>
        <color rgb="FF900000"/>
        <rFont val="Arial"/>
        <family val="2"/>
      </rPr>
      <t>Date début 
et Date fin</t>
    </r>
  </si>
  <si>
    <r>
      <rPr>
        <b/>
        <sz val="8"/>
        <color rgb="FF900000"/>
        <rFont val="Arial"/>
        <family val="2"/>
      </rPr>
      <t xml:space="preserve">RÉSULTATS
</t>
    </r>
    <r>
      <rPr>
        <sz val="8"/>
        <color rgb="FF900000"/>
        <rFont val="Arial"/>
        <family val="2"/>
      </rPr>
      <t>Suivi des solutions obtenues</t>
    </r>
  </si>
  <si>
    <t>Synthèse par SOUS-PARTIE des ANNEXES du Règlement 2017/746 de la maîtrise des évolutions avec la directive 98/79/CE</t>
  </si>
  <si>
    <t>Cartographie par Sous-Parties des ANNEXES</t>
  </si>
  <si>
    <r>
      <rPr>
        <b/>
        <sz val="8"/>
        <color rgb="FF900000"/>
        <rFont val="Arial"/>
        <family val="2"/>
      </rPr>
      <t>QUOI</t>
    </r>
    <r>
      <rPr>
        <sz val="8"/>
        <color rgb="FF900000"/>
        <rFont val="Arial"/>
        <family val="2"/>
      </rPr>
      <t xml:space="preserve">
Objectifs 
à atteindre</t>
    </r>
  </si>
  <si>
    <r>
      <rPr>
        <b/>
        <sz val="8"/>
        <color rgb="FF900000"/>
        <rFont val="Arial"/>
        <family val="2"/>
      </rPr>
      <t>QUI</t>
    </r>
    <r>
      <rPr>
        <sz val="8"/>
        <color rgb="FF900000"/>
        <rFont val="Arial"/>
        <family val="2"/>
      </rPr>
      <t xml:space="preserve">
Responsable 
et Equipe</t>
    </r>
  </si>
  <si>
    <r>
      <rPr>
        <b/>
        <sz val="8"/>
        <color rgb="FF900000"/>
        <rFont val="Arial"/>
        <family val="2"/>
      </rPr>
      <t xml:space="preserve">QUAND
</t>
    </r>
    <r>
      <rPr>
        <sz val="8"/>
        <color rgb="FF900000"/>
        <rFont val="Arial"/>
        <family val="2"/>
      </rPr>
      <t>Date début 
et Date fin</t>
    </r>
  </si>
  <si>
    <r>
      <rPr>
        <b/>
        <sz val="8"/>
        <color rgb="FF900000"/>
        <rFont val="Arial"/>
        <family val="2"/>
      </rPr>
      <t xml:space="preserve">RÉSULTATS
</t>
    </r>
    <r>
      <rPr>
        <sz val="8"/>
        <color rgb="FF900000"/>
        <rFont val="Arial"/>
        <family val="2"/>
      </rPr>
      <t>Suivi des solutions obtenues</t>
    </r>
  </si>
  <si>
    <t>Synthèse sur le Règlement 2017/746 de la maîtrise des évolutions avec 
la Directive 98/79/CE</t>
  </si>
  <si>
    <t>Niveaux moyens sur les exigences du Règlement 2017/746 par Articles</t>
  </si>
  <si>
    <t xml:space="preserve">Niveau moyen sur les exigences du règlement 2017/746 par Annexe </t>
  </si>
  <si>
    <t xml:space="preserve">Statut </t>
  </si>
  <si>
    <t>En attente…</t>
  </si>
  <si>
    <t>Echelles d'évaluation de la maitrise documentaire</t>
  </si>
  <si>
    <t>Déclarable</t>
  </si>
  <si>
    <t>Non Déclarable</t>
  </si>
  <si>
    <t>Niveau de 
CONFORMITE</t>
  </si>
  <si>
    <t>Taux</t>
  </si>
  <si>
    <t>Libélllés 
explicites</t>
  </si>
  <si>
    <t>Dispositif médical (DM)</t>
  </si>
  <si>
    <t>Type de dispositif</t>
  </si>
  <si>
    <t>Complet</t>
  </si>
  <si>
    <t>égale 100%</t>
  </si>
  <si>
    <t xml:space="preserve">Les preuves sont complètes mais une mise à jour permanente est requise </t>
  </si>
  <si>
    <t>Dispositif médical implantable actif (DMIA)</t>
  </si>
  <si>
    <t>Incomplet</t>
  </si>
  <si>
    <t>inférieur à 100%</t>
  </si>
  <si>
    <t>Revoir les documents prouvant la conformité à l'exigence</t>
  </si>
  <si>
    <t>Niveau de déclaration</t>
  </si>
  <si>
    <r>
      <rPr>
        <b/>
        <i/>
        <sz val="8"/>
        <color theme="8"/>
        <rFont val="Arial"/>
        <family val="2"/>
      </rPr>
      <t xml:space="preserve">Attention : </t>
    </r>
    <r>
      <rPr>
        <i/>
        <sz val="8"/>
        <color theme="8"/>
        <rFont val="Arial"/>
        <family val="2"/>
      </rPr>
      <t>Seules les cases blanches écrites en bleu peuvent être modifiées par l’utilisateur. Cela concerne toutes les parties de l’outil.</t>
    </r>
  </si>
  <si>
    <r>
      <rPr>
        <b/>
        <sz val="7"/>
        <color theme="1"/>
        <rFont val="Arial"/>
        <family val="2"/>
      </rPr>
      <t xml:space="preserve">OBJECTIFS :   </t>
    </r>
    <r>
      <rPr>
        <sz val="7"/>
        <color theme="1"/>
        <rFont val="Arial"/>
        <family val="2"/>
      </rPr>
      <t xml:space="preserve">
Cet outil a pour vocation d'aider les fabricants de</t>
    </r>
    <r>
      <rPr>
        <b/>
        <sz val="7"/>
        <color theme="1"/>
        <rFont val="Arial"/>
        <family val="2"/>
      </rPr>
      <t xml:space="preserve"> DMDIV</t>
    </r>
    <r>
      <rPr>
        <sz val="7"/>
        <color theme="1"/>
        <rFont val="Arial"/>
        <family val="2"/>
      </rPr>
      <t xml:space="preserve">, dont les dispositifs sont actuellement conformes à la Directive 98/79/CE, à évaluer les changements introduits par </t>
    </r>
    <r>
      <rPr>
        <b/>
        <sz val="7"/>
        <color theme="1"/>
        <rFont val="Arial"/>
        <family val="2"/>
      </rPr>
      <t>le Règlement européen relatif aux dispositifs médicaux de diagnostic</t>
    </r>
    <r>
      <rPr>
        <b/>
        <i/>
        <sz val="7"/>
        <color theme="1"/>
        <rFont val="Arial"/>
        <family val="2"/>
      </rPr>
      <t xml:space="preserve"> in vitro</t>
    </r>
    <r>
      <rPr>
        <b/>
        <sz val="7"/>
        <color theme="1"/>
        <rFont val="Arial"/>
        <family val="2"/>
      </rPr>
      <t xml:space="preserve"> (IVDR)</t>
    </r>
    <r>
      <rPr>
        <sz val="7"/>
        <color theme="1"/>
        <rFont val="Arial"/>
        <family val="2"/>
      </rPr>
      <t>. Il permet d’identifier les nouvelles exigences à intégrer pour se conformer au règlement, d’analyser les écarts entre les anciennes directives et l'IVDR, et de prioriser les actions nécessaires pour mettre à jour les dossiers techniques et les pratiques de conformité.</t>
    </r>
  </si>
  <si>
    <r>
      <rPr>
        <b/>
        <sz val="7"/>
        <color theme="1"/>
        <rFont val="Arial"/>
        <family val="2"/>
      </rPr>
      <t>L'outil propose deux modes d'évaluation pour les fabricants :</t>
    </r>
    <r>
      <rPr>
        <sz val="7"/>
        <color theme="1"/>
        <rFont val="Arial"/>
        <family val="2"/>
      </rPr>
      <t xml:space="preserve"> par </t>
    </r>
    <r>
      <rPr>
        <b/>
        <sz val="7"/>
        <color theme="1"/>
        <rFont val="Arial"/>
        <family val="2"/>
      </rPr>
      <t>annexe</t>
    </r>
    <r>
      <rPr>
        <sz val="7"/>
        <color theme="1"/>
        <rFont val="Arial"/>
        <family val="2"/>
      </rPr>
      <t xml:space="preserve"> et par</t>
    </r>
    <r>
      <rPr>
        <b/>
        <sz val="7"/>
        <color theme="1"/>
        <rFont val="Arial"/>
        <family val="2"/>
      </rPr>
      <t xml:space="preserve"> article</t>
    </r>
    <r>
      <rPr>
        <sz val="7"/>
        <color theme="1"/>
        <rFont val="Arial"/>
        <family val="2"/>
      </rPr>
      <t>. L'évaluation par annexe permet d'analyser de manière structurée les sections clés de l'</t>
    </r>
    <r>
      <rPr>
        <b/>
        <sz val="7"/>
        <color theme="1"/>
        <rFont val="Arial"/>
        <family val="2"/>
      </rPr>
      <t>IVDR</t>
    </r>
    <r>
      <rPr>
        <sz val="7"/>
        <color theme="1"/>
        <rFont val="Arial"/>
        <family val="2"/>
      </rPr>
      <t xml:space="preserve"> tout en détaillant les articles associés pour une compréhension approfondie. Cette double approche aide les fabricants à</t>
    </r>
    <r>
      <rPr>
        <b/>
        <sz val="7"/>
        <color theme="1"/>
        <rFont val="Arial"/>
        <family val="2"/>
      </rPr>
      <t xml:space="preserve"> identifie</t>
    </r>
    <r>
      <rPr>
        <sz val="7"/>
        <color theme="1"/>
        <rFont val="Arial"/>
        <family val="2"/>
      </rPr>
      <t xml:space="preserve">r avec </t>
    </r>
    <r>
      <rPr>
        <b/>
        <sz val="7"/>
        <color theme="1"/>
        <rFont val="Arial"/>
        <family val="2"/>
      </rPr>
      <t>précision</t>
    </r>
    <r>
      <rPr>
        <sz val="7"/>
        <color theme="1"/>
        <rFont val="Arial"/>
        <family val="2"/>
      </rPr>
      <t xml:space="preserve"> les exigences à satisfaire pour se conformer au règlement, en suivant rigoureusement la structure définie par le texte réglementaire.</t>
    </r>
  </si>
  <si>
    <t xml:space="preserve">* Explication sur le fonctionnement de l'outil.
</t>
  </si>
  <si>
    <t>* Echelles d'évaluation utilisées avec leurs seuils.</t>
  </si>
  <si>
    <t>* Graphiques des évaluations moyennes sur la maîtrise des évolutions entre Directives et Règlement.</t>
  </si>
  <si>
    <t xml:space="preserve"> * Tableau de synthèse et plans d'amélioration.</t>
  </si>
  <si>
    <t>* Bilan et synthèse cartographique des preuves documentaires démontrant la maîtrsie des évolutions.</t>
  </si>
  <si>
    <t>4. Au lieu de la procédure d'évaluation de la conformité applicable au titre du paragraphe 3, les fabricants des dispositifs de classe D, autres que les dispositifs devant faire l'objet d'une étude des performances, peuvent opter pour une évaluation de la conformité au titre de l'annexe X.</t>
  </si>
  <si>
    <t>3.  Les fabricants de dispositifs de classe D, autres que les dispositifs devant faire l'objet d'une étude des performances, sont soumis à une évaluation de la conformité.</t>
  </si>
  <si>
    <t>— La preuve clinique valide la destination du dispositif, telle qu'elle est alléguée par le fabricant, et repose sur un processus continu d'évaluation des performances, selon un plan d'évaluation des performances</t>
  </si>
  <si>
    <t xml:space="preserve">2. Le cas échéant, les études des performances sont réalisées dans des conditions similaires aux conditions normales d'utilisation du dispositif. </t>
  </si>
  <si>
    <t xml:space="preserve"> Personne Chargée de Veiller 
au Respect de la Réglementation (PCVRR) : </t>
  </si>
  <si>
    <r>
      <rPr>
        <b/>
        <sz val="8"/>
        <color theme="1"/>
        <rFont val="Arial"/>
        <family val="2"/>
      </rPr>
      <t>Maîtrise des évolutions entre les Directives 98/79/CE et le Règlement européen (UE) relatif aux Dispositifs Médicaux de Diagnostic</t>
    </r>
    <r>
      <rPr>
        <b/>
        <i/>
        <sz val="8"/>
        <color theme="1"/>
        <rFont val="Arial"/>
        <family val="2"/>
      </rPr>
      <t xml:space="preserve"> In Vitro (DMDIV)</t>
    </r>
  </si>
  <si>
    <r>
      <t xml:space="preserve">Le fabricant n'utilise pas de texte, de noms, de marques,  d'images et de signes figuratifs ou autres susceptibles d'induire l'utilisateur ou le patient  en erreur en ce qui concerne la destination,  la sécurité et les performances du dispositif
a) </t>
    </r>
    <r>
      <rPr>
        <b/>
        <sz val="8"/>
        <color rgb="FF000000"/>
        <rFont val="Arial"/>
        <family val="2"/>
      </rPr>
      <t xml:space="preserve">En attribuant au dispositif des fonctions et des propriétés qu'il n'a pas ; </t>
    </r>
  </si>
  <si>
    <r>
      <t xml:space="preserve">b) </t>
    </r>
    <r>
      <rPr>
        <b/>
        <sz val="8"/>
        <color rgb="FF000000"/>
        <rFont val="Arial"/>
        <family val="2"/>
      </rPr>
      <t>En donnant une impression trompeuse sur le traitement ou le diagnostic</t>
    </r>
    <r>
      <rPr>
        <sz val="8"/>
        <color rgb="FF000000"/>
        <rFont val="Arial"/>
        <family val="2"/>
      </rPr>
      <t xml:space="preserve">, ou sur des fonctions ou des propriétés </t>
    </r>
    <r>
      <rPr>
        <b/>
        <sz val="8"/>
        <color rgb="FF000000"/>
        <rFont val="Arial"/>
        <family val="2"/>
      </rPr>
      <t>qui ne sont pas celles du dispositif en question</t>
    </r>
    <r>
      <rPr>
        <sz val="8"/>
        <color rgb="FF000000"/>
        <rFont val="Arial"/>
        <family val="2"/>
      </rPr>
      <t xml:space="preserve"> ;</t>
    </r>
  </si>
  <si>
    <r>
      <t xml:space="preserve">d) </t>
    </r>
    <r>
      <rPr>
        <b/>
        <sz val="8"/>
        <color rgb="FF000000"/>
        <rFont val="Arial"/>
        <family val="2"/>
      </rPr>
      <t>En suggérant d'autres utilisations du dispositif que celles déclarées</t>
    </r>
    <r>
      <rPr>
        <sz val="8"/>
        <color rgb="FF000000"/>
        <rFont val="Arial"/>
        <family val="2"/>
      </rPr>
      <t xml:space="preserve"> de la destination pour laquelle l'évaluation de la conformité a été réalisée.</t>
    </r>
  </si>
  <si>
    <r>
      <t xml:space="preserve">c) </t>
    </r>
    <r>
      <rPr>
        <b/>
        <sz val="8"/>
        <color rgb="FF000000"/>
        <rFont val="Arial"/>
        <family val="2"/>
      </rPr>
      <t>En omettant d'informer l'utilisateur ou le patient d'un risque probable</t>
    </r>
    <r>
      <rPr>
        <sz val="8"/>
        <color rgb="FF000000"/>
        <rFont val="Arial"/>
        <family val="2"/>
      </rPr>
      <t xml:space="preserve"> lié à l'utilisation du dispositif conformément à sa destination ;</t>
    </r>
  </si>
  <si>
    <r>
      <t xml:space="preserve"> h) </t>
    </r>
    <r>
      <rPr>
        <b/>
        <sz val="8"/>
        <color rgb="FF000000"/>
        <rFont val="Arial"/>
        <family val="2"/>
      </rPr>
      <t xml:space="preserve">Vérification des attributions d'IUD, </t>
    </r>
    <r>
      <rPr>
        <sz val="8"/>
        <color rgb="FF000000"/>
        <rFont val="Arial"/>
        <family val="2"/>
      </rPr>
      <t xml:space="preserve">à l'ensemble des dispositifs concernés, en veillant à la cohérence et à la validité des informations fournies conformément à l'article 26; </t>
    </r>
  </si>
  <si>
    <t>i) L'élaboration, la mise en œuvre et le maintien d'un système de surveillance après commercialisation</t>
  </si>
  <si>
    <r>
      <t xml:space="preserve">j) La gestion de la communication avec les autorités compétentes, les organismes notifiés, les autres opérateurs 
économiques, les clients et/ou d'autres parties prenantes; </t>
    </r>
    <r>
      <rPr>
        <b/>
        <sz val="8"/>
        <color rgb="FF000000"/>
        <rFont val="Arial"/>
        <family val="2"/>
      </rPr>
      <t xml:space="preserve"> ;</t>
    </r>
  </si>
  <si>
    <t>k) Les processus de notification des incidents graves et des mesures correctives de sécurité dans un contexte de 
vigilance; ;</t>
  </si>
  <si>
    <r>
      <t>l ) L</t>
    </r>
    <r>
      <rPr>
        <b/>
        <sz val="8"/>
        <color rgb="FF000000"/>
        <rFont val="Arial"/>
        <family val="2"/>
      </rPr>
      <t xml:space="preserve">a gestion des mesures correctives et préventives et la vérification de leur efficacité; </t>
    </r>
  </si>
  <si>
    <t>2. Le résumé des caractéristiques de sécurité et des performances contient au moins les éléments suivants:
2.a) L'identifiant du dispositif et du fabricant, y compris l'IUD-ID de base et le numéro d'enregistrement unique;</t>
  </si>
  <si>
    <t>2.c) Une description du dispositif, y compris une référence à la ou aux générations précédentes et aux variantes, s'il en existe, et une description des différences, ainsi que, le cas échéant, une description des accessoires, et des autres
dispositifs et produits destinés à être utilisés en combinaison avec le dispositif</t>
  </si>
  <si>
    <r>
      <t>13.2.b)T</t>
    </r>
    <r>
      <rPr>
        <b/>
        <sz val="8"/>
        <color rgb="FF000000"/>
        <rFont val="Arial"/>
        <family val="2"/>
      </rPr>
      <t>out risque lié à des influences externes ou des conditions d'environnement</t>
    </r>
    <r>
      <rPr>
        <sz val="8"/>
        <color rgb="FF000000"/>
        <rFont val="Arial"/>
        <family val="2"/>
      </rPr>
      <t xml:space="preserve"> raisonnablement prévisibles, telles que les champs magnétiques, </t>
    </r>
    <r>
      <rPr>
        <b/>
        <sz val="8"/>
        <color rgb="FF000000"/>
        <rFont val="Arial"/>
        <family val="2"/>
      </rPr>
      <t>les effets électriques et électromagnétiques externes</t>
    </r>
    <r>
      <rPr>
        <sz val="8"/>
        <color rgb="FF000000"/>
        <rFont val="Arial"/>
        <family val="2"/>
      </rPr>
      <t xml:space="preserve">, les décharges électro- statiques, </t>
    </r>
    <r>
      <rPr>
        <b/>
        <sz val="8"/>
        <color rgb="FF000000"/>
        <rFont val="Arial"/>
        <family val="2"/>
      </rPr>
      <t xml:space="preserve">les radiations associées aux procédures </t>
    </r>
    <r>
      <rPr>
        <sz val="8"/>
        <color rgb="FF000000"/>
        <rFont val="Arial"/>
        <family val="2"/>
      </rPr>
      <t xml:space="preserve">diagnostiques et thérapeutiques, la pression, l'humidité, la température, </t>
    </r>
    <r>
      <rPr>
        <b/>
        <sz val="8"/>
        <color rgb="FF000000"/>
        <rFont val="Arial"/>
        <family val="2"/>
      </rPr>
      <t>les variations de pression</t>
    </r>
    <r>
      <rPr>
        <sz val="8"/>
        <color rgb="FF000000"/>
        <rFont val="Arial"/>
        <family val="2"/>
      </rPr>
      <t xml:space="preserve"> et d'accélération ou encore les interférences radio; </t>
    </r>
  </si>
  <si>
    <r>
      <t xml:space="preserve">13.2)Les dispositifs </t>
    </r>
    <r>
      <rPr>
        <b/>
        <sz val="8"/>
        <color rgb="FF000000"/>
        <rFont val="Arial"/>
        <family val="2"/>
      </rPr>
      <t>sont conçus et fabriqués de manière à éliminer ou à réduire autant que possible</t>
    </r>
    <r>
      <rPr>
        <sz val="8"/>
        <color rgb="FF000000"/>
        <rFont val="Arial"/>
        <family val="2"/>
      </rPr>
      <t xml:space="preserve"> 
a) T</t>
    </r>
    <r>
      <rPr>
        <b/>
        <sz val="8"/>
        <color rgb="FF000000"/>
        <rFont val="Arial"/>
        <family val="2"/>
      </rPr>
      <t>out risque de blessure lié à leurs caractéristiques physiques</t>
    </r>
    <r>
      <rPr>
        <sz val="8"/>
        <color rgb="FF000000"/>
        <rFont val="Arial"/>
        <family val="2"/>
      </rPr>
      <t xml:space="preserve">, y compris le rapport volume/pression, et leurs caractéristiques dimensionnelles  </t>
    </r>
  </si>
  <si>
    <r>
      <t>13.2.d)</t>
    </r>
    <r>
      <rPr>
        <b/>
        <sz val="8"/>
        <color rgb="FF000000"/>
        <rFont val="Arial"/>
        <family val="2"/>
      </rPr>
      <t xml:space="preserve"> Tout risque associé à une éventuelle interaction négative entre les logiciels et l'environnement informatique</t>
    </r>
    <r>
      <rPr>
        <sz val="8"/>
        <color rgb="FF000000"/>
        <rFont val="Arial"/>
        <family val="2"/>
      </rPr>
      <t xml:space="preserve"> dans lequel ceux-ci fonctionnent et avec lequel ils interagissent; </t>
    </r>
  </si>
  <si>
    <r>
      <t>13.2.c)</t>
    </r>
    <r>
      <rPr>
        <b/>
        <sz val="8"/>
        <color rgb="FF000000"/>
        <rFont val="Arial"/>
        <family val="2"/>
      </rPr>
      <t xml:space="preserve"> Tout risque associé à l'utilisation du dispositif lorsqu'il entre en contact avec des matériaux, </t>
    </r>
    <r>
      <rPr>
        <sz val="8"/>
        <color rgb="FF000000"/>
        <rFont val="Arial"/>
        <family val="2"/>
      </rPr>
      <t>des liquides et des substances, dont les gaz, auxquels il est exposé dans des conditions normales d'utilisation</t>
    </r>
  </si>
  <si>
    <t>13.2.g) Tout risque lié à des interférences prévisibles avec d'autres dispositifs.</t>
  </si>
  <si>
    <r>
      <t>13.2.f)</t>
    </r>
    <r>
      <rPr>
        <b/>
        <sz val="8"/>
        <color rgb="FF000000"/>
        <rFont val="Arial"/>
        <family val="2"/>
      </rPr>
      <t xml:space="preserve"> T</t>
    </r>
    <r>
      <rPr>
        <sz val="8"/>
        <color rgb="FF000000"/>
        <rFont val="Arial"/>
        <family val="2"/>
      </rPr>
      <t>out risque d'erreur d'identification des échantillons et tout risque de résultats erronés en raison, par exemple, de l'apposition de codes de couleurs et/ou de chiffres et/ou de lettres prêtant à confusion sur les récipients pour échantillons, sur les pièces amovibles et/ou les accessoires utilisés avec les dispositifs pour réaliser l'essai comme prévu</t>
    </r>
  </si>
  <si>
    <t xml:space="preserve">13.6)Ces procédures sont décrites dans la notice d'utilisation. </t>
  </si>
  <si>
    <r>
      <t xml:space="preserve">17.2) Cette </t>
    </r>
    <r>
      <rPr>
        <b/>
        <sz val="8"/>
        <color rgb="FF000000"/>
        <rFont val="Arial"/>
        <family val="2"/>
      </rPr>
      <t>mise en garde</t>
    </r>
    <r>
      <rPr>
        <sz val="8"/>
        <color rgb="FF000000"/>
        <rFont val="Arial"/>
        <family val="2"/>
      </rPr>
      <t xml:space="preserve"> ou indication intervient </t>
    </r>
    <r>
      <rPr>
        <b/>
        <sz val="8"/>
        <color rgb="FF000000"/>
        <rFont val="Arial"/>
        <family val="2"/>
      </rPr>
      <t>avant</t>
    </r>
    <r>
      <rPr>
        <sz val="8"/>
        <color rgb="FF000000"/>
        <rFont val="Arial"/>
        <family val="2"/>
      </rPr>
      <t xml:space="preserve"> que l'alimentation en </t>
    </r>
    <r>
      <rPr>
        <b/>
        <sz val="8"/>
        <color rgb="FF000000"/>
        <rFont val="Arial"/>
        <family val="2"/>
      </rPr>
      <t>énergie ne devienne critique</t>
    </r>
    <r>
      <rPr>
        <sz val="8"/>
        <color rgb="FF000000"/>
        <rFont val="Arial"/>
        <family val="2"/>
      </rPr>
      <t xml:space="preserve">. </t>
    </r>
  </si>
  <si>
    <t>17.3) Les dispositifs sont conçus et fabriqués de manière à réduire autant que possible les risques de perturbations électromagnétiques susceptibles d'affecter le fonctionnement du dispositif lui-même ou d'autres dispositifs ou équipements situés dans l'environnement prévu.</t>
  </si>
  <si>
    <t>— S' 'il y a lieu, d'être averti si le dispositif n'a pas fourni un résultat valable.</t>
  </si>
  <si>
    <r>
      <t xml:space="preserve">— A </t>
    </r>
    <r>
      <rPr>
        <b/>
        <sz val="8"/>
        <color rgb="FF000000"/>
        <rFont val="Arial"/>
        <family val="2"/>
      </rPr>
      <t>réduire</t>
    </r>
    <r>
      <rPr>
        <sz val="8"/>
        <color rgb="FF000000"/>
        <rFont val="Arial"/>
        <family val="2"/>
      </rPr>
      <t xml:space="preserve"> autant que possible les</t>
    </r>
    <r>
      <rPr>
        <b/>
        <sz val="8"/>
        <color rgb="FF000000"/>
        <rFont val="Arial"/>
        <family val="2"/>
      </rPr>
      <t xml:space="preserve"> risques d'erreur de manipulation </t>
    </r>
    <r>
      <rPr>
        <sz val="8"/>
        <color rgb="FF000000"/>
        <rFont val="Arial"/>
        <family val="2"/>
      </rPr>
      <t xml:space="preserve">du dispositif et, s'il y a lieu, de l'échantillon, ainsi que les </t>
    </r>
    <r>
      <rPr>
        <b/>
        <sz val="8"/>
        <color rgb="FF000000"/>
        <rFont val="Arial"/>
        <family val="2"/>
      </rPr>
      <t>risques d'erreur d'interprétation</t>
    </r>
    <r>
      <rPr>
        <sz val="8"/>
        <color rgb="FF000000"/>
        <rFont val="Arial"/>
        <family val="2"/>
      </rPr>
      <t xml:space="preserve"> des résultats par l'utilisateur auquel le dispositif est destiné.
</t>
    </r>
  </si>
  <si>
    <t>20.1.a) Le support, le format, le contenu, la lisibilité et l'emplacement de l'étiquette et de la notice d'utilisation sont adaptés au dispositif concerné, à sa destination ainsi qu'aux connaissances techniques, à l'expérience et au niveau d'éducation et de formation du ou des utilisateurs auxquels le dispositif est destiné</t>
  </si>
  <si>
    <r>
      <t>20.a) La notice d'utilisation est rédigée dans des termes faciles à comprendre par l'utilisateur auquel le dispositif est destiné et,</t>
    </r>
    <r>
      <rPr>
        <b/>
        <sz val="8"/>
        <color rgb="FF000000"/>
        <rFont val="Arial"/>
        <family val="2"/>
      </rPr>
      <t xml:space="preserve"> s'il y a lieu, complétée par des dessins et des graphiques; </t>
    </r>
  </si>
  <si>
    <t>20.1.c) Les étiquettes sont fournies dans un format lisible par l'homme et peuvent être complétées par des informations lisibles par machine, comme l'identification par radiofréquence ou des codes à barres</t>
  </si>
  <si>
    <t>20.1.d La notice d'utilisation peut être fournie à l'utilisateur autrement que sous forme imprimée (par exemple, fichier électronique), sauf si le dispositif est destiné aux diagnostics près du patient;</t>
  </si>
  <si>
    <r>
      <rPr>
        <b/>
        <sz val="8"/>
        <color rgb="FF000000"/>
        <rFont val="Arial"/>
        <family val="2"/>
      </rPr>
      <t>20.2) Informations  figurant  sur l'étiquette</t>
    </r>
    <r>
      <rPr>
        <sz val="8"/>
        <color rgb="FF000000"/>
        <rFont val="Arial"/>
        <family val="2"/>
      </rPr>
      <t xml:space="preserve"> 
20.2.e) Une indication précisant que le dispositif est un dispositif médical de diagnostic in vitro ou, le cas échéant, une indication précisant qu'il s'agit d'un «dispositif devant faire l'objet d'une étude des performances»</t>
    </r>
  </si>
  <si>
    <t>20.2.q) Le cas échéant, une indication du fait que le dispositif est destiné aux autodiagnostics ou aux diagnostics près du patient;</t>
  </si>
  <si>
    <t>20.2.h) Le support d'IUD visé à l'article 24 et à l'annexe VI, partie C;</t>
  </si>
  <si>
    <t xml:space="preserve">20.2.j) S' il y a lieu, une indication de la quantité nette de contenu, exprimée en masse, en volume, en unités numériques ou par toute autre combinaison de ces unités, ou suivant d'autres modalités indiquant précisément le contenu de le conditionnement;
</t>
  </si>
  <si>
    <t>20.2.n) Si la notice d'utilisation n'est pas fournie sous forme imprimée conformément à la section 20.1, point f), une mention indiquant qu'elle est accessible (ou disponible) et, le cas échéant, l'adresse du site internet où elle peut être consultée;</t>
  </si>
  <si>
    <t>20.2.p) Le cas échéant, une indication précisant que le dispositif est à usage unique. L'indication par le fabricant du fait que le dispositif est à usage unique est uniforme dans l'ensemble de l'Union;</t>
  </si>
  <si>
    <t xml:space="preserve">20.2.r) Lorsque des tests rapides ne sont pas destinés aux autodiagnostics ou aux diagnostics près du patient, une mention explicite en ce sens;
</t>
  </si>
  <si>
    <t xml:space="preserve">20.2.q) Le cas échéant, une indication du fait que le dispositif est destiné aux autodiagnostics ou aux diagnostics près du patient;
</t>
  </si>
  <si>
    <t xml:space="preserve">20.2.s) Lorsque des trousses contiennent des réactifs et des éléments qui sont mis à disposition en tant que dispositifs distincts, chacun de ces dispositifs est conforme aux exigences en matière d'étiquetage établies dans la présente section et aux exigences du présent règlement;
</t>
  </si>
  <si>
    <t>20.2.t)  Les dispositifs et les composants distincts sont identifiés, par lot s'il y a lieu, de façon à permettre toute action appropriée visant à détecter un risque lié aux dispositifs et aux différents composants. Dans la mesure où cela est possible et approprié, les informations figurent sur le dispositif même et/ou, le cas échéant, sur le conditionnement commercial;</t>
  </si>
  <si>
    <t>20.2.u) L'étiquette des dispositifs d'autodiagnostic comporte les mentions suivantes:
i) Type d'échantillon(s) requis pour réaliser le test (par exemple, sang, urine ou salive);
ii) Autre matériel nécessaire pour que le test fonctionne correctement;
iii) Coordonnées pour obtenir des conseils et une aide.</t>
  </si>
  <si>
    <r>
      <t xml:space="preserve">20.3) Informations figurant sur le conditionnement qui préserve l'état stérile d'un dispositif («conditionnement stérile») 
</t>
    </r>
    <r>
      <rPr>
        <sz val="8"/>
        <color rgb="FF000000"/>
        <rFont val="Arial"/>
        <family val="2"/>
      </rPr>
      <t xml:space="preserve">a) L'indication permettant de  reconnaître le  conditionnement  stérile; </t>
    </r>
  </si>
  <si>
    <t>b) L'indication que le dispositif selon laquelle le dispositif est en état stérile ;</t>
  </si>
  <si>
    <t xml:space="preserve">c) La méthode de stérilisation; </t>
  </si>
  <si>
    <t>d) Le nom et l'adresse du fabricant;</t>
  </si>
  <si>
    <t xml:space="preserve">e) La description du dispositif; </t>
  </si>
  <si>
    <t>f) L'indication du mois et de l'année de fabrication;</t>
  </si>
  <si>
    <t>g) Une indication univoque de la date limite d'utilisation du dispositif en toute sécurité, exprimée au moins par l'année et le mois et, s'il y a lieu, le jour, dans cet ordre;</t>
  </si>
  <si>
    <t xml:space="preserve">h) L'instruction indiquant qu'il convient de se reporter à la notice d'utilisation afin de savoir comment procéder lorsque le conditionnement stérile est endommagé ou involontairement ouvert avant utilisation.l'indication du mois et de l'année de fabrication; </t>
  </si>
  <si>
    <t>20.4.1.a) Le nom ou la dénomination commerciale du dispositif;</t>
  </si>
  <si>
    <t>20.4.1.b) Les indications strictement nécessaires à l'utilisateur pour identifier sans équivoque le dispositif;</t>
  </si>
  <si>
    <t>20.4.1.c) La destination du dispositif;</t>
  </si>
  <si>
    <t>20.4.1.c.vi) Le type d'échantillon(s) requis;</t>
  </si>
  <si>
    <t>20.4.1.c.vii) Pour les diagnostics compagnons, la dénomination commune internationale (DCI) du médicament auquel ils sont associés.</t>
  </si>
  <si>
    <t>20.4.1.i) Une liste du matériel fourni et une liste du matériel particulier requis mais non fourni;</t>
  </si>
  <si>
    <t>20.4.1.k) Une indication de toute condition particulière de stockage (température, lumière, humidité, etc.) et/ou de manipulation applicable;</t>
  </si>
  <si>
    <t>20.4.1.l) La stabilité à l'utilisation, qui peut porter sur les conditions de stockage, sur la durée de conservation en stock après la première ouverture du conditionnement primaire, ainsi que sur les conditions de stockage et la stabilité des réactifs de travail, s'il y a lieu;</t>
  </si>
  <si>
    <t>20.4.1.n.iv) Les précautions relatives aux matériaux intégrés au dispositif qui consistent en substances cancérogènes, mutagènes ou toxiques pour la reproduction ou en perturbateurs endocriniens, ou qui contiennent de telles substances, ou qui peuvent provoquer une sensibilisation ou une réaction allergique du patient ou de l'utilisateur;</t>
  </si>
  <si>
    <t xml:space="preserve">20.4.1.n.vi) Si le dispositif est réutilisable, les informations relatives aux procédés appropriés pour permettre sa réutilisation, comme le nettoyage, la désinfection, la décontamination, le conditionnement et, s'il y a lieu, la méthode validée de stérilisation. Des informations sont fournies permettant de déterminer quand un dispositif ne devrait plus être réutilisé, comme par exemple les signes de dégradation matérielle ou le nombre maximal de réutilisations admissibles;
</t>
  </si>
  <si>
    <t>20.4.1.w)Les caractéristiques en matière de performances analytiques, comme la sensibilité analytique, la spécificité analytique, la justesse, la fidélité, l'exactitude, les limites de détection et de quantification, la plage de mesure, la linéarité et les informations sur l'utilisation des procédures de mesure et matériaux de référence par l'utilisateur;</t>
  </si>
  <si>
    <t>20.4.1.x) Lles caractéristiques en matière de performances cliniques au sens de la section 9.1;</t>
  </si>
  <si>
    <t xml:space="preserve">20.4.1.y) La méthode mathématique servant de base au calcul du résultat analytique;
</t>
  </si>
  <si>
    <t>20.4.1.ah) Pour les dispositifs comportant des systèmes électroniques programmables, notamment des logiciels, ou des logiciels qui sont des dispositifs à part entière, les exigences minimales concernant le matériel informatique, les caractéristiques des réseaux informatiques et les mesures de sécurité informatique, y compris la protection contre l'accès non autorisé neccessaires au fonctionnement du logiciel comme prévu</t>
  </si>
  <si>
    <t xml:space="preserve">20.4.1.z) S'il y a lieu, les caractéristiques en matière de performances cliniques, comme le seuil, la sensibilité diagnostique et la spécificité diagnostique, la valeur prédictive positive et la valeur prédictive négative;
</t>
  </si>
  <si>
    <t>1.1.h) La description de la collecte d'échantillons et du matériel de transport fourni avec le dispositif ou la description des recommandations d'utilisation</t>
  </si>
  <si>
    <t xml:space="preserve">1.1.i) Pour les instruments d'essais automatisés, la description des caractéristiques appropriées de l'essai ou des essais spécifiques; </t>
  </si>
  <si>
    <t>1.1.j) Pour les essais automatisés, une description des caractéristiques de l'instrumentation appropriée ou del'instrumentation spécifique;</t>
  </si>
  <si>
    <t>1.1.k) Une description de tout logiciel devant être utilisé avec le dispositif;</t>
  </si>
  <si>
    <t>1.1.l) Une description ou la liste complète des différentes configurations ou variantes du dispositif qui seront mises à disposition;</t>
  </si>
  <si>
    <t xml:space="preserve">1.1.m)  Une description des accessoires, des autres dispositifs médicaux de diagnostic in vitro et des autres produits destinés à être utilisés en combinaison avec le dispositif. </t>
  </si>
  <si>
    <t>2.a) La ou les étiquettes présentes sur le dispositif et sur son conditionnement(de chaque unité, de vente, de transport, manipulation) dans les langues acceptables dans les Etats membres ou sera vendu le dispositif</t>
  </si>
  <si>
    <t xml:space="preserve">2.b) La notice d'utilisation dans les langues acceptées dans les États membres où sera vendu le dispositif </t>
  </si>
  <si>
    <t>3.1.b) Pour les instruments, une description des principaux sous-systèmes, de la technologie analytique, comprenant es principes de fonctionnement et les mécanismes de contrôle, du matériel informatique et du logiciel spécifiques;</t>
  </si>
  <si>
    <t xml:space="preserve">3.1.c) Pour les instruments et le logiciel, un aperçu du système entier; </t>
  </si>
  <si>
    <t>3.1.d) Pour un logiciel, une description de la méthodologie d'interprétation des données, à savoir l'algorithme</t>
  </si>
  <si>
    <t>3.1.e)  Pour les dispositifs destinés aux autodiagnostics ou aux diagnostics près du patient, une description des aspects relatifs à la conception qui les rendent appropriés à l'autodiagnostic ou au diagnostic près du patient.</t>
  </si>
  <si>
    <t xml:space="preserve">3.1.b) Identification de tous les sites, y compris ceux des fournisseurs et des sous-traitants, où ont lieu les activités de fabrication. </t>
  </si>
  <si>
    <t>4.d) La référence précise des documents contrôlés fournissant la preuve du respect de chaque norme harmonisée, spécification commune ou autre méthode appliquée pour démontrer la conformité</t>
  </si>
  <si>
    <t>5.b) Les solutions retenues et les résultats de la gestion des risques</t>
  </si>
  <si>
    <t xml:space="preserve">2. Une attestation certifiant que la déclaration de conformité UE est établie sous la seule responsabilité du fabricant; </t>
  </si>
  <si>
    <t xml:space="preserve">3. L' IUD-ID de base visé à l'annexe VI, partie C; </t>
  </si>
  <si>
    <t xml:space="preserve">5. La classe de risque du dispositif conformément aux règles établies à l'annexe VIII;  </t>
  </si>
  <si>
    <t xml:space="preserve">6. Une déclaration attestant que le dispositif faisant l'objet de la déclaration de conformité UE respecte le présent règlement et, le cas échéant, toute autre législation de l'Union applicable prévoyant l'établissement d'une déclaration de conformité UE;  </t>
  </si>
  <si>
    <t xml:space="preserve">7. Des références à toute spécification commune qui a été utilisée et par rapport à laquelle la conformité est déclarée;  </t>
  </si>
  <si>
    <t xml:space="preserve">8. Le cas échéant, le nom et le numéro d'identification de l'organisme notifié, une description de la procédure 
d'évaluation de la conformité suivie et la référence du ou des certificats délivrés;                                                                                 </t>
  </si>
  <si>
    <t xml:space="preserve">9. Le cas échéant, des informations supplémentaires; </t>
  </si>
  <si>
    <t xml:space="preserve">2.2 Le type, le numéro et la date d'expiration du certificat délivré par l'organisme notifié ainsi que le nom ou le numéro d'identification dudit organisme et le lien vers les informations figurant sur le certificat qui ont été entrées par l'organisme notifié dans le système électronique relatif aux organismes notifiés et aux certificats; </t>
  </si>
  <si>
    <t>2.1 L' IUD-ID de base</t>
  </si>
  <si>
    <t xml:space="preserve">2.3 L' 'État membre dans lequel le dispositif a été ou sera mis sur le marché dans l'Union </t>
  </si>
  <si>
    <t>2.10 Dans le cas des dispositifs conçus et fabriqués par une autre personne physique ou morale , le nom, l'adresse et les coordonnées de cette personne physique ou morale;</t>
  </si>
  <si>
    <t xml:space="preserve">2.11 Dans le cas des dispositifs de classe C ou D, le résumé des caractéristiques de sécurité et des performances; </t>
  </si>
  <si>
    <t xml:space="preserve">2.12  Le statut du dispositif (sur le marché, plus mis sur le marché, rappelé, mesures correctives de sécurité mises en place); </t>
  </si>
  <si>
    <t>2.13 L' indication que le dispositif est un dispositif «nouveau», le cas échéant.</t>
  </si>
  <si>
    <t>2.14 L' indication que le dispositif est destiné à l'autodiagnostic ou au diagnostic près du patient.</t>
  </si>
  <si>
    <t>4.  Le cas échéant, l'ID de l'unité d'utilisation UDI-ID (lorsqu'un IUD n'est pas indiqué sur l'étiquette du dispositif au niveau de son unité d'utilisation, un ID «Unité d'utilisation» est attribué de manière à associer l'utilisation d'un dispositif à un patient);</t>
  </si>
  <si>
    <t>3. La manière selon laquelle la production du dispositif est contrôlée (date d'expiration ou date de fabrication, numéro de lot, numéro de série)</t>
  </si>
  <si>
    <t>9. La classe de risque du dispositif médical</t>
  </si>
  <si>
    <t xml:space="preserve">16. Le cas échéant, le nombre maximal de réutilisations; </t>
  </si>
  <si>
    <t>18. Une mention précisant si une stérilisation est nécessaire avant utilisation</t>
  </si>
  <si>
    <t>19. Une URL pour des informations supplémentaires, telles qu'une notice d'utilisation électronique (facultatif)</t>
  </si>
  <si>
    <t>20. Le cas échéant, des mises en garde ou contre-indications importantes</t>
  </si>
  <si>
    <t xml:space="preserve"> La documentation à présenter pour l'évaluation du système de gestion de la qualité comprend 
notamment une description adéquate des éléments suivants:                                                                          a)  les objectifs de qualité du fabricant; </t>
  </si>
  <si>
    <t xml:space="preserve">—  La déclaration de conformité UE,  </t>
  </si>
  <si>
    <t>—  La documentation, notamment les données et les enregistrements résultant des procédures visées à la section 2.2,</t>
  </si>
  <si>
    <t>—  Les informations relatives aux modifications</t>
  </si>
  <si>
    <t>—  La documentation visée à la section 4.2</t>
  </si>
  <si>
    <t xml:space="preserve">—  Les décisions et rapports de l'organisme notifié . </t>
  </si>
  <si>
    <t>Chapitre I Système de gestion de la qualité</t>
  </si>
  <si>
    <t>Chapitre II Évaluation de la documentation technique</t>
  </si>
  <si>
    <t>Chapitre III Dispositions administratives</t>
  </si>
  <si>
    <t xml:space="preserve">Partie B : Suivi des performances après commercialisation </t>
  </si>
  <si>
    <t>Chapitre VI:Preuve clinique, évaluation des performances et études des performances</t>
  </si>
  <si>
    <t xml:space="preserve"> Chapitre III : Identification et traçabilité des dispositifs, enregistrement des dispositifs et des opérateurs économiques</t>
  </si>
  <si>
    <t>Art 20</t>
  </si>
  <si>
    <t>Annexe I (chapitre III)</t>
  </si>
  <si>
    <t>Art. 18</t>
  </si>
  <si>
    <t>Art. 10(4)</t>
  </si>
  <si>
    <t xml:space="preserve"> Art. 78,79</t>
  </si>
  <si>
    <t>Annexe XIII (Section 1-5)</t>
  </si>
  <si>
    <t>Art. 10(2)</t>
  </si>
  <si>
    <t xml:space="preserve"> Art. 56, Art. 57</t>
  </si>
  <si>
    <t xml:space="preserve"> Art. 79</t>
  </si>
  <si>
    <t>Annexe III (PartieB)</t>
  </si>
  <si>
    <t xml:space="preserve"> Annexe IX (Section 2)</t>
  </si>
  <si>
    <t>Art. 17</t>
  </si>
  <si>
    <t>Chapitre VI</t>
  </si>
  <si>
    <t xml:space="preserve">Art. 82, Art. 83, Art. 84	</t>
  </si>
  <si>
    <t xml:space="preserve"> Art. 22</t>
  </si>
  <si>
    <t>Annexe IX</t>
  </si>
  <si>
    <t xml:space="preserve">Art. 81 </t>
  </si>
  <si>
    <t>Commentaire</t>
  </si>
  <si>
    <t xml:space="preserve">©  AGBODJALO G, EL ATTAOUI F, KUETE L H, KWEKEU KWEDJIN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</si>
</sst>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2" x14ac:knownFonts="1">
    <font>
      <sz val="12"/>
      <color theme="1"/>
      <name val="Arial"/>
      <scheme val="minor"/>
    </font>
    <font>
      <i/>
      <sz val="6"/>
      <color theme="1"/>
      <name val="Arial"/>
      <family val="2"/>
    </font>
    <font>
      <sz val="8"/>
      <color rgb="FF000000"/>
      <name val="Arial"/>
      <family val="2"/>
    </font>
    <font>
      <i/>
      <sz val="6"/>
      <color rgb="FF000000"/>
      <name val="Calibri"/>
      <family val="2"/>
    </font>
    <font>
      <sz val="12"/>
      <color theme="1"/>
      <name val="Arial"/>
      <family val="2"/>
    </font>
    <font>
      <i/>
      <sz val="8"/>
      <color theme="1"/>
      <name val="Arial"/>
      <family val="2"/>
    </font>
    <font>
      <sz val="6"/>
      <color rgb="FF000000"/>
      <name val="Arial"/>
      <family val="2"/>
    </font>
    <font>
      <i/>
      <sz val="6"/>
      <color rgb="FFFFFFFF"/>
      <name val="Arial"/>
      <family val="2"/>
    </font>
    <font>
      <b/>
      <i/>
      <sz val="8"/>
      <color theme="1"/>
      <name val="Arial"/>
      <family val="2"/>
    </font>
    <font>
      <sz val="12"/>
      <name val="Arial"/>
      <family val="2"/>
    </font>
    <font>
      <sz val="6"/>
      <color theme="1"/>
      <name val="Arial"/>
      <family val="2"/>
    </font>
    <font>
      <i/>
      <sz val="8"/>
      <color rgb="FF000000"/>
      <name val="Arial"/>
      <family val="2"/>
    </font>
    <font>
      <sz val="8"/>
      <color theme="1"/>
      <name val="Arial"/>
      <family val="2"/>
    </font>
    <font>
      <b/>
      <sz val="8"/>
      <color rgb="FF000000"/>
      <name val="Arial"/>
      <family val="2"/>
    </font>
    <font>
      <b/>
      <sz val="6"/>
      <color theme="0"/>
      <name val="Arial"/>
      <family val="2"/>
    </font>
    <font>
      <sz val="6"/>
      <color rgb="FF0432FF"/>
      <name val="Arial"/>
      <family val="2"/>
    </font>
    <font>
      <b/>
      <sz val="10"/>
      <color theme="1"/>
      <name val="Arial"/>
      <family val="2"/>
    </font>
    <font>
      <sz val="7"/>
      <color theme="1"/>
      <name val="Arial"/>
      <family val="2"/>
    </font>
    <font>
      <b/>
      <sz val="7"/>
      <color theme="1"/>
      <name val="Arial"/>
      <family val="2"/>
    </font>
    <font>
      <b/>
      <sz val="7"/>
      <color rgb="FFFF0000"/>
      <name val="Arial"/>
      <family val="2"/>
    </font>
    <font>
      <b/>
      <sz val="7"/>
      <color rgb="FF900000"/>
      <name val="Arial"/>
      <family val="2"/>
    </font>
    <font>
      <b/>
      <sz val="6"/>
      <color theme="1"/>
      <name val="Arial"/>
      <family val="2"/>
    </font>
    <font>
      <sz val="6"/>
      <color rgb="FF900000"/>
      <name val="Arial"/>
      <family val="2"/>
    </font>
    <font>
      <b/>
      <sz val="8"/>
      <color theme="1"/>
      <name val="Arial"/>
      <family val="2"/>
    </font>
    <font>
      <b/>
      <i/>
      <sz val="8"/>
      <color rgb="FF000000"/>
      <name val="Arial"/>
      <family val="2"/>
    </font>
    <font>
      <sz val="6"/>
      <color rgb="FF002060"/>
      <name val="Arial"/>
      <family val="2"/>
    </font>
    <font>
      <b/>
      <sz val="14"/>
      <color theme="1"/>
      <name val="Arial"/>
      <family val="2"/>
    </font>
    <font>
      <sz val="8"/>
      <color rgb="FF0432FF"/>
      <name val="Arial"/>
      <family val="2"/>
    </font>
    <font>
      <i/>
      <sz val="8"/>
      <color rgb="FF0432FF"/>
      <name val="Arial"/>
      <family val="2"/>
    </font>
    <font>
      <sz val="8"/>
      <color rgb="FF002060"/>
      <name val="Arial"/>
      <family val="2"/>
    </font>
    <font>
      <sz val="10"/>
      <color theme="1"/>
      <name val="Arial"/>
      <family val="2"/>
    </font>
    <font>
      <sz val="9"/>
      <color theme="1"/>
      <name val="Arial"/>
      <family val="2"/>
    </font>
    <font>
      <b/>
      <sz val="9"/>
      <color theme="1"/>
      <name val="Arial"/>
      <family val="2"/>
    </font>
    <font>
      <sz val="9"/>
      <color rgb="FF002060"/>
      <name val="Arial"/>
      <family val="2"/>
    </font>
    <font>
      <b/>
      <sz val="8"/>
      <color rgb="FF0432FF"/>
      <name val="Arial"/>
      <family val="2"/>
    </font>
    <font>
      <b/>
      <sz val="9"/>
      <color rgb="FF002060"/>
      <name val="Arial"/>
      <family val="2"/>
    </font>
    <font>
      <sz val="9"/>
      <color rgb="FF000000"/>
      <name val="Arial"/>
      <family val="2"/>
    </font>
    <font>
      <i/>
      <sz val="6"/>
      <color rgb="FF000000"/>
      <name val="Arial"/>
      <family val="2"/>
    </font>
    <font>
      <b/>
      <sz val="8"/>
      <color rgb="FFFFFFFF"/>
      <name val="Arial"/>
      <family val="2"/>
    </font>
    <font>
      <b/>
      <sz val="12"/>
      <color theme="1"/>
      <name val="Arial"/>
      <family val="2"/>
    </font>
    <font>
      <b/>
      <sz val="8"/>
      <color rgb="FF900000"/>
      <name val="Arial"/>
      <family val="2"/>
    </font>
    <font>
      <sz val="8"/>
      <color rgb="FF0000D4"/>
      <name val="Arial"/>
      <family val="2"/>
    </font>
    <font>
      <sz val="8"/>
      <color rgb="FF900000"/>
      <name val="Arial"/>
      <family val="2"/>
    </font>
    <font>
      <b/>
      <sz val="8"/>
      <color theme="0"/>
      <name val="Arial"/>
      <family val="2"/>
    </font>
    <font>
      <b/>
      <sz val="8"/>
      <color rgb="FF002060"/>
      <name val="Arial"/>
      <family val="2"/>
    </font>
    <font>
      <b/>
      <sz val="8"/>
      <color rgb="FF993300"/>
      <name val="Arial"/>
      <family val="2"/>
    </font>
    <font>
      <sz val="8"/>
      <color rgb="FFFF0000"/>
      <name val="Arial"/>
      <family val="2"/>
    </font>
    <font>
      <sz val="10"/>
      <color theme="0"/>
      <name val="Arial"/>
      <family val="2"/>
    </font>
    <font>
      <sz val="8"/>
      <color theme="0"/>
      <name val="Arial"/>
      <family val="2"/>
    </font>
    <font>
      <b/>
      <sz val="12"/>
      <color rgb="FF00B050"/>
      <name val="Arial"/>
      <family val="2"/>
    </font>
    <font>
      <b/>
      <sz val="12"/>
      <color rgb="FF900000"/>
      <name val="Calibri"/>
      <family val="2"/>
    </font>
    <font>
      <b/>
      <sz val="12"/>
      <color theme="0"/>
      <name val="Calibri"/>
      <family val="2"/>
    </font>
    <font>
      <b/>
      <sz val="12"/>
      <color theme="1"/>
      <name val="Calibri"/>
      <family val="2"/>
    </font>
    <font>
      <sz val="12"/>
      <color theme="1"/>
      <name val="Calibri"/>
      <family val="2"/>
    </font>
    <font>
      <sz val="12"/>
      <color rgb="FF900000"/>
      <name val="Calibri"/>
      <family val="2"/>
    </font>
    <font>
      <b/>
      <i/>
      <sz val="7"/>
      <color theme="1"/>
      <name val="Arial"/>
      <family val="2"/>
    </font>
    <font>
      <sz val="7"/>
      <color rgb="FF900000"/>
      <name val="Arial"/>
      <family val="2"/>
    </font>
    <font>
      <b/>
      <sz val="6"/>
      <color rgb="FF900000"/>
      <name val="Arial"/>
      <family val="2"/>
    </font>
    <font>
      <b/>
      <sz val="8"/>
      <color theme="8"/>
      <name val="Arial"/>
      <family val="2"/>
    </font>
    <font>
      <sz val="12"/>
      <color theme="8"/>
      <name val="Arial"/>
      <family val="2"/>
    </font>
    <font>
      <i/>
      <sz val="8"/>
      <color theme="8"/>
      <name val="Arial"/>
      <family val="2"/>
    </font>
    <font>
      <b/>
      <i/>
      <sz val="8"/>
      <color theme="8"/>
      <name val="Arial"/>
      <family val="2"/>
    </font>
  </fonts>
  <fills count="2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2FA8AB"/>
        <bgColor rgb="FF2FA8AB"/>
      </patternFill>
    </fill>
    <fill>
      <patternFill patternType="solid">
        <fgColor rgb="FFDEEAF6"/>
        <bgColor rgb="FFDEEAF6"/>
      </patternFill>
    </fill>
    <fill>
      <patternFill patternType="solid">
        <fgColor rgb="FFA8D08D"/>
        <bgColor rgb="FFA8D08D"/>
      </patternFill>
    </fill>
    <fill>
      <patternFill patternType="solid">
        <fgColor rgb="FFFFFF99"/>
        <bgColor rgb="FFFFFF99"/>
      </patternFill>
    </fill>
    <fill>
      <patternFill patternType="solid">
        <fgColor rgb="FFFF7C80"/>
        <bgColor rgb="FFFF7C80"/>
      </patternFill>
    </fill>
    <fill>
      <patternFill patternType="solid">
        <fgColor rgb="FFDDEBF7"/>
        <bgColor rgb="FFDDEBF7"/>
      </patternFill>
    </fill>
    <fill>
      <patternFill patternType="solid">
        <fgColor rgb="FFF2F2F2"/>
        <bgColor rgb="FFF2F2F2"/>
      </patternFill>
    </fill>
    <fill>
      <patternFill patternType="solid">
        <fgColor rgb="FFFFD965"/>
        <bgColor rgb="FFFFD965"/>
      </patternFill>
    </fill>
    <fill>
      <patternFill patternType="solid">
        <fgColor rgb="FFFEF2CB"/>
        <bgColor rgb="FFFEF2CB"/>
      </patternFill>
    </fill>
    <fill>
      <patternFill patternType="solid">
        <fgColor rgb="FF7030A0"/>
        <bgColor rgb="FF7030A0"/>
      </patternFill>
    </fill>
    <fill>
      <patternFill patternType="solid">
        <fgColor rgb="FFC5E0B3"/>
        <bgColor rgb="FFC5E0B3"/>
      </patternFill>
    </fill>
    <fill>
      <patternFill patternType="solid">
        <fgColor rgb="FFFFC000"/>
        <bgColor rgb="FFFFC000"/>
      </patternFill>
    </fill>
    <fill>
      <patternFill patternType="solid">
        <fgColor rgb="FF92D050"/>
        <bgColor rgb="FF92D050"/>
      </patternFill>
    </fill>
    <fill>
      <patternFill patternType="solid">
        <fgColor rgb="FFCCECFF"/>
        <bgColor rgb="FFCCECFF"/>
      </patternFill>
    </fill>
    <fill>
      <patternFill patternType="solid">
        <fgColor rgb="FF8503CD"/>
        <bgColor rgb="FF8503CD"/>
      </patternFill>
    </fill>
    <fill>
      <patternFill patternType="solid">
        <fgColor theme="9"/>
        <bgColor theme="9"/>
      </patternFill>
    </fill>
  </fills>
  <borders count="96">
    <border>
      <left/>
      <right/>
      <top/>
      <bottom/>
      <diagonal/>
    </border>
    <border>
      <left/>
      <right/>
      <top/>
      <bottom/>
      <diagonal/>
    </border>
    <border>
      <left style="thin">
        <color rgb="FFBFBFBF"/>
      </left>
      <right/>
      <top style="thin">
        <color rgb="FFBFBFBF"/>
      </top>
      <bottom/>
      <diagonal/>
    </border>
    <border>
      <left/>
      <right/>
      <top style="thin">
        <color rgb="FFBFBFBF"/>
      </top>
      <bottom/>
      <diagonal/>
    </border>
    <border>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top/>
      <bottom/>
      <diagonal/>
    </border>
    <border>
      <left/>
      <right/>
      <top/>
      <bottom/>
      <diagonal/>
    </border>
    <border>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diagonal/>
    </border>
    <border>
      <left style="thin">
        <color rgb="FFBFBFBF"/>
      </left>
      <right/>
      <top/>
      <bottom/>
      <diagonal/>
    </border>
    <border>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bottom style="thin">
        <color rgb="FFBFBFBF"/>
      </bottom>
      <diagonal/>
    </border>
    <border>
      <left/>
      <right style="thin">
        <color rgb="FFBFBFBF"/>
      </right>
      <top/>
      <bottom/>
      <diagonal/>
    </border>
    <border>
      <left style="thin">
        <color rgb="FFBFBFBF"/>
      </left>
      <right/>
      <top/>
      <bottom/>
      <diagonal/>
    </border>
    <border>
      <left/>
      <right style="thin">
        <color rgb="FFBFBFBF"/>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style="thin">
        <color rgb="FFBFBFBF"/>
      </top>
      <bottom/>
      <diagonal/>
    </border>
    <border>
      <left style="thin">
        <color rgb="FFBFBFBF"/>
      </left>
      <right style="thin">
        <color rgb="FFBFBFBF"/>
      </right>
      <top style="thin">
        <color rgb="FFBFBFBF"/>
      </top>
      <bottom/>
      <diagonal/>
    </border>
    <border>
      <left style="thin">
        <color rgb="FFBFBFBF"/>
      </left>
      <right/>
      <top/>
      <bottom/>
      <diagonal/>
    </border>
    <border>
      <left style="thin">
        <color rgb="FFBFBFBF"/>
      </left>
      <right style="thin">
        <color rgb="FFBFBFBF"/>
      </right>
      <top/>
      <bottom/>
      <diagonal/>
    </border>
    <border>
      <left style="thin">
        <color rgb="FFBFBFBF"/>
      </left>
      <right/>
      <top/>
      <bottom/>
      <diagonal/>
    </border>
    <border>
      <left style="thin">
        <color rgb="FFBFBFBF"/>
      </left>
      <right/>
      <top/>
      <bottom/>
      <diagonal/>
    </border>
    <border>
      <left/>
      <right/>
      <top/>
      <bottom/>
      <diagonal/>
    </border>
    <border>
      <left/>
      <right/>
      <top/>
      <bottom/>
      <diagonal/>
    </border>
    <border>
      <left style="thin">
        <color rgb="FFBFBFBF"/>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style="thin">
        <color rgb="FFBFBFBF"/>
      </right>
      <top/>
      <bottom style="thin">
        <color rgb="FFBFBFBF"/>
      </bottom>
      <diagonal/>
    </border>
    <border>
      <left/>
      <right/>
      <top style="thin">
        <color rgb="FFBFBFBF"/>
      </top>
      <bottom/>
      <diagonal/>
    </border>
    <border>
      <left/>
      <right style="thin">
        <color rgb="FFBFBFBF"/>
      </right>
      <top style="thin">
        <color rgb="FFBFBFBF"/>
      </top>
      <bottom/>
      <diagonal/>
    </border>
    <border>
      <left/>
      <right/>
      <top/>
      <bottom style="thin">
        <color rgb="FFBFBFBF"/>
      </bottom>
      <diagonal/>
    </border>
    <border>
      <left/>
      <right style="thin">
        <color rgb="FFBFBFBF"/>
      </right>
      <top/>
      <bottom style="thin">
        <color rgb="FFBFBFBF"/>
      </bottom>
      <diagonal/>
    </border>
    <border>
      <left/>
      <right/>
      <top/>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bottom/>
      <diagonal/>
    </border>
    <border>
      <left/>
      <right style="thin">
        <color rgb="FFBFBFBF"/>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s>
  <cellStyleXfs count="1">
    <xf numFmtId="0" fontId="0" fillId="0" borderId="0"/>
  </cellStyleXfs>
  <cellXfs count="402">
    <xf numFmtId="0" fontId="0" fillId="0" borderId="0" xfId="0"/>
    <xf numFmtId="0" fontId="1" fillId="0" borderId="0" xfId="0" applyFont="1" applyAlignment="1">
      <alignment vertical="center"/>
    </xf>
    <xf numFmtId="0" fontId="2" fillId="0" borderId="0" xfId="0" applyFont="1"/>
    <xf numFmtId="0" fontId="2" fillId="2" borderId="1" xfId="0" applyFont="1" applyFill="1" applyBorder="1"/>
    <xf numFmtId="0" fontId="3" fillId="0" borderId="0" xfId="0" applyFont="1" applyAlignment="1">
      <alignment horizontal="right" vertical="center"/>
    </xf>
    <xf numFmtId="0" fontId="4" fillId="0" borderId="0" xfId="0" applyFont="1"/>
    <xf numFmtId="0" fontId="1" fillId="2" borderId="1" xfId="0" applyFont="1" applyFill="1" applyBorder="1" applyAlignment="1">
      <alignment horizontal="left" vertical="top"/>
    </xf>
    <xf numFmtId="0" fontId="5" fillId="2" borderId="1" xfId="0" applyFont="1" applyFill="1" applyBorder="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right" vertical="top"/>
    </xf>
    <xf numFmtId="164" fontId="5" fillId="2" borderId="1" xfId="0" applyNumberFormat="1" applyFont="1" applyFill="1" applyBorder="1" applyAlignment="1">
      <alignment vertical="top"/>
    </xf>
    <xf numFmtId="164" fontId="5" fillId="2" borderId="1" xfId="0" applyNumberFormat="1" applyFont="1" applyFill="1" applyBorder="1" applyAlignment="1">
      <alignment horizontal="right" vertical="center"/>
    </xf>
    <xf numFmtId="164" fontId="1" fillId="2" borderId="1" xfId="0" applyNumberFormat="1" applyFont="1" applyFill="1" applyBorder="1" applyAlignment="1">
      <alignment horizontal="right" vertical="top"/>
    </xf>
    <xf numFmtId="0" fontId="6" fillId="3" borderId="2" xfId="0" applyFont="1" applyFill="1" applyBorder="1"/>
    <xf numFmtId="0" fontId="7" fillId="3" borderId="3" xfId="0" applyFont="1" applyFill="1" applyBorder="1" applyAlignment="1">
      <alignment vertical="center"/>
    </xf>
    <xf numFmtId="0" fontId="10" fillId="0" borderId="0" xfId="0" applyFont="1"/>
    <xf numFmtId="0" fontId="6" fillId="3" borderId="7" xfId="0" applyFont="1" applyFill="1" applyBorder="1"/>
    <xf numFmtId="0" fontId="6" fillId="3" borderId="8" xfId="0" applyFont="1" applyFill="1" applyBorder="1"/>
    <xf numFmtId="0" fontId="12" fillId="0" borderId="0" xfId="0" applyFont="1"/>
    <xf numFmtId="0" fontId="14"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center" vertical="top"/>
    </xf>
    <xf numFmtId="20" fontId="18" fillId="5" borderId="25" xfId="0" applyNumberFormat="1" applyFont="1" applyFill="1" applyBorder="1" applyAlignment="1">
      <alignment horizontal="left" vertical="center"/>
    </xf>
    <xf numFmtId="20" fontId="19" fillId="5" borderId="1" xfId="0" applyNumberFormat="1" applyFont="1" applyFill="1" applyBorder="1" applyAlignment="1">
      <alignment horizontal="left" vertical="center" wrapText="1"/>
    </xf>
    <xf numFmtId="20" fontId="19" fillId="5" borderId="26" xfId="0" applyNumberFormat="1" applyFont="1" applyFill="1" applyBorder="1" applyAlignment="1">
      <alignment horizontal="left" vertical="center" wrapText="1"/>
    </xf>
    <xf numFmtId="0" fontId="17" fillId="0" borderId="0" xfId="0" applyFont="1"/>
    <xf numFmtId="0" fontId="21" fillId="5" borderId="32"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22" fillId="5" borderId="32" xfId="0" applyFont="1" applyFill="1" applyBorder="1" applyAlignment="1">
      <alignment horizontal="center" vertical="center" wrapText="1"/>
    </xf>
    <xf numFmtId="49" fontId="18" fillId="6" borderId="1" xfId="0" applyNumberFormat="1" applyFont="1" applyFill="1" applyBorder="1" applyAlignment="1">
      <alignment horizontal="center" vertical="center" wrapText="1"/>
    </xf>
    <xf numFmtId="9" fontId="18" fillId="5" borderId="26" xfId="0" applyNumberFormat="1" applyFont="1" applyFill="1" applyBorder="1" applyAlignment="1">
      <alignment horizontal="center" vertical="center"/>
    </xf>
    <xf numFmtId="9" fontId="20" fillId="5" borderId="1" xfId="0" applyNumberFormat="1" applyFont="1" applyFill="1" applyBorder="1" applyAlignment="1">
      <alignment horizontal="center" vertical="center" wrapText="1"/>
    </xf>
    <xf numFmtId="49" fontId="20" fillId="5" borderId="1" xfId="0" applyNumberFormat="1" applyFont="1" applyFill="1" applyBorder="1" applyAlignment="1">
      <alignment horizontal="center" vertical="center" wrapText="1"/>
    </xf>
    <xf numFmtId="49" fontId="18" fillId="7" borderId="1" xfId="0" applyNumberFormat="1" applyFont="1" applyFill="1" applyBorder="1" applyAlignment="1">
      <alignment horizontal="center" vertical="center" wrapText="1"/>
    </xf>
    <xf numFmtId="49" fontId="18" fillId="8" borderId="1" xfId="0" applyNumberFormat="1" applyFont="1" applyFill="1" applyBorder="1" applyAlignment="1">
      <alignment horizontal="center" vertical="center" wrapText="1"/>
    </xf>
    <xf numFmtId="49" fontId="18" fillId="3" borderId="8" xfId="0" applyNumberFormat="1" applyFont="1" applyFill="1" applyBorder="1" applyAlignment="1">
      <alignment horizontal="center" vertical="center" wrapText="1"/>
    </xf>
    <xf numFmtId="9" fontId="18" fillId="5" borderId="34" xfId="0" applyNumberFormat="1" applyFont="1" applyFill="1" applyBorder="1" applyAlignment="1">
      <alignment horizontal="center" vertical="center"/>
    </xf>
    <xf numFmtId="9" fontId="20" fillId="5" borderId="8" xfId="0" applyNumberFormat="1" applyFont="1" applyFill="1" applyBorder="1" applyAlignment="1">
      <alignment horizontal="center" vertical="center" wrapText="1"/>
    </xf>
    <xf numFmtId="49" fontId="20" fillId="5" borderId="8" xfId="0" applyNumberFormat="1" applyFont="1" applyFill="1" applyBorder="1" applyAlignment="1">
      <alignment horizontal="center" vertical="center" wrapText="1"/>
    </xf>
    <xf numFmtId="0" fontId="17" fillId="0" borderId="0" xfId="0" applyFont="1" applyAlignment="1">
      <alignment horizontal="left" vertical="center" wrapText="1"/>
    </xf>
    <xf numFmtId="49" fontId="23" fillId="0" borderId="0" xfId="0" applyNumberFormat="1" applyFont="1" applyAlignment="1">
      <alignment horizontal="center" vertical="center" wrapText="1"/>
    </xf>
    <xf numFmtId="9" fontId="23" fillId="0" borderId="0" xfId="0" applyNumberFormat="1" applyFont="1" applyAlignment="1">
      <alignment horizontal="center" vertical="center"/>
    </xf>
    <xf numFmtId="9" fontId="20" fillId="0" borderId="0" xfId="0" applyNumberFormat="1" applyFont="1" applyAlignment="1">
      <alignment horizontal="center" vertical="center" wrapText="1"/>
    </xf>
    <xf numFmtId="49" fontId="20" fillId="0" borderId="0" xfId="0" applyNumberFormat="1" applyFont="1" applyAlignment="1">
      <alignment horizontal="center" vertical="center" wrapText="1"/>
    </xf>
    <xf numFmtId="49" fontId="20" fillId="0" borderId="0" xfId="0" applyNumberFormat="1" applyFont="1" applyAlignment="1">
      <alignment horizontal="left" vertical="center" wrapText="1"/>
    </xf>
    <xf numFmtId="0" fontId="1" fillId="0" borderId="0" xfId="0" applyFont="1" applyAlignment="1">
      <alignment horizontal="left" vertical="center"/>
    </xf>
    <xf numFmtId="0" fontId="25"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 fillId="0" borderId="0" xfId="0" applyFont="1" applyAlignment="1">
      <alignment horizontal="right" vertical="center"/>
    </xf>
    <xf numFmtId="0" fontId="1" fillId="2" borderId="1" xfId="0" applyFont="1" applyFill="1" applyBorder="1" applyAlignment="1">
      <alignment horizontal="left" vertical="center"/>
    </xf>
    <xf numFmtId="164" fontId="1" fillId="2" borderId="1" xfId="0" applyNumberFormat="1" applyFont="1" applyFill="1" applyBorder="1" applyAlignment="1">
      <alignment vertical="top"/>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right" vertical="center"/>
    </xf>
    <xf numFmtId="0" fontId="1" fillId="0" borderId="0" xfId="0" applyFont="1"/>
    <xf numFmtId="0" fontId="12" fillId="9" borderId="1" xfId="0" applyFont="1" applyFill="1" applyBorder="1" applyAlignment="1">
      <alignment horizontal="left" vertical="center" shrinkToFit="1"/>
    </xf>
    <xf numFmtId="0" fontId="12" fillId="10" borderId="49" xfId="0" applyFont="1" applyFill="1" applyBorder="1" applyAlignment="1">
      <alignment horizontal="center" vertical="center" wrapText="1"/>
    </xf>
    <xf numFmtId="0" fontId="29" fillId="10" borderId="49" xfId="0" applyFont="1" applyFill="1" applyBorder="1" applyAlignment="1">
      <alignment horizontal="center" vertical="center" wrapText="1"/>
    </xf>
    <xf numFmtId="0" fontId="16" fillId="4" borderId="50" xfId="0" applyFont="1" applyFill="1" applyBorder="1" applyAlignment="1">
      <alignment vertical="center" wrapText="1"/>
    </xf>
    <xf numFmtId="0" fontId="30" fillId="4" borderId="32" xfId="0" applyFont="1" applyFill="1" applyBorder="1" applyAlignment="1">
      <alignment horizontal="center" vertical="center" wrapText="1"/>
    </xf>
    <xf numFmtId="9" fontId="30" fillId="4" borderId="32" xfId="0" applyNumberFormat="1" applyFont="1" applyFill="1" applyBorder="1" applyAlignment="1">
      <alignment horizontal="center" vertical="center" wrapText="1"/>
    </xf>
    <xf numFmtId="0" fontId="31" fillId="4" borderId="32" xfId="0" applyFont="1" applyFill="1" applyBorder="1" applyAlignment="1">
      <alignment horizontal="left" vertical="center" wrapText="1"/>
    </xf>
    <xf numFmtId="0" fontId="30" fillId="4" borderId="33" xfId="0" applyFont="1" applyFill="1" applyBorder="1" applyAlignment="1">
      <alignment horizontal="left" vertical="center" wrapText="1"/>
    </xf>
    <xf numFmtId="0" fontId="30" fillId="0" borderId="0" xfId="0" applyFont="1"/>
    <xf numFmtId="0" fontId="32" fillId="11" borderId="50" xfId="0" applyFont="1" applyFill="1" applyBorder="1" applyAlignment="1">
      <alignment horizontal="left" vertical="center" wrapText="1"/>
    </xf>
    <xf numFmtId="9" fontId="33" fillId="11" borderId="32" xfId="0" applyNumberFormat="1" applyFont="1" applyFill="1" applyBorder="1" applyAlignment="1">
      <alignment horizontal="center" vertical="center" wrapText="1"/>
    </xf>
    <xf numFmtId="9" fontId="31" fillId="11" borderId="32" xfId="0" applyNumberFormat="1" applyFont="1" applyFill="1" applyBorder="1" applyAlignment="1">
      <alignment horizontal="center" vertical="center" wrapText="1"/>
    </xf>
    <xf numFmtId="9" fontId="31" fillId="11" borderId="32" xfId="0" applyNumberFormat="1" applyFont="1" applyFill="1" applyBorder="1" applyAlignment="1">
      <alignment vertical="center" wrapText="1"/>
    </xf>
    <xf numFmtId="9" fontId="31" fillId="11" borderId="33" xfId="0" applyNumberFormat="1" applyFont="1" applyFill="1" applyBorder="1" applyAlignment="1">
      <alignment horizontal="left" vertical="center" wrapText="1"/>
    </xf>
    <xf numFmtId="0" fontId="31" fillId="0" borderId="0" xfId="0" applyFont="1"/>
    <xf numFmtId="0" fontId="2" fillId="9" borderId="50" xfId="0" applyFont="1" applyFill="1" applyBorder="1" applyAlignment="1">
      <alignment horizontal="left" vertical="center" wrapText="1"/>
    </xf>
    <xf numFmtId="0" fontId="29" fillId="0" borderId="28" xfId="0" applyFont="1" applyBorder="1" applyAlignment="1">
      <alignment horizontal="center" vertical="center" wrapText="1"/>
    </xf>
    <xf numFmtId="9" fontId="12" fillId="5" borderId="32" xfId="0" applyNumberFormat="1" applyFont="1" applyFill="1" applyBorder="1" applyAlignment="1">
      <alignment horizontal="center" vertical="center" wrapText="1"/>
    </xf>
    <xf numFmtId="0" fontId="27" fillId="0" borderId="29" xfId="0" applyFont="1" applyBorder="1" applyAlignment="1">
      <alignment horizontal="center" vertical="center" wrapText="1"/>
    </xf>
    <xf numFmtId="49" fontId="2" fillId="9" borderId="50" xfId="0" applyNumberFormat="1" applyFont="1" applyFill="1" applyBorder="1" applyAlignment="1">
      <alignment horizontal="left" vertical="center" wrapText="1"/>
    </xf>
    <xf numFmtId="0" fontId="12" fillId="9" borderId="50" xfId="0" applyFont="1" applyFill="1" applyBorder="1" applyAlignment="1">
      <alignment horizontal="left" vertical="center" wrapText="1"/>
    </xf>
    <xf numFmtId="0" fontId="31" fillId="11" borderId="32" xfId="0" applyFont="1" applyFill="1" applyBorder="1" applyAlignment="1">
      <alignment horizontal="left" vertical="center" wrapText="1"/>
    </xf>
    <xf numFmtId="0" fontId="33" fillId="11" borderId="32" xfId="0" applyFont="1" applyFill="1" applyBorder="1"/>
    <xf numFmtId="0" fontId="12" fillId="9" borderId="50" xfId="0" applyFont="1" applyFill="1" applyBorder="1" applyAlignment="1">
      <alignment wrapText="1"/>
    </xf>
    <xf numFmtId="0" fontId="29" fillId="0" borderId="28" xfId="0" applyFont="1" applyBorder="1" applyAlignment="1">
      <alignment horizontal="center" wrapText="1"/>
    </xf>
    <xf numFmtId="9" fontId="12" fillId="5" borderId="32" xfId="0" applyNumberFormat="1" applyFont="1" applyFill="1" applyBorder="1" applyAlignment="1">
      <alignment horizontal="center" wrapText="1"/>
    </xf>
    <xf numFmtId="0" fontId="27" fillId="0" borderId="29" xfId="0" applyFont="1" applyBorder="1" applyAlignment="1">
      <alignment horizontal="center" wrapText="1"/>
    </xf>
    <xf numFmtId="0" fontId="12" fillId="0" borderId="0" xfId="0" applyFont="1" applyAlignment="1">
      <alignment horizontal="left"/>
    </xf>
    <xf numFmtId="0" fontId="29" fillId="0" borderId="0" xfId="0" applyFont="1"/>
    <xf numFmtId="0" fontId="12" fillId="0" borderId="0" xfId="0" applyFont="1" applyAlignment="1">
      <alignment wrapText="1"/>
    </xf>
    <xf numFmtId="164" fontId="1" fillId="2" borderId="1" xfId="0" applyNumberFormat="1" applyFont="1" applyFill="1" applyBorder="1" applyAlignment="1">
      <alignment vertical="center"/>
    </xf>
    <xf numFmtId="0" fontId="1" fillId="2" borderId="1" xfId="0" applyFont="1" applyFill="1" applyBorder="1" applyAlignment="1">
      <alignment horizontal="center" vertical="center"/>
    </xf>
    <xf numFmtId="164" fontId="1" fillId="0" borderId="0" xfId="0" applyNumberFormat="1" applyFont="1" applyAlignment="1">
      <alignment horizontal="right" vertical="center"/>
    </xf>
    <xf numFmtId="0" fontId="12" fillId="10" borderId="50" xfId="0" applyFont="1" applyFill="1" applyBorder="1" applyAlignment="1">
      <alignment horizontal="center" vertical="center" wrapText="1"/>
    </xf>
    <xf numFmtId="0" fontId="29" fillId="10" borderId="32" xfId="0"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2" fillId="10" borderId="33" xfId="0" applyFont="1" applyFill="1" applyBorder="1" applyAlignment="1">
      <alignment horizontal="center" vertical="center" wrapText="1"/>
    </xf>
    <xf numFmtId="0" fontId="30" fillId="4" borderId="32" xfId="0" applyFont="1" applyFill="1" applyBorder="1" applyAlignment="1">
      <alignment vertical="center" wrapText="1"/>
    </xf>
    <xf numFmtId="0" fontId="31" fillId="4" borderId="32" xfId="0" applyFont="1" applyFill="1" applyBorder="1" applyAlignment="1">
      <alignment vertical="center" wrapText="1"/>
    </xf>
    <xf numFmtId="9" fontId="16" fillId="4" borderId="33" xfId="0" applyNumberFormat="1" applyFont="1" applyFill="1" applyBorder="1" applyAlignment="1">
      <alignment horizontal="left" vertical="center" wrapText="1"/>
    </xf>
    <xf numFmtId="9" fontId="32" fillId="11" borderId="33" xfId="0" applyNumberFormat="1" applyFont="1" applyFill="1" applyBorder="1" applyAlignment="1">
      <alignment horizontal="left" vertical="center" wrapText="1"/>
    </xf>
    <xf numFmtId="0" fontId="34" fillId="0" borderId="29" xfId="0" applyFont="1" applyBorder="1" applyAlignment="1">
      <alignment horizontal="center" vertical="center" wrapText="1"/>
    </xf>
    <xf numFmtId="0" fontId="32" fillId="12" borderId="50" xfId="0" applyFont="1" applyFill="1" applyBorder="1" applyAlignment="1">
      <alignment horizontal="left" vertical="center" wrapText="1"/>
    </xf>
    <xf numFmtId="9" fontId="33" fillId="12" borderId="32" xfId="0" applyNumberFormat="1" applyFont="1" applyFill="1" applyBorder="1" applyAlignment="1">
      <alignment horizontal="center" vertical="center" wrapText="1"/>
    </xf>
    <xf numFmtId="9" fontId="31" fillId="12" borderId="32" xfId="0" applyNumberFormat="1" applyFont="1" applyFill="1" applyBorder="1" applyAlignment="1">
      <alignment horizontal="center" vertical="center" wrapText="1"/>
    </xf>
    <xf numFmtId="9" fontId="33" fillId="12" borderId="32" xfId="0" applyNumberFormat="1" applyFont="1" applyFill="1" applyBorder="1" applyAlignment="1">
      <alignment horizontal="left" vertical="center" wrapText="1"/>
    </xf>
    <xf numFmtId="9" fontId="35" fillId="12" borderId="33" xfId="0" applyNumberFormat="1" applyFont="1" applyFill="1" applyBorder="1" applyAlignment="1">
      <alignment horizontal="left" vertical="center" wrapText="1"/>
    </xf>
    <xf numFmtId="9" fontId="33" fillId="11" borderId="32" xfId="0" applyNumberFormat="1" applyFont="1" applyFill="1" applyBorder="1" applyAlignment="1">
      <alignment horizontal="left" vertical="center" wrapText="1"/>
    </xf>
    <xf numFmtId="9" fontId="35" fillId="11" borderId="33" xfId="0" applyNumberFormat="1" applyFont="1" applyFill="1" applyBorder="1" applyAlignment="1">
      <alignment horizontal="left" vertical="center" wrapText="1"/>
    </xf>
    <xf numFmtId="0" fontId="34" fillId="0" borderId="29" xfId="0" applyFont="1" applyBorder="1" applyAlignment="1">
      <alignment horizontal="center" wrapText="1"/>
    </xf>
    <xf numFmtId="0" fontId="13" fillId="9" borderId="50" xfId="0" applyFont="1" applyFill="1" applyBorder="1" applyAlignment="1">
      <alignment horizontal="left" vertical="center" wrapText="1"/>
    </xf>
    <xf numFmtId="0" fontId="16" fillId="4" borderId="33" xfId="0" applyFont="1" applyFill="1" applyBorder="1" applyAlignment="1">
      <alignment horizontal="left" vertical="center" wrapText="1"/>
    </xf>
    <xf numFmtId="9" fontId="33" fillId="11" borderId="33" xfId="0" applyNumberFormat="1" applyFont="1" applyFill="1" applyBorder="1" applyAlignment="1">
      <alignment horizontal="left" vertical="center" wrapText="1"/>
    </xf>
    <xf numFmtId="0" fontId="36" fillId="12" borderId="50" xfId="0" applyFont="1" applyFill="1" applyBorder="1" applyAlignment="1">
      <alignment horizontal="left" vertical="center" wrapText="1"/>
    </xf>
    <xf numFmtId="0" fontId="33" fillId="12" borderId="32" xfId="0" applyFont="1" applyFill="1" applyBorder="1" applyAlignment="1">
      <alignment horizontal="center" vertical="center" wrapText="1"/>
    </xf>
    <xf numFmtId="0" fontId="33" fillId="12" borderId="32" xfId="0" applyFont="1" applyFill="1" applyBorder="1" applyAlignment="1">
      <alignment horizontal="left" vertical="center" wrapText="1"/>
    </xf>
    <xf numFmtId="0" fontId="35" fillId="12" borderId="33" xfId="0" applyFont="1" applyFill="1" applyBorder="1" applyAlignment="1">
      <alignment horizontal="left" vertical="center" wrapText="1"/>
    </xf>
    <xf numFmtId="0" fontId="34" fillId="0" borderId="28" xfId="0" applyFont="1" applyBorder="1" applyAlignment="1">
      <alignment horizontal="center" vertical="center" wrapText="1"/>
    </xf>
    <xf numFmtId="0" fontId="33" fillId="11" borderId="32" xfId="0" applyFont="1" applyFill="1" applyBorder="1" applyAlignment="1">
      <alignment horizontal="center" vertical="center" wrapText="1"/>
    </xf>
    <xf numFmtId="0" fontId="29" fillId="0" borderId="0" xfId="0" applyFont="1" applyAlignment="1">
      <alignment horizontal="center" vertical="center" wrapText="1"/>
    </xf>
    <xf numFmtId="0" fontId="12" fillId="0" borderId="0" xfId="0" applyFont="1" applyAlignment="1">
      <alignment horizontal="center"/>
    </xf>
    <xf numFmtId="0" fontId="1" fillId="3" borderId="1" xfId="0" applyFont="1" applyFill="1" applyBorder="1" applyAlignment="1">
      <alignment vertical="center"/>
    </xf>
    <xf numFmtId="0" fontId="6" fillId="3" borderId="1" xfId="0" applyFont="1" applyFill="1" applyBorder="1"/>
    <xf numFmtId="0" fontId="37" fillId="3" borderId="1" xfId="0" applyFont="1" applyFill="1" applyBorder="1" applyAlignment="1">
      <alignment horizontal="right" vertical="center"/>
    </xf>
    <xf numFmtId="0" fontId="6" fillId="0" borderId="0" xfId="0" applyFont="1"/>
    <xf numFmtId="0" fontId="37" fillId="3" borderId="1" xfId="0" applyFont="1" applyFill="1" applyBorder="1" applyAlignment="1">
      <alignment horizontal="lef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164" fontId="1" fillId="3" borderId="1" xfId="0" applyNumberFormat="1" applyFont="1" applyFill="1" applyBorder="1" applyAlignment="1">
      <alignment vertical="top"/>
    </xf>
    <xf numFmtId="164" fontId="1" fillId="3" borderId="1" xfId="0" applyNumberFormat="1" applyFont="1" applyFill="1" applyBorder="1" applyAlignment="1">
      <alignment horizontal="right" vertical="center"/>
    </xf>
    <xf numFmtId="0" fontId="10" fillId="3" borderId="1" xfId="0" applyFont="1" applyFill="1" applyBorder="1"/>
    <xf numFmtId="9" fontId="38" fillId="0" borderId="27" xfId="0" applyNumberFormat="1" applyFont="1" applyBorder="1" applyAlignment="1">
      <alignment vertical="center"/>
    </xf>
    <xf numFmtId="9" fontId="23" fillId="4" borderId="32" xfId="0" applyNumberFormat="1" applyFont="1" applyFill="1" applyBorder="1" applyAlignment="1">
      <alignment vertical="center"/>
    </xf>
    <xf numFmtId="9" fontId="39" fillId="4" borderId="32" xfId="0" applyNumberFormat="1" applyFont="1" applyFill="1" applyBorder="1" applyAlignment="1">
      <alignment horizontal="center" vertical="center"/>
    </xf>
    <xf numFmtId="9" fontId="23" fillId="4" borderId="33" xfId="0" applyNumberFormat="1" applyFont="1" applyFill="1" applyBorder="1" applyAlignment="1">
      <alignment vertical="center"/>
    </xf>
    <xf numFmtId="0" fontId="12" fillId="5" borderId="7" xfId="0" applyFont="1" applyFill="1" applyBorder="1" applyAlignment="1">
      <alignment horizontal="right" vertical="center" wrapText="1"/>
    </xf>
    <xf numFmtId="0" fontId="12" fillId="5" borderId="8" xfId="0" applyFont="1" applyFill="1" applyBorder="1" applyAlignment="1">
      <alignment horizontal="right" vertical="center" wrapText="1"/>
    </xf>
    <xf numFmtId="9" fontId="12" fillId="5" borderId="8" xfId="0" applyNumberFormat="1" applyFont="1" applyFill="1" applyBorder="1" applyAlignment="1">
      <alignment horizontal="left" vertical="center"/>
    </xf>
    <xf numFmtId="49" fontId="12" fillId="5" borderId="8" xfId="0" applyNumberFormat="1" applyFont="1" applyFill="1" applyBorder="1" applyAlignment="1">
      <alignment horizontal="left" vertical="center"/>
    </xf>
    <xf numFmtId="0" fontId="12" fillId="9" borderId="2" xfId="0" applyFont="1" applyFill="1" applyBorder="1"/>
    <xf numFmtId="0" fontId="12" fillId="9" borderId="3" xfId="0" applyFont="1" applyFill="1" applyBorder="1"/>
    <xf numFmtId="0" fontId="12" fillId="9" borderId="51" xfId="0" applyFont="1" applyFill="1" applyBorder="1"/>
    <xf numFmtId="0" fontId="12" fillId="9" borderId="25" xfId="0" applyFont="1" applyFill="1" applyBorder="1"/>
    <xf numFmtId="0" fontId="12" fillId="9" borderId="1" xfId="0" applyFont="1" applyFill="1" applyBorder="1"/>
    <xf numFmtId="0" fontId="12" fillId="9" borderId="26" xfId="0" applyFont="1" applyFill="1" applyBorder="1"/>
    <xf numFmtId="0" fontId="42" fillId="9" borderId="7" xfId="0" applyFont="1" applyFill="1" applyBorder="1" applyAlignment="1">
      <alignment horizontal="center" vertical="center" wrapText="1"/>
    </xf>
    <xf numFmtId="0" fontId="40" fillId="9" borderId="52" xfId="0" applyFont="1" applyFill="1" applyBorder="1" applyAlignment="1">
      <alignment horizontal="center" vertical="center" wrapText="1"/>
    </xf>
    <xf numFmtId="0" fontId="40" fillId="9" borderId="34" xfId="0" applyFont="1" applyFill="1" applyBorder="1" applyAlignment="1">
      <alignment horizontal="center" vertical="center" wrapText="1"/>
    </xf>
    <xf numFmtId="0" fontId="12" fillId="9" borderId="7" xfId="0" applyFont="1" applyFill="1" applyBorder="1"/>
    <xf numFmtId="0" fontId="12" fillId="9" borderId="8" xfId="0" applyFont="1" applyFill="1" applyBorder="1"/>
    <xf numFmtId="0" fontId="12" fillId="9" borderId="34" xfId="0" applyFont="1" applyFill="1" applyBorder="1"/>
    <xf numFmtId="0" fontId="43" fillId="4" borderId="1" xfId="0" applyFont="1" applyFill="1" applyBorder="1" applyAlignment="1">
      <alignment horizontal="center" vertical="center" wrapText="1"/>
    </xf>
    <xf numFmtId="0" fontId="13" fillId="12" borderId="50" xfId="0" applyFont="1" applyFill="1" applyBorder="1" applyAlignment="1">
      <alignment horizontal="left" vertical="center" wrapText="1"/>
    </xf>
    <xf numFmtId="0" fontId="13" fillId="12" borderId="32" xfId="0" applyFont="1" applyFill="1" applyBorder="1" applyAlignment="1">
      <alignment horizontal="left" vertical="center" wrapText="1"/>
    </xf>
    <xf numFmtId="0" fontId="27" fillId="3" borderId="32" xfId="0" applyFont="1" applyFill="1" applyBorder="1" applyAlignment="1">
      <alignment horizontal="left" vertical="center" wrapText="1"/>
    </xf>
    <xf numFmtId="0" fontId="12" fillId="5" borderId="32" xfId="0" applyFont="1" applyFill="1" applyBorder="1" applyAlignment="1">
      <alignment horizontal="left" vertical="center" wrapText="1"/>
    </xf>
    <xf numFmtId="49" fontId="12" fillId="5" borderId="32" xfId="0" applyNumberFormat="1" applyFont="1" applyFill="1" applyBorder="1" applyAlignment="1">
      <alignment horizontal="left" vertical="center" wrapText="1"/>
    </xf>
    <xf numFmtId="0" fontId="41" fillId="5" borderId="32" xfId="0" applyFont="1" applyFill="1" applyBorder="1" applyAlignment="1">
      <alignment horizontal="center" vertical="center" wrapText="1"/>
    </xf>
    <xf numFmtId="9" fontId="41" fillId="5" borderId="32" xfId="0" applyNumberFormat="1" applyFont="1" applyFill="1" applyBorder="1" applyAlignment="1">
      <alignment horizontal="center" vertical="center" wrapText="1"/>
    </xf>
    <xf numFmtId="0" fontId="41" fillId="5" borderId="33" xfId="0" applyFont="1" applyFill="1" applyBorder="1" applyAlignment="1">
      <alignment horizontal="center" vertical="center" wrapText="1"/>
    </xf>
    <xf numFmtId="0" fontId="2" fillId="12" borderId="32" xfId="0" applyFont="1" applyFill="1" applyBorder="1" applyAlignment="1">
      <alignment horizontal="left" vertical="center" wrapText="1"/>
    </xf>
    <xf numFmtId="0" fontId="23" fillId="12" borderId="50" xfId="0" applyFont="1" applyFill="1" applyBorder="1" applyAlignment="1">
      <alignment horizontal="left" vertical="center" wrapText="1"/>
    </xf>
    <xf numFmtId="0" fontId="5"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164" fontId="5" fillId="0" borderId="0" xfId="0" applyNumberFormat="1" applyFont="1" applyAlignment="1">
      <alignment vertical="top"/>
    </xf>
    <xf numFmtId="164" fontId="5" fillId="0" borderId="0" xfId="0" applyNumberFormat="1" applyFont="1" applyAlignment="1">
      <alignment horizontal="right" vertical="center"/>
    </xf>
    <xf numFmtId="9" fontId="38" fillId="0" borderId="27" xfId="0" applyNumberFormat="1" applyFont="1" applyBorder="1" applyAlignment="1">
      <alignment vertical="center" wrapText="1"/>
    </xf>
    <xf numFmtId="9" fontId="23" fillId="4" borderId="32" xfId="0" applyNumberFormat="1" applyFont="1" applyFill="1" applyBorder="1" applyAlignment="1">
      <alignment vertical="center" wrapText="1"/>
    </xf>
    <xf numFmtId="9" fontId="26" fillId="4" borderId="32" xfId="0" applyNumberFormat="1" applyFont="1" applyFill="1" applyBorder="1" applyAlignment="1">
      <alignment horizontal="center" vertical="center"/>
    </xf>
    <xf numFmtId="9" fontId="38" fillId="13" borderId="33" xfId="0" applyNumberFormat="1" applyFont="1" applyFill="1" applyBorder="1" applyAlignment="1">
      <alignment vertical="center" wrapText="1"/>
    </xf>
    <xf numFmtId="9" fontId="38" fillId="0" borderId="0" xfId="0" applyNumberFormat="1" applyFont="1" applyAlignment="1">
      <alignment vertical="center" wrapText="1"/>
    </xf>
    <xf numFmtId="9" fontId="38" fillId="0" borderId="0" xfId="0" applyNumberFormat="1" applyFont="1" applyAlignment="1">
      <alignment horizontal="center" vertical="center"/>
    </xf>
    <xf numFmtId="9" fontId="12" fillId="9" borderId="59" xfId="0" applyNumberFormat="1" applyFont="1" applyFill="1" applyBorder="1" applyAlignment="1">
      <alignment horizontal="center" vertical="center" wrapText="1"/>
    </xf>
    <xf numFmtId="0" fontId="12" fillId="9" borderId="1" xfId="0" applyFont="1" applyFill="1" applyBorder="1" applyAlignment="1">
      <alignment horizontal="left" vertical="center"/>
    </xf>
    <xf numFmtId="0" fontId="12" fillId="9" borderId="26" xfId="0" applyFont="1" applyFill="1" applyBorder="1" applyAlignment="1">
      <alignment horizontal="left" vertical="center"/>
    </xf>
    <xf numFmtId="0" fontId="12" fillId="9" borderId="8" xfId="0" applyFont="1" applyFill="1" applyBorder="1" applyAlignment="1">
      <alignment horizontal="left" vertical="center"/>
    </xf>
    <xf numFmtId="0" fontId="12" fillId="9" borderId="34" xfId="0" applyFont="1" applyFill="1" applyBorder="1" applyAlignment="1">
      <alignment horizontal="left" vertical="center"/>
    </xf>
    <xf numFmtId="0" fontId="44" fillId="9" borderId="3" xfId="0" applyFont="1" applyFill="1" applyBorder="1" applyAlignment="1">
      <alignment horizontal="right" vertical="center" wrapText="1"/>
    </xf>
    <xf numFmtId="9" fontId="44" fillId="9" borderId="51" xfId="0" applyNumberFormat="1" applyFont="1" applyFill="1" applyBorder="1" applyAlignment="1">
      <alignment horizontal="center" vertical="center" wrapText="1"/>
    </xf>
    <xf numFmtId="0" fontId="2" fillId="9" borderId="25" xfId="0" applyFont="1" applyFill="1" applyBorder="1"/>
    <xf numFmtId="0" fontId="40" fillId="9" borderId="1" xfId="0" applyFont="1" applyFill="1" applyBorder="1" applyAlignment="1">
      <alignment horizontal="right" vertical="center"/>
    </xf>
    <xf numFmtId="9" fontId="40" fillId="9" borderId="1" xfId="0" applyNumberFormat="1" applyFont="1" applyFill="1" applyBorder="1" applyAlignment="1">
      <alignment horizontal="center" vertical="center"/>
    </xf>
    <xf numFmtId="9" fontId="45" fillId="9" borderId="26" xfId="0" applyNumberFormat="1" applyFont="1" applyFill="1" applyBorder="1" applyAlignment="1">
      <alignment vertical="center"/>
    </xf>
    <xf numFmtId="0" fontId="2" fillId="9" borderId="1" xfId="0" applyFont="1" applyFill="1" applyBorder="1"/>
    <xf numFmtId="0" fontId="2" fillId="9" borderId="26" xfId="0" applyFont="1" applyFill="1" applyBorder="1"/>
    <xf numFmtId="0" fontId="42" fillId="9" borderId="52" xfId="0" applyFont="1" applyFill="1" applyBorder="1" applyAlignment="1">
      <alignment horizontal="center" vertical="center" wrapText="1"/>
    </xf>
    <xf numFmtId="9" fontId="46" fillId="9" borderId="25" xfId="0" applyNumberFormat="1" applyFont="1" applyFill="1" applyBorder="1" applyAlignment="1">
      <alignment horizontal="center"/>
    </xf>
    <xf numFmtId="9" fontId="46" fillId="9" borderId="1" xfId="0" applyNumberFormat="1" applyFont="1" applyFill="1" applyBorder="1" applyAlignment="1">
      <alignment horizontal="center"/>
    </xf>
    <xf numFmtId="9" fontId="46" fillId="9" borderId="26" xfId="0" applyNumberFormat="1" applyFont="1" applyFill="1" applyBorder="1" applyAlignment="1">
      <alignment horizontal="center"/>
    </xf>
    <xf numFmtId="9" fontId="46" fillId="9" borderId="7" xfId="0" applyNumberFormat="1" applyFont="1" applyFill="1" applyBorder="1" applyAlignment="1">
      <alignment horizontal="center"/>
    </xf>
    <xf numFmtId="9" fontId="46" fillId="9" borderId="8" xfId="0" applyNumberFormat="1" applyFont="1" applyFill="1" applyBorder="1" applyAlignment="1">
      <alignment horizontal="center"/>
    </xf>
    <xf numFmtId="9" fontId="46" fillId="9" borderId="34" xfId="0" applyNumberFormat="1" applyFont="1" applyFill="1" applyBorder="1" applyAlignment="1">
      <alignment horizontal="center"/>
    </xf>
    <xf numFmtId="9" fontId="46" fillId="9" borderId="25" xfId="0" applyNumberFormat="1" applyFont="1" applyFill="1" applyBorder="1"/>
    <xf numFmtId="9" fontId="46" fillId="9" borderId="1" xfId="0" applyNumberFormat="1" applyFont="1" applyFill="1" applyBorder="1"/>
    <xf numFmtId="9" fontId="46" fillId="9" borderId="26" xfId="0" applyNumberFormat="1" applyFont="1" applyFill="1" applyBorder="1"/>
    <xf numFmtId="9" fontId="38" fillId="9" borderId="7" xfId="0" applyNumberFormat="1" applyFont="1" applyFill="1" applyBorder="1" applyAlignment="1">
      <alignment vertical="center"/>
    </xf>
    <xf numFmtId="9" fontId="38" fillId="9" borderId="8" xfId="0" applyNumberFormat="1" applyFont="1" applyFill="1" applyBorder="1" applyAlignment="1">
      <alignment vertical="center"/>
    </xf>
    <xf numFmtId="9" fontId="38" fillId="9" borderId="34" xfId="0" applyNumberFormat="1" applyFont="1" applyFill="1" applyBorder="1" applyAlignment="1">
      <alignment vertical="center"/>
    </xf>
    <xf numFmtId="0" fontId="44" fillId="9" borderId="3" xfId="0" applyFont="1" applyFill="1" applyBorder="1" applyAlignment="1">
      <alignment horizontal="right" vertical="center"/>
    </xf>
    <xf numFmtId="9" fontId="44" fillId="9" borderId="51" xfId="0" applyNumberFormat="1" applyFont="1" applyFill="1" applyBorder="1" applyAlignment="1">
      <alignment horizontal="center" vertical="center"/>
    </xf>
    <xf numFmtId="9" fontId="38" fillId="9" borderId="25" xfId="0" applyNumberFormat="1" applyFont="1" applyFill="1" applyBorder="1" applyAlignment="1">
      <alignment vertical="center"/>
    </xf>
    <xf numFmtId="9" fontId="38" fillId="9" borderId="1" xfId="0" applyNumberFormat="1" applyFont="1" applyFill="1" applyBorder="1" applyAlignment="1">
      <alignment vertical="center"/>
    </xf>
    <xf numFmtId="9" fontId="38" fillId="9" borderId="26" xfId="0" applyNumberFormat="1" applyFont="1" applyFill="1" applyBorder="1" applyAlignment="1">
      <alignment vertical="center"/>
    </xf>
    <xf numFmtId="9" fontId="38" fillId="9" borderId="7" xfId="0" applyNumberFormat="1" applyFont="1" applyFill="1" applyBorder="1" applyAlignment="1">
      <alignment horizontal="center" vertical="center"/>
    </xf>
    <xf numFmtId="9" fontId="38" fillId="9" borderId="8" xfId="0" applyNumberFormat="1" applyFont="1" applyFill="1" applyBorder="1" applyAlignment="1">
      <alignment horizontal="center" vertical="center"/>
    </xf>
    <xf numFmtId="9" fontId="38" fillId="9" borderId="34" xfId="0" applyNumberFormat="1" applyFont="1" applyFill="1" applyBorder="1" applyAlignment="1">
      <alignment horizontal="center" vertical="center"/>
    </xf>
    <xf numFmtId="9" fontId="16" fillId="4" borderId="69" xfId="0" applyNumberFormat="1" applyFont="1" applyFill="1" applyBorder="1" applyAlignment="1">
      <alignment horizontal="left" vertical="center" wrapText="1"/>
    </xf>
    <xf numFmtId="0" fontId="16" fillId="4" borderId="69" xfId="0" applyFont="1" applyFill="1" applyBorder="1" applyAlignment="1">
      <alignment horizontal="left" vertical="center"/>
    </xf>
    <xf numFmtId="9" fontId="47" fillId="13" borderId="70" xfId="0" applyNumberFormat="1" applyFont="1" applyFill="1" applyBorder="1" applyAlignment="1">
      <alignment vertical="center"/>
    </xf>
    <xf numFmtId="0" fontId="30" fillId="0" borderId="0" xfId="0" applyFont="1" applyAlignment="1">
      <alignment vertical="center"/>
    </xf>
    <xf numFmtId="9" fontId="23" fillId="4" borderId="1" xfId="0" applyNumberFormat="1" applyFont="1" applyFill="1" applyBorder="1" applyAlignment="1">
      <alignment horizontal="center" vertical="center"/>
    </xf>
    <xf numFmtId="9" fontId="23" fillId="4" borderId="1" xfId="0" applyNumberFormat="1" applyFont="1" applyFill="1" applyBorder="1" applyAlignment="1">
      <alignment horizontal="left" vertical="center" wrapText="1"/>
    </xf>
    <xf numFmtId="0" fontId="23" fillId="4" borderId="1" xfId="0" applyFont="1" applyFill="1" applyBorder="1" applyAlignment="1">
      <alignment horizontal="left" vertical="center"/>
    </xf>
    <xf numFmtId="9" fontId="43" fillId="13" borderId="1" xfId="0" applyNumberFormat="1" applyFont="1" applyFill="1" applyBorder="1" applyAlignment="1">
      <alignment horizontal="left" vertical="center" wrapText="1"/>
    </xf>
    <xf numFmtId="9" fontId="23" fillId="14" borderId="1" xfId="0" applyNumberFormat="1" applyFont="1" applyFill="1" applyBorder="1" applyAlignment="1">
      <alignment horizontal="center" vertical="center"/>
    </xf>
    <xf numFmtId="9" fontId="23" fillId="15" borderId="1" xfId="0" applyNumberFormat="1" applyFont="1" applyFill="1" applyBorder="1" applyAlignment="1">
      <alignment horizontal="center" vertical="center"/>
    </xf>
    <xf numFmtId="9" fontId="12" fillId="12" borderId="8" xfId="0" applyNumberFormat="1" applyFont="1" applyFill="1" applyBorder="1" applyAlignment="1">
      <alignment horizontal="center" vertical="center"/>
    </xf>
    <xf numFmtId="9" fontId="12" fillId="12" borderId="32" xfId="0" applyNumberFormat="1" applyFont="1" applyFill="1" applyBorder="1" applyAlignment="1">
      <alignment horizontal="center" vertical="center"/>
    </xf>
    <xf numFmtId="9" fontId="12" fillId="12" borderId="1" xfId="0" applyNumberFormat="1" applyFont="1" applyFill="1" applyBorder="1" applyAlignment="1">
      <alignment horizontal="center" vertical="center"/>
    </xf>
    <xf numFmtId="9" fontId="23" fillId="14" borderId="1" xfId="0" applyNumberFormat="1" applyFont="1" applyFill="1" applyBorder="1" applyAlignment="1">
      <alignment horizontal="center" vertical="center" wrapText="1"/>
    </xf>
    <xf numFmtId="0" fontId="48" fillId="0" borderId="0" xfId="0" applyFont="1"/>
    <xf numFmtId="0" fontId="2" fillId="12" borderId="25" xfId="0" applyFont="1" applyFill="1" applyBorder="1" applyAlignment="1">
      <alignment horizontal="left" vertical="center"/>
    </xf>
    <xf numFmtId="9" fontId="23" fillId="4" borderId="1" xfId="0" applyNumberFormat="1" applyFont="1" applyFill="1" applyBorder="1" applyAlignment="1">
      <alignment horizontal="left" vertical="center"/>
    </xf>
    <xf numFmtId="9" fontId="23" fillId="13" borderId="1" xfId="0" applyNumberFormat="1" applyFont="1" applyFill="1" applyBorder="1" applyAlignment="1">
      <alignment horizontal="center" vertical="center" wrapText="1"/>
    </xf>
    <xf numFmtId="0" fontId="4" fillId="0" borderId="0" xfId="0" applyFont="1" applyAlignment="1">
      <alignment horizontal="center" wrapText="1"/>
    </xf>
    <xf numFmtId="9" fontId="4" fillId="0" borderId="0" xfId="0" applyNumberFormat="1" applyFont="1"/>
    <xf numFmtId="0" fontId="4" fillId="16" borderId="71" xfId="0" applyFont="1" applyFill="1" applyBorder="1" applyAlignment="1">
      <alignment horizontal="center" vertical="center" wrapText="1"/>
    </xf>
    <xf numFmtId="0" fontId="4" fillId="17" borderId="72" xfId="0" applyFont="1" applyFill="1" applyBorder="1" applyAlignment="1">
      <alignment horizontal="center" vertical="center" wrapText="1"/>
    </xf>
    <xf numFmtId="0" fontId="4" fillId="17" borderId="76" xfId="0" applyFont="1" applyFill="1" applyBorder="1" applyAlignment="1">
      <alignment horizontal="center" vertical="center" wrapText="1"/>
    </xf>
    <xf numFmtId="0" fontId="4" fillId="17" borderId="77" xfId="0" applyFont="1" applyFill="1" applyBorder="1" applyAlignment="1">
      <alignment horizontal="center" vertical="center" wrapText="1"/>
    </xf>
    <xf numFmtId="0" fontId="4" fillId="5" borderId="76"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12" borderId="76" xfId="0" applyFont="1" applyFill="1" applyBorder="1" applyAlignment="1">
      <alignment horizontal="center" vertical="center" wrapText="1"/>
    </xf>
    <xf numFmtId="9" fontId="50" fillId="5" borderId="76" xfId="0" applyNumberFormat="1" applyFont="1" applyFill="1" applyBorder="1" applyAlignment="1">
      <alignment horizontal="center" vertical="center" wrapText="1"/>
    </xf>
    <xf numFmtId="9" fontId="50" fillId="5" borderId="1" xfId="0" applyNumberFormat="1" applyFont="1" applyFill="1" applyBorder="1" applyAlignment="1">
      <alignment horizontal="center" vertical="center" wrapText="1"/>
    </xf>
    <xf numFmtId="0" fontId="4" fillId="12" borderId="80" xfId="0" applyFont="1" applyFill="1" applyBorder="1" applyAlignment="1">
      <alignment horizontal="center" vertical="center" wrapText="1"/>
    </xf>
    <xf numFmtId="9" fontId="50" fillId="5" borderId="80" xfId="0" applyNumberFormat="1" applyFont="1" applyFill="1" applyBorder="1" applyAlignment="1">
      <alignment horizontal="center" vertical="center" wrapText="1"/>
    </xf>
    <xf numFmtId="9" fontId="50" fillId="5" borderId="82" xfId="0" applyNumberFormat="1" applyFont="1" applyFill="1" applyBorder="1" applyAlignment="1">
      <alignment horizontal="center" vertical="center" wrapText="1"/>
    </xf>
    <xf numFmtId="9" fontId="4" fillId="19" borderId="88" xfId="0" applyNumberFormat="1" applyFont="1" applyFill="1" applyBorder="1" applyAlignment="1">
      <alignment vertical="center"/>
    </xf>
    <xf numFmtId="9" fontId="4" fillId="5" borderId="90" xfId="0" applyNumberFormat="1" applyFont="1" applyFill="1" applyBorder="1" applyAlignment="1">
      <alignment horizontal="center"/>
    </xf>
    <xf numFmtId="0" fontId="52" fillId="5" borderId="1" xfId="0" applyFont="1" applyFill="1" applyBorder="1" applyAlignment="1">
      <alignment horizontal="center" vertical="center" wrapText="1"/>
    </xf>
    <xf numFmtId="0" fontId="53" fillId="5" borderId="1" xfId="0" applyFont="1" applyFill="1" applyBorder="1" applyAlignment="1">
      <alignment horizontal="center" vertical="center" wrapText="1"/>
    </xf>
    <xf numFmtId="0" fontId="54" fillId="5" borderId="1" xfId="0" applyFont="1" applyFill="1" applyBorder="1" applyAlignment="1">
      <alignment horizontal="center" vertical="center" wrapText="1"/>
    </xf>
    <xf numFmtId="49" fontId="39" fillId="6" borderId="1" xfId="0" applyNumberFormat="1" applyFont="1" applyFill="1" applyBorder="1" applyAlignment="1">
      <alignment horizontal="center" vertical="center" wrapText="1"/>
    </xf>
    <xf numFmtId="9" fontId="53" fillId="5" borderId="1" xfId="0" applyNumberFormat="1" applyFont="1" applyFill="1" applyBorder="1" applyAlignment="1">
      <alignment horizontal="center" vertical="center" wrapText="1"/>
    </xf>
    <xf numFmtId="9" fontId="54" fillId="5" borderId="1" xfId="0" applyNumberFormat="1" applyFont="1" applyFill="1" applyBorder="1" applyAlignment="1">
      <alignment horizontal="center" vertical="center" wrapText="1"/>
    </xf>
    <xf numFmtId="49" fontId="54" fillId="5" borderId="1" xfId="0" applyNumberFormat="1" applyFont="1" applyFill="1" applyBorder="1" applyAlignment="1">
      <alignment horizontal="center" vertical="center" wrapText="1"/>
    </xf>
    <xf numFmtId="49" fontId="39" fillId="7" borderId="1" xfId="0" applyNumberFormat="1" applyFont="1" applyFill="1" applyBorder="1" applyAlignment="1">
      <alignment horizontal="center" vertical="center" wrapText="1"/>
    </xf>
    <xf numFmtId="49" fontId="39" fillId="8" borderId="1" xfId="0" applyNumberFormat="1" applyFont="1" applyFill="1" applyBorder="1" applyAlignment="1">
      <alignment horizontal="center" vertical="center" wrapText="1"/>
    </xf>
    <xf numFmtId="9" fontId="4" fillId="5" borderId="91" xfId="0" applyNumberFormat="1" applyFont="1" applyFill="1" applyBorder="1" applyAlignment="1">
      <alignment horizontal="center"/>
    </xf>
    <xf numFmtId="49" fontId="52" fillId="0" borderId="94" xfId="0" applyNumberFormat="1" applyFont="1" applyBorder="1" applyAlignment="1">
      <alignment horizontal="center" vertical="center" wrapText="1"/>
    </xf>
    <xf numFmtId="9" fontId="53" fillId="5" borderId="82" xfId="0" applyNumberFormat="1" applyFont="1" applyFill="1" applyBorder="1" applyAlignment="1">
      <alignment horizontal="center" vertical="center" wrapText="1"/>
    </xf>
    <xf numFmtId="9" fontId="54" fillId="5" borderId="82" xfId="0" applyNumberFormat="1" applyFont="1" applyFill="1" applyBorder="1" applyAlignment="1">
      <alignment horizontal="center" vertical="center" wrapText="1"/>
    </xf>
    <xf numFmtId="49" fontId="54" fillId="5" borderId="82" xfId="0" applyNumberFormat="1" applyFont="1" applyFill="1" applyBorder="1" applyAlignment="1">
      <alignment horizontal="center" vertical="center" wrapText="1"/>
    </xf>
    <xf numFmtId="9" fontId="41" fillId="5" borderId="32" xfId="0" quotePrefix="1" applyNumberFormat="1" applyFont="1" applyFill="1" applyBorder="1" applyAlignment="1">
      <alignment horizontal="center" vertical="center" wrapText="1"/>
    </xf>
    <xf numFmtId="0" fontId="24" fillId="5" borderId="12" xfId="0" applyFont="1" applyFill="1" applyBorder="1" applyAlignment="1">
      <alignment horizontal="center" vertical="center" wrapText="1"/>
    </xf>
    <xf numFmtId="0" fontId="9" fillId="0" borderId="5" xfId="0" applyFont="1" applyBorder="1"/>
    <xf numFmtId="0" fontId="9" fillId="0" borderId="6" xfId="0" applyFont="1" applyBorder="1"/>
    <xf numFmtId="0" fontId="24" fillId="5" borderId="18" xfId="0" applyFont="1" applyFill="1" applyBorder="1" applyAlignment="1">
      <alignment horizontal="center" vertical="center" wrapText="1"/>
    </xf>
    <xf numFmtId="0" fontId="9" fillId="0" borderId="19" xfId="0" applyFont="1" applyBorder="1"/>
    <xf numFmtId="0" fontId="9" fillId="0" borderId="36" xfId="0" applyFont="1" applyBorder="1"/>
    <xf numFmtId="20" fontId="17" fillId="5" borderId="14" xfId="0" applyNumberFormat="1" applyFont="1" applyFill="1" applyBorder="1" applyAlignment="1">
      <alignment horizontal="left" vertical="center"/>
    </xf>
    <xf numFmtId="0" fontId="9" fillId="0" borderId="10" xfId="0" applyFont="1" applyBorder="1"/>
    <xf numFmtId="0" fontId="9" fillId="0" borderId="24" xfId="0" applyFont="1" applyBorder="1"/>
    <xf numFmtId="0" fontId="16" fillId="4" borderId="12"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9" fillId="0" borderId="28" xfId="0" applyFont="1" applyBorder="1"/>
    <xf numFmtId="0" fontId="9" fillId="0" borderId="29" xfId="0" applyFont="1" applyBorder="1"/>
    <xf numFmtId="0" fontId="20" fillId="5" borderId="30"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9" fillId="0" borderId="31" xfId="0" applyFont="1" applyBorder="1"/>
    <xf numFmtId="0" fontId="22" fillId="5" borderId="30" xfId="0" applyFont="1" applyFill="1" applyBorder="1" applyAlignment="1">
      <alignment horizontal="center" vertical="center" wrapText="1"/>
    </xf>
    <xf numFmtId="49" fontId="20" fillId="5" borderId="9" xfId="0" applyNumberFormat="1" applyFont="1" applyFill="1" applyBorder="1" applyAlignment="1">
      <alignment horizontal="left" vertical="center" wrapText="1"/>
    </xf>
    <xf numFmtId="0" fontId="17" fillId="5" borderId="14" xfId="0" applyFont="1" applyFill="1" applyBorder="1" applyAlignment="1">
      <alignment horizontal="left" vertical="center" wrapText="1"/>
    </xf>
    <xf numFmtId="0" fontId="9" fillId="0" borderId="11" xfId="0" applyFont="1" applyBorder="1"/>
    <xf numFmtId="0" fontId="17" fillId="5" borderId="18" xfId="0" applyFont="1" applyFill="1" applyBorder="1" applyAlignment="1">
      <alignment horizontal="left" vertical="center" wrapText="1"/>
    </xf>
    <xf numFmtId="0" fontId="9" fillId="0" borderId="20" xfId="0" applyFont="1" applyBorder="1"/>
    <xf numFmtId="49" fontId="20" fillId="5" borderId="35" xfId="0" applyNumberFormat="1" applyFont="1" applyFill="1" applyBorder="1" applyAlignment="1">
      <alignment horizontal="left" vertical="center" wrapText="1"/>
    </xf>
    <xf numFmtId="20" fontId="18" fillId="5" borderId="14" xfId="0" applyNumberFormat="1" applyFont="1" applyFill="1" applyBorder="1" applyAlignment="1">
      <alignment horizontal="left" vertical="center"/>
    </xf>
    <xf numFmtId="20" fontId="17" fillId="5" borderId="14" xfId="0" applyNumberFormat="1" applyFont="1" applyFill="1" applyBorder="1" applyAlignment="1">
      <alignment horizontal="left" vertical="center" wrapText="1"/>
    </xf>
    <xf numFmtId="0" fontId="18" fillId="5" borderId="14" xfId="0" applyFont="1" applyFill="1" applyBorder="1" applyAlignment="1">
      <alignment horizontal="left" vertical="center"/>
    </xf>
    <xf numFmtId="0" fontId="9" fillId="0" borderId="10" xfId="0" applyFont="1" applyBorder="1" applyAlignment="1">
      <alignment wrapText="1"/>
    </xf>
    <xf numFmtId="0" fontId="9" fillId="0" borderId="24" xfId="0" applyFont="1" applyBorder="1" applyAlignment="1">
      <alignment wrapText="1"/>
    </xf>
    <xf numFmtId="0" fontId="16" fillId="4" borderId="12" xfId="0" applyFont="1" applyFill="1" applyBorder="1" applyAlignment="1">
      <alignment horizontal="center" vertical="center"/>
    </xf>
    <xf numFmtId="0" fontId="18" fillId="5" borderId="14" xfId="0" applyFont="1" applyFill="1" applyBorder="1" applyAlignment="1">
      <alignment horizontal="left" vertical="center" wrapText="1"/>
    </xf>
    <xf numFmtId="0" fontId="58" fillId="2" borderId="12" xfId="0" applyFont="1" applyFill="1" applyBorder="1" applyAlignment="1">
      <alignment horizontal="center" vertical="center" wrapText="1"/>
    </xf>
    <xf numFmtId="0" fontId="59" fillId="0" borderId="5" xfId="0" applyFont="1" applyBorder="1"/>
    <xf numFmtId="0" fontId="59" fillId="0" borderId="6" xfId="0" applyFont="1" applyBorder="1"/>
    <xf numFmtId="0" fontId="58" fillId="2" borderId="15" xfId="0" applyFont="1" applyFill="1" applyBorder="1" applyAlignment="1">
      <alignment horizontal="center" vertical="center"/>
    </xf>
    <xf numFmtId="0" fontId="59" fillId="0" borderId="16" xfId="0" applyFont="1" applyBorder="1"/>
    <xf numFmtId="0" fontId="59" fillId="0" borderId="17" xfId="0" applyFont="1" applyBorder="1"/>
    <xf numFmtId="0" fontId="59" fillId="0" borderId="23" xfId="0" applyFont="1" applyBorder="1"/>
    <xf numFmtId="0" fontId="59" fillId="0" borderId="21" xfId="0" applyFont="1" applyBorder="1"/>
    <xf numFmtId="0" fontId="59" fillId="0" borderId="22" xfId="0" applyFont="1" applyBorder="1"/>
    <xf numFmtId="0" fontId="23"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60" fillId="2" borderId="9" xfId="0" applyFont="1" applyFill="1" applyBorder="1" applyAlignment="1">
      <alignment horizontal="center" vertical="center"/>
    </xf>
    <xf numFmtId="0" fontId="59" fillId="0" borderId="10" xfId="0" applyFont="1" applyBorder="1"/>
    <xf numFmtId="0" fontId="59" fillId="0" borderId="11" xfId="0" applyFont="1" applyBorder="1"/>
    <xf numFmtId="0" fontId="12" fillId="4" borderId="12" xfId="0" applyFont="1" applyFill="1" applyBorder="1" applyAlignment="1">
      <alignment horizontal="right" vertical="center"/>
    </xf>
    <xf numFmtId="0" fontId="9" fillId="0" borderId="13" xfId="0" applyFont="1" applyBorder="1"/>
    <xf numFmtId="0" fontId="58" fillId="2" borderId="4" xfId="0" applyFont="1" applyFill="1" applyBorder="1" applyAlignment="1">
      <alignment horizontal="left" vertical="center"/>
    </xf>
    <xf numFmtId="0" fontId="59" fillId="0" borderId="13" xfId="0" applyFont="1" applyBorder="1"/>
    <xf numFmtId="0" fontId="12" fillId="4" borderId="14" xfId="0" applyFont="1" applyFill="1" applyBorder="1" applyAlignment="1">
      <alignment horizontal="right" vertical="center" wrapText="1"/>
    </xf>
    <xf numFmtId="0" fontId="58" fillId="2" borderId="9" xfId="0" applyFont="1" applyFill="1" applyBorder="1" applyAlignment="1">
      <alignment horizontal="left" vertical="center"/>
    </xf>
    <xf numFmtId="0" fontId="12" fillId="4" borderId="18" xfId="0" applyFont="1" applyFill="1" applyBorder="1" applyAlignment="1">
      <alignment horizontal="right" vertical="center"/>
    </xf>
    <xf numFmtId="0" fontId="58" fillId="0" borderId="21" xfId="0" applyFont="1" applyBorder="1" applyAlignment="1">
      <alignment horizontal="left" vertical="center" wrapText="1"/>
    </xf>
    <xf numFmtId="0" fontId="58" fillId="0" borderId="21" xfId="0" applyFont="1" applyBorder="1" applyAlignment="1">
      <alignment horizontal="left" vertical="center"/>
    </xf>
    <xf numFmtId="9" fontId="28" fillId="3" borderId="4" xfId="0" applyNumberFormat="1" applyFont="1" applyFill="1" applyBorder="1" applyAlignment="1">
      <alignment horizontal="center" vertical="center" wrapText="1"/>
    </xf>
    <xf numFmtId="0" fontId="12" fillId="9" borderId="9" xfId="0" applyFont="1" applyFill="1" applyBorder="1" applyAlignment="1">
      <alignment horizontal="left" vertical="center" wrapText="1"/>
    </xf>
    <xf numFmtId="0" fontId="12" fillId="9" borderId="43" xfId="0" applyFont="1" applyFill="1" applyBorder="1" applyAlignment="1">
      <alignment horizontal="left" vertical="center" shrinkToFit="1"/>
    </xf>
    <xf numFmtId="0" fontId="9" fillId="0" borderId="16" xfId="0" applyFont="1" applyBorder="1"/>
    <xf numFmtId="0" fontId="9" fillId="0" borderId="44" xfId="0" applyFont="1" applyBorder="1"/>
    <xf numFmtId="0" fontId="9" fillId="0" borderId="46" xfId="0" applyFont="1" applyBorder="1"/>
    <xf numFmtId="0" fontId="9" fillId="0" borderId="21" xfId="0" applyFont="1" applyBorder="1"/>
    <xf numFmtId="0" fontId="9" fillId="0" borderId="47" xfId="0" applyFont="1" applyBorder="1"/>
    <xf numFmtId="0" fontId="26" fillId="4" borderId="37" xfId="0" applyFont="1" applyFill="1" applyBorder="1" applyAlignment="1">
      <alignment horizontal="center" vertical="center" wrapText="1"/>
    </xf>
    <xf numFmtId="0" fontId="9" fillId="0" borderId="39" xfId="0" applyFont="1" applyBorder="1"/>
    <xf numFmtId="9" fontId="12" fillId="9" borderId="4" xfId="0" applyNumberFormat="1" applyFont="1" applyFill="1" applyBorder="1" applyAlignment="1">
      <alignment horizontal="left" vertical="center" wrapText="1"/>
    </xf>
    <xf numFmtId="9" fontId="27" fillId="0" borderId="38" xfId="0" quotePrefix="1" applyNumberFormat="1" applyFont="1" applyBorder="1" applyAlignment="1">
      <alignment horizontal="center" vertical="top" wrapText="1"/>
    </xf>
    <xf numFmtId="0" fontId="9" fillId="0" borderId="40" xfId="0" applyFont="1" applyBorder="1"/>
    <xf numFmtId="164" fontId="12" fillId="9" borderId="9" xfId="0" applyNumberFormat="1" applyFont="1" applyFill="1" applyBorder="1" applyAlignment="1">
      <alignment horizontal="left" vertical="center" shrinkToFit="1"/>
    </xf>
    <xf numFmtId="9" fontId="16" fillId="4" borderId="41" xfId="0" applyNumberFormat="1" applyFont="1" applyFill="1" applyBorder="1" applyAlignment="1">
      <alignment horizontal="center" vertical="center" wrapText="1"/>
    </xf>
    <xf numFmtId="0" fontId="9" fillId="0" borderId="42" xfId="0" applyFont="1" applyBorder="1"/>
    <xf numFmtId="0" fontId="9" fillId="0" borderId="45" xfId="0" applyFont="1" applyBorder="1"/>
    <xf numFmtId="0" fontId="12" fillId="9" borderId="9" xfId="0" applyFont="1" applyFill="1" applyBorder="1" applyAlignment="1">
      <alignment horizontal="left" vertical="center" shrinkToFit="1"/>
    </xf>
    <xf numFmtId="0" fontId="27" fillId="0" borderId="38" xfId="0" applyFont="1" applyBorder="1" applyAlignment="1">
      <alignment horizontal="center" vertical="top" wrapText="1"/>
    </xf>
    <xf numFmtId="0" fontId="9" fillId="0" borderId="48" xfId="0" applyFont="1" applyBorder="1"/>
    <xf numFmtId="9" fontId="26" fillId="4" borderId="37" xfId="0" applyNumberFormat="1" applyFont="1" applyFill="1" applyBorder="1" applyAlignment="1">
      <alignment horizontal="center" vertical="center" wrapText="1"/>
    </xf>
    <xf numFmtId="9" fontId="23" fillId="9" borderId="4" xfId="0" applyNumberFormat="1" applyFont="1" applyFill="1" applyBorder="1" applyAlignment="1">
      <alignment horizontal="left" vertical="center" wrapText="1"/>
    </xf>
    <xf numFmtId="0" fontId="27" fillId="3" borderId="37" xfId="0" applyFont="1" applyFill="1" applyBorder="1" applyAlignment="1">
      <alignment horizontal="center" vertical="center" wrapText="1"/>
    </xf>
    <xf numFmtId="0" fontId="27" fillId="3" borderId="54" xfId="0" applyFont="1" applyFill="1" applyBorder="1" applyAlignment="1">
      <alignment horizontal="center" vertical="center" wrapText="1"/>
    </xf>
    <xf numFmtId="0" fontId="9" fillId="0" borderId="56" xfId="0" applyFont="1" applyBorder="1"/>
    <xf numFmtId="0" fontId="27" fillId="3" borderId="57" xfId="0" applyFont="1" applyFill="1" applyBorder="1" applyAlignment="1">
      <alignment horizontal="center" vertical="center" wrapText="1"/>
    </xf>
    <xf numFmtId="0" fontId="9" fillId="0" borderId="55" xfId="0" applyFont="1" applyBorder="1"/>
    <xf numFmtId="0" fontId="27" fillId="3" borderId="53" xfId="0" applyFont="1" applyFill="1" applyBorder="1" applyAlignment="1">
      <alignment horizontal="center" vertical="center" wrapText="1"/>
    </xf>
    <xf numFmtId="0" fontId="27" fillId="3" borderId="41" xfId="0" applyFont="1" applyFill="1" applyBorder="1" applyAlignment="1">
      <alignment horizontal="center" vertical="center" wrapText="1"/>
    </xf>
    <xf numFmtId="0" fontId="27" fillId="3" borderId="58" xfId="0" applyFont="1" applyFill="1" applyBorder="1" applyAlignment="1">
      <alignment horizontal="center" vertical="center" wrapText="1"/>
    </xf>
    <xf numFmtId="9" fontId="28" fillId="0" borderId="0" xfId="0" applyNumberFormat="1" applyFont="1" applyAlignment="1">
      <alignment horizontal="center" vertical="center" wrapText="1"/>
    </xf>
    <xf numFmtId="0" fontId="0" fillId="0" borderId="0" xfId="0"/>
    <xf numFmtId="9" fontId="16" fillId="4" borderId="9" xfId="0" applyNumberFormat="1" applyFont="1" applyFill="1" applyBorder="1" applyAlignment="1">
      <alignment horizontal="center" vertical="center"/>
    </xf>
    <xf numFmtId="0" fontId="40" fillId="5" borderId="12" xfId="0" applyFont="1" applyFill="1" applyBorder="1" applyAlignment="1">
      <alignment horizontal="center" vertical="center"/>
    </xf>
    <xf numFmtId="0" fontId="41" fillId="0" borderId="23" xfId="0" applyFont="1" applyBorder="1" applyAlignment="1">
      <alignment horizontal="center" vertical="top" wrapText="1"/>
    </xf>
    <xf numFmtId="0" fontId="9" fillId="0" borderId="22" xfId="0" applyFont="1" applyBorder="1"/>
    <xf numFmtId="0" fontId="12" fillId="5" borderId="12" xfId="0" applyFont="1" applyFill="1" applyBorder="1" applyAlignment="1">
      <alignment horizontal="center" vertical="center" wrapText="1"/>
    </xf>
    <xf numFmtId="49" fontId="12" fillId="5" borderId="15" xfId="0" applyNumberFormat="1" applyFont="1" applyFill="1" applyBorder="1" applyAlignment="1">
      <alignment horizontal="center" vertical="center" wrapText="1"/>
    </xf>
    <xf numFmtId="0" fontId="9" fillId="0" borderId="17" xfId="0" applyFont="1" applyBorder="1"/>
    <xf numFmtId="0" fontId="9" fillId="0" borderId="23" xfId="0" applyFont="1" applyBorder="1"/>
    <xf numFmtId="0" fontId="12" fillId="5" borderId="14" xfId="0" applyFont="1" applyFill="1" applyBorder="1" applyAlignment="1">
      <alignment horizontal="right" vertical="center" wrapText="1"/>
    </xf>
    <xf numFmtId="9" fontId="12" fillId="5" borderId="9" xfId="0" applyNumberFormat="1" applyFont="1" applyFill="1" applyBorder="1" applyAlignment="1">
      <alignment horizontal="left" vertical="center"/>
    </xf>
    <xf numFmtId="0" fontId="12" fillId="9" borderId="14" xfId="0" applyFont="1" applyFill="1" applyBorder="1" applyAlignment="1">
      <alignment horizontal="center" vertical="center" wrapText="1"/>
    </xf>
    <xf numFmtId="9" fontId="12" fillId="9" borderId="15" xfId="0" applyNumberFormat="1" applyFont="1" applyFill="1" applyBorder="1" applyAlignment="1">
      <alignment horizontal="left" vertical="center" wrapText="1"/>
    </xf>
    <xf numFmtId="0" fontId="2" fillId="12" borderId="27" xfId="0" applyFont="1" applyFill="1" applyBorder="1" applyAlignment="1">
      <alignment horizontal="left" vertical="center"/>
    </xf>
    <xf numFmtId="9" fontId="23" fillId="14" borderId="14" xfId="0" applyNumberFormat="1" applyFont="1" applyFill="1" applyBorder="1" applyAlignment="1">
      <alignment horizontal="left" vertical="center"/>
    </xf>
    <xf numFmtId="0" fontId="2" fillId="12" borderId="14" xfId="0" applyFont="1" applyFill="1" applyBorder="1" applyAlignment="1">
      <alignment horizontal="left" vertical="center"/>
    </xf>
    <xf numFmtId="0" fontId="2" fillId="12" borderId="18" xfId="0" applyFont="1" applyFill="1" applyBorder="1" applyAlignment="1">
      <alignment horizontal="left" vertical="center"/>
    </xf>
    <xf numFmtId="0" fontId="12" fillId="12" borderId="27" xfId="0" applyFont="1" applyFill="1" applyBorder="1" applyAlignment="1">
      <alignment horizontal="left" vertical="center"/>
    </xf>
    <xf numFmtId="0" fontId="12" fillId="12" borderId="14" xfId="0" applyFont="1" applyFill="1" applyBorder="1" applyAlignment="1">
      <alignment horizontal="left" vertical="center"/>
    </xf>
    <xf numFmtId="9" fontId="23" fillId="14" borderId="14" xfId="0" applyNumberFormat="1" applyFont="1" applyFill="1" applyBorder="1" applyAlignment="1">
      <alignment horizontal="left" vertical="center" wrapText="1"/>
    </xf>
    <xf numFmtId="0" fontId="12" fillId="12" borderId="18" xfId="0" applyFont="1" applyFill="1" applyBorder="1" applyAlignment="1">
      <alignment horizontal="left" vertical="center" wrapText="1"/>
    </xf>
    <xf numFmtId="0" fontId="27" fillId="0" borderId="63"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5" xfId="0" applyFont="1" applyBorder="1" applyAlignment="1">
      <alignment horizontal="center" vertical="center" wrapText="1"/>
    </xf>
    <xf numFmtId="0" fontId="16" fillId="4" borderId="66" xfId="0" applyFont="1" applyFill="1" applyBorder="1" applyAlignment="1">
      <alignment horizontal="center" vertical="center" wrapText="1"/>
    </xf>
    <xf numFmtId="0" fontId="9" fillId="0" borderId="67" xfId="0" applyFont="1" applyBorder="1"/>
    <xf numFmtId="0" fontId="9" fillId="0" borderId="68" xfId="0" applyFont="1" applyBorder="1"/>
    <xf numFmtId="0" fontId="23" fillId="4" borderId="14" xfId="0" applyFont="1" applyFill="1" applyBorder="1" applyAlignment="1">
      <alignment horizontal="left" vertical="center" wrapText="1"/>
    </xf>
    <xf numFmtId="0" fontId="23" fillId="14" borderId="14" xfId="0" applyFont="1" applyFill="1" applyBorder="1" applyAlignment="1">
      <alignment horizontal="left" vertical="center"/>
    </xf>
    <xf numFmtId="0" fontId="12" fillId="12" borderId="18" xfId="0" applyFont="1" applyFill="1" applyBorder="1" applyAlignment="1">
      <alignment horizontal="left" vertical="center"/>
    </xf>
    <xf numFmtId="0" fontId="41" fillId="0" borderId="61" xfId="0" applyFont="1" applyBorder="1" applyAlignment="1">
      <alignment horizontal="center" vertical="top" wrapText="1"/>
    </xf>
    <xf numFmtId="0" fontId="9" fillId="0" borderId="62" xfId="0" applyFont="1" applyBorder="1"/>
    <xf numFmtId="0" fontId="40" fillId="9" borderId="12" xfId="0" applyFont="1" applyFill="1" applyBorder="1" applyAlignment="1">
      <alignment horizontal="center" vertical="center"/>
    </xf>
    <xf numFmtId="9" fontId="34" fillId="0" borderId="65" xfId="0" applyNumberFormat="1" applyFont="1" applyBorder="1" applyAlignment="1">
      <alignment horizontal="center" vertical="center"/>
    </xf>
    <xf numFmtId="0" fontId="44" fillId="9" borderId="12" xfId="0" applyFont="1" applyFill="1" applyBorder="1" applyAlignment="1">
      <alignment horizontal="center" vertical="center"/>
    </xf>
    <xf numFmtId="9" fontId="34" fillId="0" borderId="64" xfId="0" applyNumberFormat="1" applyFont="1" applyBorder="1" applyAlignment="1">
      <alignment horizontal="center" vertical="center"/>
    </xf>
    <xf numFmtId="0" fontId="40" fillId="9" borderId="14" xfId="0" applyFont="1" applyFill="1" applyBorder="1" applyAlignment="1">
      <alignment horizontal="center" vertical="center"/>
    </xf>
    <xf numFmtId="9" fontId="16" fillId="4" borderId="12" xfId="0" applyNumberFormat="1" applyFont="1" applyFill="1" applyBorder="1" applyAlignment="1">
      <alignment horizontal="center" vertical="center"/>
    </xf>
    <xf numFmtId="0" fontId="44" fillId="9" borderId="12" xfId="0" applyFont="1" applyFill="1" applyBorder="1" applyAlignment="1">
      <alignment horizontal="center" vertical="center" wrapText="1"/>
    </xf>
    <xf numFmtId="0" fontId="12" fillId="9" borderId="12" xfId="0" applyFont="1" applyFill="1" applyBorder="1" applyAlignment="1">
      <alignment horizontal="right" vertical="center" wrapText="1"/>
    </xf>
    <xf numFmtId="0" fontId="12" fillId="9" borderId="4" xfId="0" applyFont="1" applyFill="1" applyBorder="1" applyAlignment="1">
      <alignment horizontal="left" vertical="center"/>
    </xf>
    <xf numFmtId="49" fontId="12" fillId="9" borderId="60" xfId="0" applyNumberFormat="1" applyFont="1" applyFill="1" applyBorder="1" applyAlignment="1">
      <alignment horizontal="center" vertical="center" wrapText="1"/>
    </xf>
    <xf numFmtId="9" fontId="12" fillId="9" borderId="15" xfId="0" applyNumberFormat="1" applyFont="1" applyFill="1" applyBorder="1" applyAlignment="1">
      <alignment horizontal="center" vertical="top" wrapText="1"/>
    </xf>
    <xf numFmtId="0" fontId="12" fillId="9" borderId="14" xfId="0" applyFont="1" applyFill="1" applyBorder="1" applyAlignment="1">
      <alignment horizontal="right" vertical="center" wrapText="1"/>
    </xf>
    <xf numFmtId="0" fontId="12" fillId="9" borderId="18" xfId="0" applyFont="1" applyFill="1" applyBorder="1" applyAlignment="1">
      <alignment horizontal="right" vertical="center" wrapText="1"/>
    </xf>
    <xf numFmtId="0" fontId="51" fillId="18" borderId="85" xfId="0" applyFont="1" applyFill="1" applyBorder="1" applyAlignment="1">
      <alignment horizontal="center" vertical="center" wrapText="1"/>
    </xf>
    <xf numFmtId="0" fontId="9" fillId="0" borderId="86" xfId="0" applyFont="1" applyBorder="1"/>
    <xf numFmtId="0" fontId="9" fillId="0" borderId="87" xfId="0" applyFont="1" applyBorder="1"/>
    <xf numFmtId="0" fontId="50" fillId="5" borderId="9" xfId="0" applyFont="1" applyFill="1" applyBorder="1" applyAlignment="1">
      <alignment horizontal="center" vertical="center" wrapText="1"/>
    </xf>
    <xf numFmtId="0" fontId="9" fillId="0" borderId="78" xfId="0" applyFont="1" applyBorder="1"/>
    <xf numFmtId="0" fontId="4" fillId="16" borderId="73" xfId="0" applyFont="1" applyFill="1" applyBorder="1" applyAlignment="1">
      <alignment horizontal="center" vertical="center" wrapText="1"/>
    </xf>
    <xf numFmtId="0" fontId="9" fillId="0" borderId="74" xfId="0" applyFont="1" applyBorder="1"/>
    <xf numFmtId="0" fontId="9" fillId="0" borderId="75" xfId="0" applyFont="1" applyBorder="1"/>
    <xf numFmtId="0" fontId="4" fillId="5" borderId="9" xfId="0" applyFont="1" applyFill="1" applyBorder="1" applyAlignment="1">
      <alignment horizontal="center" vertical="center" wrapText="1"/>
    </xf>
    <xf numFmtId="0" fontId="49" fillId="12" borderId="79" xfId="0" applyFont="1" applyFill="1" applyBorder="1" applyAlignment="1">
      <alignment horizontal="center" vertical="center" wrapText="1"/>
    </xf>
    <xf numFmtId="0" fontId="9" fillId="0" borderId="81" xfId="0" applyFont="1" applyBorder="1"/>
    <xf numFmtId="0" fontId="4" fillId="5" borderId="83" xfId="0" applyFont="1" applyFill="1" applyBorder="1" applyAlignment="1">
      <alignment horizontal="center" vertical="center" wrapText="1"/>
    </xf>
    <xf numFmtId="0" fontId="9" fillId="0" borderId="84" xfId="0" applyFont="1" applyBorder="1"/>
    <xf numFmtId="0" fontId="52" fillId="5" borderId="89" xfId="0" applyFont="1" applyFill="1" applyBorder="1" applyAlignment="1">
      <alignment horizontal="center" vertical="center" wrapText="1"/>
    </xf>
    <xf numFmtId="0" fontId="52" fillId="5" borderId="92" xfId="0" applyFont="1" applyFill="1" applyBorder="1" applyAlignment="1">
      <alignment horizontal="center" vertical="center" wrapText="1"/>
    </xf>
    <xf numFmtId="0" fontId="9" fillId="0" borderId="93" xfId="0" applyFont="1" applyBorder="1"/>
    <xf numFmtId="0" fontId="54" fillId="5" borderId="9" xfId="0" applyFont="1" applyFill="1" applyBorder="1" applyAlignment="1">
      <alignment horizontal="center" vertical="center" wrapText="1"/>
    </xf>
    <xf numFmtId="49" fontId="54" fillId="5" borderId="9" xfId="0" applyNumberFormat="1" applyFont="1" applyFill="1" applyBorder="1" applyAlignment="1">
      <alignment horizontal="center" vertical="center" wrapText="1"/>
    </xf>
    <xf numFmtId="49" fontId="54" fillId="5" borderId="83" xfId="0" applyNumberFormat="1" applyFont="1" applyFill="1" applyBorder="1" applyAlignment="1">
      <alignment horizontal="center" vertical="center" wrapText="1"/>
    </xf>
    <xf numFmtId="0" fontId="9" fillId="0" borderId="95" xfId="0" applyFont="1" applyBorder="1"/>
  </cellXfs>
  <cellStyles count="1">
    <cellStyle name="Normal" xfId="0" builtinId="0"/>
  </cellStyles>
  <dxfs count="6">
    <dxf>
      <fill>
        <patternFill>
          <bgColor theme="9"/>
        </patternFill>
      </fill>
    </dxf>
    <dxf>
      <fill>
        <patternFill>
          <bgColor rgb="FFFF0000"/>
        </patternFill>
      </fill>
    </dxf>
    <dxf>
      <fill>
        <patternFill>
          <bgColor rgb="FFFFFF00"/>
        </patternFill>
      </fill>
    </dxf>
    <dxf>
      <fill>
        <patternFill>
          <bgColor rgb="FFFFFF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1111077589729"/>
          <c:y val="0.1391154867948117"/>
          <c:w val="0.72076104293480003"/>
          <c:h val="0.75774733881668699"/>
        </c:manualLayout>
      </c:layout>
      <c:radarChart>
        <c:radarStyle val="filled"/>
        <c:varyColors val="0"/>
        <c:ser>
          <c:idx val="0"/>
          <c:order val="0"/>
          <c:tx>
            <c:strRef>
              <c:f>'Maîtrise documentaire'!$A$21:$A$34</c:f>
              <c:strCache>
                <c:ptCount val="14"/>
                <c:pt idx="0">
                  <c:v>Doc. 1 : Notice d'utilisation</c:v>
                </c:pt>
                <c:pt idx="1">
                  <c:v>Doc. 2: Etiquetage</c:v>
                </c:pt>
                <c:pt idx="2">
                  <c:v>Doc. 3 : Documentation technique</c:v>
                </c:pt>
                <c:pt idx="3">
                  <c:v>Doc. 4: Documentation technique après commercialisation et le plan de SAC</c:v>
                </c:pt>
                <c:pt idx="4">
                  <c:v>Doc. 5: Dossier et plan de gestion des risques</c:v>
                </c:pt>
                <c:pt idx="5">
                  <c:v>Doc. 6:Rapport et plan d'évaluation des performances</c:v>
                </c:pt>
                <c:pt idx="6">
                  <c:v>Doc. 7: Plan de suivi des performances après commercialisation</c:v>
                </c:pt>
                <c:pt idx="7">
                  <c:v>Doc. 8: Système de management de la qualité</c:v>
                </c:pt>
                <c:pt idx="8">
                  <c:v>Doc. 9: Déclaration de conformité</c:v>
                </c:pt>
                <c:pt idx="9">
                  <c:v>Doc. 10: Système IUD et tracabilité</c:v>
                </c:pt>
                <c:pt idx="10">
                  <c:v>Doc. 11: Vigilance</c:v>
                </c:pt>
                <c:pt idx="11">
                  <c:v>Doc. 12: Rapport de tendances</c:v>
                </c:pt>
                <c:pt idx="12">
                  <c:v>Doc. 13: Rapport actualisé périodique et de sécurité</c:v>
                </c:pt>
                <c:pt idx="13">
                  <c:v>Doc. 14:Rapport de classification</c:v>
                </c:pt>
              </c:strCache>
            </c:strRef>
          </c:tx>
          <c:spPr>
            <a:solidFill>
              <a:schemeClr val="accent1">
                <a:alpha val="50000"/>
              </a:schemeClr>
            </a:solidFill>
            <a:ln w="25400">
              <a:solidFill>
                <a:srgbClr val="0070C0"/>
              </a:solidFill>
            </a:ln>
          </c:spPr>
          <c:dLbls>
            <c:dLbl>
              <c:idx val="0"/>
              <c:layout>
                <c:manualLayout>
                  <c:x val="0"/>
                  <c:y val="9.01024409247874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31-5848-8FC6-ADACA8E3D743}"/>
                </c:ext>
              </c:extLst>
            </c:dLbl>
            <c:dLbl>
              <c:idx val="1"/>
              <c:layout>
                <c:manualLayout>
                  <c:x val="-3.5290073287439001E-2"/>
                  <c:y val="8.21522255490707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31-5848-8FC6-ADACA8E3D743}"/>
                </c:ext>
              </c:extLst>
            </c:dLbl>
            <c:dLbl>
              <c:idx val="2"/>
              <c:layout>
                <c:manualLayout>
                  <c:x val="-6.5538707533815299E-2"/>
                  <c:y val="5.30014358381101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31-5848-8FC6-ADACA8E3D743}"/>
                </c:ext>
              </c:extLst>
            </c:dLbl>
            <c:dLbl>
              <c:idx val="3"/>
              <c:layout>
                <c:manualLayout>
                  <c:x val="-8.3183744177534796E-2"/>
                  <c:y val="2.65007179190550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31-5848-8FC6-ADACA8E3D743}"/>
                </c:ext>
              </c:extLst>
            </c:dLbl>
            <c:dLbl>
              <c:idx val="4"/>
              <c:layout>
                <c:manualLayout>
                  <c:x val="-9.0745902739128997E-2"/>
                  <c:y val="-5.300143583811019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31-5848-8FC6-ADACA8E3D743}"/>
                </c:ext>
              </c:extLst>
            </c:dLbl>
            <c:dLbl>
              <c:idx val="5"/>
              <c:layout>
                <c:manualLayout>
                  <c:x val="-8.0663024657003493E-2"/>
                  <c:y val="-4.50512204623937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31-5848-8FC6-ADACA8E3D743}"/>
                </c:ext>
              </c:extLst>
            </c:dLbl>
            <c:dLbl>
              <c:idx val="6"/>
              <c:layout>
                <c:manualLayout>
                  <c:x val="-5.0414390410627299E-2"/>
                  <c:y val="-7.42020101733543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31-5848-8FC6-ADACA8E3D743}"/>
                </c:ext>
              </c:extLst>
            </c:dLbl>
            <c:dLbl>
              <c:idx val="7"/>
              <c:layout>
                <c:manualLayout>
                  <c:x val="-1.5124317123188199E-2"/>
                  <c:y val="-9.01024409247874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31-5848-8FC6-ADACA8E3D743}"/>
                </c:ext>
              </c:extLst>
            </c:dLbl>
            <c:dLbl>
              <c:idx val="8"/>
              <c:layout>
                <c:manualLayout>
                  <c:x val="2.0165756164250901E-2"/>
                  <c:y val="-8.48022973409763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31-5848-8FC6-ADACA8E3D743}"/>
                </c:ext>
              </c:extLst>
            </c:dLbl>
            <c:dLbl>
              <c:idx val="9"/>
              <c:layout>
                <c:manualLayout>
                  <c:x val="6.0497268492752602E-2"/>
                  <c:y val="-7.68520819652599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31-5848-8FC6-ADACA8E3D743}"/>
                </c:ext>
              </c:extLst>
            </c:dLbl>
            <c:dLbl>
              <c:idx val="10"/>
              <c:layout>
                <c:manualLayout>
                  <c:x val="8.3183744177534796E-2"/>
                  <c:y val="-3.9751076878582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31-5848-8FC6-ADACA8E3D743}"/>
                </c:ext>
              </c:extLst>
            </c:dLbl>
            <c:dLbl>
              <c:idx val="11"/>
              <c:layout>
                <c:manualLayout>
                  <c:x val="9.5787341780191604E-2"/>
                  <c:y val="-7.950215375716530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31-5848-8FC6-ADACA8E3D743}"/>
                </c:ext>
              </c:extLst>
            </c:dLbl>
            <c:dLbl>
              <c:idx val="12"/>
              <c:layout>
                <c:manualLayout>
                  <c:x val="9.07459027391289E-2"/>
                  <c:y val="3.18008615028661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31-5848-8FC6-ADACA8E3D743}"/>
                </c:ext>
              </c:extLst>
            </c:dLbl>
            <c:dLbl>
              <c:idx val="13"/>
              <c:layout>
                <c:manualLayout>
                  <c:x val="6.5538707533815299E-2"/>
                  <c:y val="6.62517947976378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31-5848-8FC6-ADACA8E3D743}"/>
                </c:ext>
              </c:extLst>
            </c:dLbl>
            <c:dLbl>
              <c:idx val="14"/>
              <c:layout>
                <c:manualLayout>
                  <c:x val="3.5290073287439001E-2"/>
                  <c:y val="9.01024409247872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31-5848-8FC6-ADACA8E3D743}"/>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'Maîtrise documentaire'!$D$21:$D$35</c:f>
              <c:numCache>
                <c:formatCode>0%</c:formatCode>
                <c:ptCount val="15"/>
                <c:pt idx="0">
                  <c:v>0</c:v>
                </c:pt>
                <c:pt idx="1">
                  <c:v>0</c:v>
                </c:pt>
                <c:pt idx="2">
                  <c:v>0</c:v>
                </c:pt>
                <c:pt idx="3">
                  <c:v>0</c:v>
                </c:pt>
                <c:pt idx="4">
                  <c:v>0</c:v>
                </c:pt>
                <c:pt idx="5">
                  <c:v>0</c:v>
                </c:pt>
                <c:pt idx="6">
                  <c:v>0</c:v>
                </c:pt>
                <c:pt idx="7">
                  <c:v>0</c:v>
                </c:pt>
                <c:pt idx="8">
                  <c:v>0</c:v>
                </c:pt>
                <c:pt idx="9">
                  <c:v>0</c:v>
                </c:pt>
                <c:pt idx="11">
                  <c:v>0</c:v>
                </c:pt>
                <c:pt idx="12">
                  <c:v>0</c:v>
                </c:pt>
                <c:pt idx="13">
                  <c:v>0</c:v>
                </c:pt>
                <c:pt idx="14">
                  <c:v>0</c:v>
                </c:pt>
              </c:numCache>
            </c:numRef>
          </c:val>
          <c:extLst>
            <c:ext xmlns:c16="http://schemas.microsoft.com/office/drawing/2014/chart" uri="{C3380CC4-5D6E-409C-BE32-E72D297353CC}">
              <c16:uniqueId val="{0000000F-AE31-5848-8FC6-ADACA8E3D743}"/>
            </c:ext>
          </c:extLst>
        </c:ser>
        <c:dLbls>
          <c:showLegendKey val="0"/>
          <c:showVal val="0"/>
          <c:showCatName val="0"/>
          <c:showSerName val="0"/>
          <c:showPercent val="0"/>
          <c:showBubbleSize val="0"/>
        </c:dLbls>
        <c:axId val="-1305423152"/>
        <c:axId val="-1299182592"/>
      </c:radarChart>
      <c:catAx>
        <c:axId val="-13054231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99182592"/>
        <c:crosses val="autoZero"/>
        <c:auto val="1"/>
        <c:lblAlgn val="ctr"/>
        <c:lblOffset val="100"/>
        <c:noMultiLvlLbl val="0"/>
      </c:catAx>
      <c:valAx>
        <c:axId val="-1299182592"/>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30542315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7329204779501"/>
          <c:y val="0.11181285073373"/>
          <c:w val="0.62634581008974999"/>
          <c:h val="0.69117337555138203"/>
        </c:manualLayout>
      </c:layout>
      <c:radarChart>
        <c:radarStyle val="filled"/>
        <c:varyColors val="0"/>
        <c:ser>
          <c:idx val="0"/>
          <c:order val="0"/>
          <c:spPr>
            <a:solidFill>
              <a:schemeClr val="accent1">
                <a:alpha val="50000"/>
              </a:schemeClr>
            </a:solidFill>
            <a:ln w="25400">
              <a:solidFill>
                <a:srgbClr val="0070C0"/>
              </a:solidFill>
            </a:ln>
          </c:spPr>
          <c:dLbls>
            <c:dLbl>
              <c:idx val="0"/>
              <c:layout>
                <c:manualLayout>
                  <c:x val="0"/>
                  <c:y val="8.726432080288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66-954E-B987-F2799AE0CCE8}"/>
                </c:ext>
              </c:extLst>
            </c:dLbl>
            <c:dLbl>
              <c:idx val="1"/>
              <c:layout>
                <c:manualLayout>
                  <c:x val="-7.6150625106229206E-2"/>
                  <c:y val="3.232011881588249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B66-954E-B987-F2799AE0CCE8}"/>
                </c:ext>
              </c:extLst>
            </c:dLbl>
            <c:dLbl>
              <c:idx val="2"/>
              <c:layout>
                <c:manualLayout>
                  <c:x val="0"/>
                  <c:y val="-7.75682851581178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B66-954E-B987-F2799AE0CCE8}"/>
                </c:ext>
              </c:extLst>
            </c:dLbl>
            <c:dLbl>
              <c:idx val="3"/>
              <c:layout>
                <c:manualLayout>
                  <c:x val="7.3221754909835804E-2"/>
                  <c:y val="3.232011881588249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B66-954E-B987-F2799AE0CCE8}"/>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('Résultats Globaux'!$A$61,'Résultats Globaux'!$A$72,'Résultats Globaux'!$A$72,'Résultats Globaux'!$A$74,'Résultats Globaux'!$A$77)</c:f>
              <c:strCache>
                <c:ptCount val="5"/>
                <c:pt idx="0">
                  <c:v>Chapitre II : Mise sur le marché </c:v>
                </c:pt>
                <c:pt idx="1">
                  <c:v>Chapitre V: Classification et évaluation de la conformité</c:v>
                </c:pt>
                <c:pt idx="2">
                  <c:v>Chapitre V: Classification et évaluation de la conformité</c:v>
                </c:pt>
                <c:pt idx="3">
                  <c:v>Chapitre VI:Preuve clinique, évaluation des performances et études des performances</c:v>
                </c:pt>
                <c:pt idx="4">
                  <c:v>Chapitre VII: Surveillance après commercialisation, Vigilance et surveillance du marché</c:v>
                </c:pt>
              </c:strCache>
            </c:strRef>
          </c:cat>
          <c:val>
            <c:numRef>
              <c:f>('Résultats Globaux'!$F$61,'Résultats Globaux'!$F$67,'Résultats Globaux'!$F$72,'Résultats Globaux'!$F$74,'Résultats Globaux'!$F$77)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7B66-954E-B987-F2799AE0CCE8}"/>
            </c:ext>
          </c:extLst>
        </c:ser>
        <c:ser>
          <c:idx val="1"/>
          <c:order val="1"/>
          <c:cat>
            <c:strRef>
              <c:f>('Résultats Globaux'!$A$61,'Résultats Globaux'!$A$72,'Résultats Globaux'!$A$72,'Résultats Globaux'!$A$74,'Résultats Globaux'!$A$77)</c:f>
              <c:strCache>
                <c:ptCount val="5"/>
                <c:pt idx="0">
                  <c:v>Chapitre II : Mise sur le marché </c:v>
                </c:pt>
                <c:pt idx="1">
                  <c:v>Chapitre V: Classification et évaluation de la conformité</c:v>
                </c:pt>
                <c:pt idx="2">
                  <c:v>Chapitre V: Classification et évaluation de la conformité</c:v>
                </c:pt>
                <c:pt idx="3">
                  <c:v>Chapitre VI:Preuve clinique, évaluation des performances et études des performances</c:v>
                </c:pt>
                <c:pt idx="4">
                  <c:v>Chapitre VII: Surveillance après commercialisation, Vigilance et surveillance du marché</c:v>
                </c:pt>
              </c:strCache>
            </c:strRef>
          </c:cat>
          <c:val>
            <c:numRef>
              <c:f>('Résultats Globaux'!$C$61,'Résultats Globaux'!$C$72,'Résultats Globaux'!$C$72,'Résultats Globaux'!$C$74,'Résultats Globaux'!$C$77)</c:f>
              <c:numCache>
                <c:formatCode>General</c:formatCode>
                <c:ptCount val="5"/>
              </c:numCache>
            </c:numRef>
          </c:val>
          <c:extLst>
            <c:ext xmlns:c16="http://schemas.microsoft.com/office/drawing/2014/chart" uri="{C3380CC4-5D6E-409C-BE32-E72D297353CC}">
              <c16:uniqueId val="{00000005-7B66-954E-B987-F2799AE0CCE8}"/>
            </c:ext>
          </c:extLst>
        </c:ser>
        <c:ser>
          <c:idx val="2"/>
          <c:order val="2"/>
          <c:cat>
            <c:strRef>
              <c:f>('Résultats Globaux'!$A$61,'Résultats Globaux'!$A$72,'Résultats Globaux'!$A$72,'Résultats Globaux'!$A$74,'Résultats Globaux'!$A$77)</c:f>
              <c:strCache>
                <c:ptCount val="5"/>
                <c:pt idx="0">
                  <c:v>Chapitre II : Mise sur le marché </c:v>
                </c:pt>
                <c:pt idx="1">
                  <c:v>Chapitre V: Classification et évaluation de la conformité</c:v>
                </c:pt>
                <c:pt idx="2">
                  <c:v>Chapitre V: Classification et évaluation de la conformité</c:v>
                </c:pt>
                <c:pt idx="3">
                  <c:v>Chapitre VI:Preuve clinique, évaluation des performances et études des performances</c:v>
                </c:pt>
                <c:pt idx="4">
                  <c:v>Chapitre VII: Surveillance après commercialisation, Vigilance et surveillance du marché</c:v>
                </c:pt>
              </c:strCache>
            </c:strRef>
          </c:cat>
          <c:val>
            <c:numRef>
              <c:f>('Résultats Globaux'!$D$61,'Résultats Globaux'!$D$72,'Résultats Globaux'!$D$72,'Résultats Globaux'!$D$74,'Résultats Globaux'!$D$77)</c:f>
              <c:numCache>
                <c:formatCode>General</c:formatCode>
                <c:ptCount val="5"/>
              </c:numCache>
            </c:numRef>
          </c:val>
          <c:extLst>
            <c:ext xmlns:c16="http://schemas.microsoft.com/office/drawing/2014/chart" uri="{C3380CC4-5D6E-409C-BE32-E72D297353CC}">
              <c16:uniqueId val="{00000006-7B66-954E-B987-F2799AE0CCE8}"/>
            </c:ext>
          </c:extLst>
        </c:ser>
        <c:ser>
          <c:idx val="3"/>
          <c:order val="3"/>
          <c:cat>
            <c:strRef>
              <c:f>('Résultats Globaux'!$A$61,'Résultats Globaux'!$A$72,'Résultats Globaux'!$A$72,'Résultats Globaux'!$A$74,'Résultats Globaux'!$A$77)</c:f>
              <c:strCache>
                <c:ptCount val="5"/>
                <c:pt idx="0">
                  <c:v>Chapitre II : Mise sur le marché </c:v>
                </c:pt>
                <c:pt idx="1">
                  <c:v>Chapitre V: Classification et évaluation de la conformité</c:v>
                </c:pt>
                <c:pt idx="2">
                  <c:v>Chapitre V: Classification et évaluation de la conformité</c:v>
                </c:pt>
                <c:pt idx="3">
                  <c:v>Chapitre VI:Preuve clinique, évaluation des performances et études des performances</c:v>
                </c:pt>
                <c:pt idx="4">
                  <c:v>Chapitre VII: Surveillance après commercialisation, Vigilance et surveillance du marché</c:v>
                </c:pt>
              </c:strCache>
            </c:strRef>
          </c:cat>
          <c:val>
            <c:numRef>
              <c:f>('Résultats Globaux'!$E$61,'Résultats Globaux'!$E$72,'Résultats Globaux'!$E$72,'Résultats Globaux'!$E$74,'Résultats Globaux'!$E$77)</c:f>
              <c:numCache>
                <c:formatCode>General</c:formatCode>
                <c:ptCount val="5"/>
              </c:numCache>
            </c:numRef>
          </c:val>
          <c:extLst>
            <c:ext xmlns:c16="http://schemas.microsoft.com/office/drawing/2014/chart" uri="{C3380CC4-5D6E-409C-BE32-E72D297353CC}">
              <c16:uniqueId val="{00000007-7B66-954E-B987-F2799AE0CCE8}"/>
            </c:ext>
          </c:extLst>
        </c:ser>
        <c:dLbls>
          <c:showLegendKey val="0"/>
          <c:showVal val="0"/>
          <c:showCatName val="0"/>
          <c:showSerName val="0"/>
          <c:showPercent val="0"/>
          <c:showBubbleSize val="0"/>
        </c:dLbls>
        <c:axId val="-1296752288"/>
        <c:axId val="-1289441680"/>
      </c:radarChart>
      <c:catAx>
        <c:axId val="-1296752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89441680"/>
        <c:crosses val="autoZero"/>
        <c:auto val="1"/>
        <c:lblAlgn val="ctr"/>
        <c:lblOffset val="100"/>
        <c:noMultiLvlLbl val="0"/>
      </c:catAx>
      <c:valAx>
        <c:axId val="-1289441680"/>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96752288"/>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7329204779501"/>
          <c:y val="0.11181285073373"/>
          <c:w val="0.62634581008974999"/>
          <c:h val="0.69117337555138203"/>
        </c:manualLayout>
      </c:layout>
      <c:radarChart>
        <c:radarStyle val="filled"/>
        <c:varyColors val="0"/>
        <c:ser>
          <c:idx val="0"/>
          <c:order val="0"/>
          <c:spPr>
            <a:solidFill>
              <a:schemeClr val="accent1">
                <a:alpha val="50000"/>
              </a:schemeClr>
            </a:solidFill>
            <a:ln w="25400">
              <a:solidFill>
                <a:srgbClr val="0070C0"/>
              </a:solidFill>
            </a:ln>
          </c:spPr>
          <c:dLbls>
            <c:dLbl>
              <c:idx val="0"/>
              <c:layout>
                <c:manualLayout>
                  <c:x val="0"/>
                  <c:y val="8.726432080288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BE0-D74C-87C7-5DF7BBA4A27C}"/>
                </c:ext>
              </c:extLst>
            </c:dLbl>
            <c:dLbl>
              <c:idx val="1"/>
              <c:layout>
                <c:manualLayout>
                  <c:x val="-7.6150625106229206E-2"/>
                  <c:y val="3.232011881588249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BE0-D74C-87C7-5DF7BBA4A27C}"/>
                </c:ext>
              </c:extLst>
            </c:dLbl>
            <c:dLbl>
              <c:idx val="2"/>
              <c:layout>
                <c:manualLayout>
                  <c:x val="0"/>
                  <c:y val="-7.75682851581178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BE0-D74C-87C7-5DF7BBA4A27C}"/>
                </c:ext>
              </c:extLst>
            </c:dLbl>
            <c:dLbl>
              <c:idx val="3"/>
              <c:layout>
                <c:manualLayout>
                  <c:x val="7.3221754909835804E-2"/>
                  <c:y val="3.232011881588249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BE0-D74C-87C7-5DF7BBA4A27C}"/>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('Résultats Globaux'!$A$62:$A$66,'Résultats Globaux'!$A$68:$A$71,'Résultats Globaux'!$A$73,'Résultats Globaux'!$A$75:$A$76,'Résultats Globaux'!$A$78:$A$82)</c:f>
              <c:strCache>
                <c:ptCount val="17"/>
                <c:pt idx="0">
                  <c:v>Art 7 : Allégations</c:v>
                </c:pt>
                <c:pt idx="1">
                  <c:v>Art 10 : Obligations générales des fabricants</c:v>
                </c:pt>
                <c:pt idx="2">
                  <c:v>Art 15 : Personne chargée de veiller au respect de la réglementation</c:v>
                </c:pt>
                <c:pt idx="3">
                  <c:v>Art 17 : Déclaration de conformité UE</c:v>
                </c:pt>
                <c:pt idx="4">
                  <c:v>Art 18 : Marquage de conformité CE</c:v>
                </c:pt>
                <c:pt idx="5">
                  <c:v>Art 24 : Système d'identification unique des dispositifs</c:v>
                </c:pt>
                <c:pt idx="6">
                  <c:v>Art 26 : Enregistrement des dispositifs</c:v>
                </c:pt>
                <c:pt idx="7">
                  <c:v>Art 27: Système électronique d'enregistrement des opérateurs économiques</c:v>
                </c:pt>
                <c:pt idx="8">
                  <c:v>Art 29 : Résumé des caractéristiques de sécurité et des performances </c:v>
                </c:pt>
                <c:pt idx="9">
                  <c:v>Art 48 : Procédures d'évaluation de la conformité</c:v>
                </c:pt>
                <c:pt idx="10">
                  <c:v>Art 56 : Évaluation des performances et preuve clinique</c:v>
                </c:pt>
                <c:pt idx="11">
                  <c:v>Art 57 : Exigences générales relatives aux études des performances </c:v>
                </c:pt>
                <c:pt idx="12">
                  <c:v>Art 78 : Système de surveillance après commercialisation mis en place par le fabricant </c:v>
                </c:pt>
                <c:pt idx="13">
                  <c:v>Art 81 : Rapport périodique actualisé de sécurité </c:v>
                </c:pt>
                <c:pt idx="14">
                  <c:v>Art 82: Notification des incidents graves et des mesures correctives de sécurité </c:v>
                </c:pt>
                <c:pt idx="15">
                  <c:v>Art 83 : Rapport de tendances</c:v>
                </c:pt>
                <c:pt idx="16">
                  <c:v>Art 84 : Analyse des incidents graves et des mesures correctives de sécurité</c:v>
                </c:pt>
              </c:strCache>
            </c:strRef>
          </c:cat>
          <c:val>
            <c:numRef>
              <c:f>('Résultats Globaux'!$F$62:$F$66,'Résultats Globaux'!$F$68:$F$71,'Résultats Globaux'!$F$73,'Résultats Globaux'!$F$75:$F$76,'Résultats Globaux'!$F$78:$F$82)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4-4BE0-D74C-87C7-5DF7BBA4A27C}"/>
            </c:ext>
          </c:extLst>
        </c:ser>
        <c:ser>
          <c:idx val="1"/>
          <c:order val="1"/>
          <c:cat>
            <c:strRef>
              <c:f>('Résultats Globaux'!$A$62:$A$66,'Résultats Globaux'!$A$68:$A$71,'Résultats Globaux'!$A$73,'Résultats Globaux'!$A$75:$A$76,'Résultats Globaux'!$A$78:$A$82)</c:f>
              <c:strCache>
                <c:ptCount val="17"/>
                <c:pt idx="0">
                  <c:v>Art 7 : Allégations</c:v>
                </c:pt>
                <c:pt idx="1">
                  <c:v>Art 10 : Obligations générales des fabricants</c:v>
                </c:pt>
                <c:pt idx="2">
                  <c:v>Art 15 : Personne chargée de veiller au respect de la réglementation</c:v>
                </c:pt>
                <c:pt idx="3">
                  <c:v>Art 17 : Déclaration de conformité UE</c:v>
                </c:pt>
                <c:pt idx="4">
                  <c:v>Art 18 : Marquage de conformité CE</c:v>
                </c:pt>
                <c:pt idx="5">
                  <c:v>Art 24 : Système d'identification unique des dispositifs</c:v>
                </c:pt>
                <c:pt idx="6">
                  <c:v>Art 26 : Enregistrement des dispositifs</c:v>
                </c:pt>
                <c:pt idx="7">
                  <c:v>Art 27: Système électronique d'enregistrement des opérateurs économiques</c:v>
                </c:pt>
                <c:pt idx="8">
                  <c:v>Art 29 : Résumé des caractéristiques de sécurité et des performances </c:v>
                </c:pt>
                <c:pt idx="9">
                  <c:v>Art 48 : Procédures d'évaluation de la conformité</c:v>
                </c:pt>
                <c:pt idx="10">
                  <c:v>Art 56 : Évaluation des performances et preuve clinique</c:v>
                </c:pt>
                <c:pt idx="11">
                  <c:v>Art 57 : Exigences générales relatives aux études des performances </c:v>
                </c:pt>
                <c:pt idx="12">
                  <c:v>Art 78 : Système de surveillance après commercialisation mis en place par le fabricant </c:v>
                </c:pt>
                <c:pt idx="13">
                  <c:v>Art 81 : Rapport périodique actualisé de sécurité </c:v>
                </c:pt>
                <c:pt idx="14">
                  <c:v>Art 82: Notification des incidents graves et des mesures correctives de sécurité </c:v>
                </c:pt>
                <c:pt idx="15">
                  <c:v>Art 83 : Rapport de tendances</c:v>
                </c:pt>
                <c:pt idx="16">
                  <c:v>Art 84 : Analyse des incidents graves et des mesures correctives de sécurité</c:v>
                </c:pt>
              </c:strCache>
            </c:strRef>
          </c:cat>
          <c:val>
            <c:numRef>
              <c:f>('Résultats Globaux'!$C$62:$C$66,'Résultats Globaux'!$C$68:$C$71,'Résultats Globaux'!$C$73,'Résultats Globaux'!$C$75:$C$76,'Résultats Globaux'!$C$78:$C$82)</c:f>
              <c:numCache>
                <c:formatCode>General</c:formatCode>
                <c:ptCount val="17"/>
              </c:numCache>
            </c:numRef>
          </c:val>
          <c:extLst>
            <c:ext xmlns:c16="http://schemas.microsoft.com/office/drawing/2014/chart" uri="{C3380CC4-5D6E-409C-BE32-E72D297353CC}">
              <c16:uniqueId val="{00000005-4BE0-D74C-87C7-5DF7BBA4A27C}"/>
            </c:ext>
          </c:extLst>
        </c:ser>
        <c:ser>
          <c:idx val="2"/>
          <c:order val="2"/>
          <c:cat>
            <c:strRef>
              <c:f>('Résultats Globaux'!$A$62:$A$66,'Résultats Globaux'!$A$68:$A$71,'Résultats Globaux'!$A$73,'Résultats Globaux'!$A$75:$A$76,'Résultats Globaux'!$A$78:$A$82)</c:f>
              <c:strCache>
                <c:ptCount val="17"/>
                <c:pt idx="0">
                  <c:v>Art 7 : Allégations</c:v>
                </c:pt>
                <c:pt idx="1">
                  <c:v>Art 10 : Obligations générales des fabricants</c:v>
                </c:pt>
                <c:pt idx="2">
                  <c:v>Art 15 : Personne chargée de veiller au respect de la réglementation</c:v>
                </c:pt>
                <c:pt idx="3">
                  <c:v>Art 17 : Déclaration de conformité UE</c:v>
                </c:pt>
                <c:pt idx="4">
                  <c:v>Art 18 : Marquage de conformité CE</c:v>
                </c:pt>
                <c:pt idx="5">
                  <c:v>Art 24 : Système d'identification unique des dispositifs</c:v>
                </c:pt>
                <c:pt idx="6">
                  <c:v>Art 26 : Enregistrement des dispositifs</c:v>
                </c:pt>
                <c:pt idx="7">
                  <c:v>Art 27: Système électronique d'enregistrement des opérateurs économiques</c:v>
                </c:pt>
                <c:pt idx="8">
                  <c:v>Art 29 : Résumé des caractéristiques de sécurité et des performances </c:v>
                </c:pt>
                <c:pt idx="9">
                  <c:v>Art 48 : Procédures d'évaluation de la conformité</c:v>
                </c:pt>
                <c:pt idx="10">
                  <c:v>Art 56 : Évaluation des performances et preuve clinique</c:v>
                </c:pt>
                <c:pt idx="11">
                  <c:v>Art 57 : Exigences générales relatives aux études des performances </c:v>
                </c:pt>
                <c:pt idx="12">
                  <c:v>Art 78 : Système de surveillance après commercialisation mis en place par le fabricant </c:v>
                </c:pt>
                <c:pt idx="13">
                  <c:v>Art 81 : Rapport périodique actualisé de sécurité </c:v>
                </c:pt>
                <c:pt idx="14">
                  <c:v>Art 82: Notification des incidents graves et des mesures correctives de sécurité </c:v>
                </c:pt>
                <c:pt idx="15">
                  <c:v>Art 83 : Rapport de tendances</c:v>
                </c:pt>
                <c:pt idx="16">
                  <c:v>Art 84 : Analyse des incidents graves et des mesures correctives de sécurité</c:v>
                </c:pt>
              </c:strCache>
            </c:strRef>
          </c:cat>
          <c:val>
            <c:numRef>
              <c:f>('Résultats Globaux'!$D$62:$D$66,'Résultats Globaux'!$D$68:$D$71,'Résultats Globaux'!$D$73,'Résultats Globaux'!$D$75:$D$76,'Résultats Globaux'!$D$78:$D$82)</c:f>
              <c:numCache>
                <c:formatCode>General</c:formatCode>
                <c:ptCount val="17"/>
              </c:numCache>
            </c:numRef>
          </c:val>
          <c:extLst>
            <c:ext xmlns:c16="http://schemas.microsoft.com/office/drawing/2014/chart" uri="{C3380CC4-5D6E-409C-BE32-E72D297353CC}">
              <c16:uniqueId val="{00000006-4BE0-D74C-87C7-5DF7BBA4A27C}"/>
            </c:ext>
          </c:extLst>
        </c:ser>
        <c:ser>
          <c:idx val="3"/>
          <c:order val="3"/>
          <c:cat>
            <c:strRef>
              <c:f>('Résultats Globaux'!$A$62:$A$66,'Résultats Globaux'!$A$68:$A$71,'Résultats Globaux'!$A$73,'Résultats Globaux'!$A$75:$A$76,'Résultats Globaux'!$A$78:$A$82)</c:f>
              <c:strCache>
                <c:ptCount val="17"/>
                <c:pt idx="0">
                  <c:v>Art 7 : Allégations</c:v>
                </c:pt>
                <c:pt idx="1">
                  <c:v>Art 10 : Obligations générales des fabricants</c:v>
                </c:pt>
                <c:pt idx="2">
                  <c:v>Art 15 : Personne chargée de veiller au respect de la réglementation</c:v>
                </c:pt>
                <c:pt idx="3">
                  <c:v>Art 17 : Déclaration de conformité UE</c:v>
                </c:pt>
                <c:pt idx="4">
                  <c:v>Art 18 : Marquage de conformité CE</c:v>
                </c:pt>
                <c:pt idx="5">
                  <c:v>Art 24 : Système d'identification unique des dispositifs</c:v>
                </c:pt>
                <c:pt idx="6">
                  <c:v>Art 26 : Enregistrement des dispositifs</c:v>
                </c:pt>
                <c:pt idx="7">
                  <c:v>Art 27: Système électronique d'enregistrement des opérateurs économiques</c:v>
                </c:pt>
                <c:pt idx="8">
                  <c:v>Art 29 : Résumé des caractéristiques de sécurité et des performances </c:v>
                </c:pt>
                <c:pt idx="9">
                  <c:v>Art 48 : Procédures d'évaluation de la conformité</c:v>
                </c:pt>
                <c:pt idx="10">
                  <c:v>Art 56 : Évaluation des performances et preuve clinique</c:v>
                </c:pt>
                <c:pt idx="11">
                  <c:v>Art 57 : Exigences générales relatives aux études des performances </c:v>
                </c:pt>
                <c:pt idx="12">
                  <c:v>Art 78 : Système de surveillance après commercialisation mis en place par le fabricant </c:v>
                </c:pt>
                <c:pt idx="13">
                  <c:v>Art 81 : Rapport périodique actualisé de sécurité </c:v>
                </c:pt>
                <c:pt idx="14">
                  <c:v>Art 82: Notification des incidents graves et des mesures correctives de sécurité </c:v>
                </c:pt>
                <c:pt idx="15">
                  <c:v>Art 83 : Rapport de tendances</c:v>
                </c:pt>
                <c:pt idx="16">
                  <c:v>Art 84 : Analyse des incidents graves et des mesures correctives de sécurité</c:v>
                </c:pt>
              </c:strCache>
            </c:strRef>
          </c:cat>
          <c:val>
            <c:numRef>
              <c:f>('Résultats Globaux'!$E$62:$E$66,'Résultats Globaux'!$E$68:$E$71,'Résultats Globaux'!$E$73,'Résultats Globaux'!$E$75:$E$76,'Résultats Globaux'!$E$78:$E$82)</c:f>
              <c:numCache>
                <c:formatCode>General</c:formatCode>
                <c:ptCount val="17"/>
              </c:numCache>
            </c:numRef>
          </c:val>
          <c:extLst>
            <c:ext xmlns:c16="http://schemas.microsoft.com/office/drawing/2014/chart" uri="{C3380CC4-5D6E-409C-BE32-E72D297353CC}">
              <c16:uniqueId val="{00000007-4BE0-D74C-87C7-5DF7BBA4A27C}"/>
            </c:ext>
          </c:extLst>
        </c:ser>
        <c:dLbls>
          <c:showLegendKey val="0"/>
          <c:showVal val="0"/>
          <c:showCatName val="0"/>
          <c:showSerName val="0"/>
          <c:showPercent val="0"/>
          <c:showBubbleSize val="0"/>
        </c:dLbls>
        <c:axId val="-1296752288"/>
        <c:axId val="-1289441680"/>
      </c:radarChart>
      <c:catAx>
        <c:axId val="-1296752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89441680"/>
        <c:crosses val="autoZero"/>
        <c:auto val="1"/>
        <c:lblAlgn val="ctr"/>
        <c:lblOffset val="100"/>
        <c:noMultiLvlLbl val="0"/>
      </c:catAx>
      <c:valAx>
        <c:axId val="-1289441680"/>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96752288"/>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732730778527"/>
          <c:y val="0.16940029154774205"/>
          <c:w val="0.62634581008974999"/>
          <c:h val="0.69117337555138203"/>
        </c:manualLayout>
      </c:layout>
      <c:radarChart>
        <c:radarStyle val="filled"/>
        <c:varyColors val="0"/>
        <c:ser>
          <c:idx val="0"/>
          <c:order val="0"/>
          <c:spPr>
            <a:solidFill>
              <a:schemeClr val="accent1">
                <a:alpha val="50000"/>
              </a:schemeClr>
            </a:solidFill>
            <a:ln w="25400">
              <a:solidFill>
                <a:srgbClr val="0070C0"/>
              </a:solidFill>
            </a:ln>
          </c:spPr>
          <c:dLbls>
            <c:dLbl>
              <c:idx val="0"/>
              <c:layout>
                <c:manualLayout>
                  <c:x val="0"/>
                  <c:y val="8.72643208028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C2-EB4C-BA96-42AC4F9C5983}"/>
                </c:ext>
              </c:extLst>
            </c:dLbl>
            <c:dLbl>
              <c:idx val="1"/>
              <c:layout>
                <c:manualLayout>
                  <c:x val="-7.6150625106229206E-2"/>
                  <c:y val="3.23201188158824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C2-EB4C-BA96-42AC4F9C5983}"/>
                </c:ext>
              </c:extLst>
            </c:dLbl>
            <c:dLbl>
              <c:idx val="2"/>
              <c:layout>
                <c:manualLayout>
                  <c:x val="0"/>
                  <c:y val="-7.7568285158117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C2-EB4C-BA96-42AC4F9C5983}"/>
                </c:ext>
              </c:extLst>
            </c:dLbl>
            <c:dLbl>
              <c:idx val="3"/>
              <c:layout>
                <c:manualLayout>
                  <c:x val="7.3221754909835804E-2"/>
                  <c:y val="3.23201188158824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C2-EB4C-BA96-42AC4F9C5983}"/>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('Résultats Globaux'!$A$84,'Résultats Globaux'!$A$88,'Résultats Globaux'!$A$95:$A$96,'Résultats Globaux'!$A$100:$A$101,'Résultats Globaux'!$A$105)</c:f>
              <c:strCache>
                <c:ptCount val="7"/>
                <c:pt idx="0">
                  <c:v>Annexe I : Exigences générales en matière de sécurité et de performance</c:v>
                </c:pt>
                <c:pt idx="1">
                  <c:v>Annexe II : Documentation technique</c:v>
                </c:pt>
                <c:pt idx="2">
                  <c:v>Annexe III : Documentation relative à la surveillance post commercialisation</c:v>
                </c:pt>
                <c:pt idx="3">
                  <c:v>Annexe VI : Informations à fournir lors de l'enregistrment des dispositifs et des orpérateurs économiques et système IUD</c:v>
                </c:pt>
                <c:pt idx="4">
                  <c:v>Annexe VIII: Règles de classification</c:v>
                </c:pt>
                <c:pt idx="5">
                  <c:v>Annexe IX: Evaluation de la conformité sur la base d'un systeme de gestion de la qualité et de l'evaluation de la documentation technique.</c:v>
                </c:pt>
                <c:pt idx="6">
                  <c:v>Annexe XIII : Evaluation des performances, études des performances et suivi des performances après commercialisation </c:v>
                </c:pt>
              </c:strCache>
            </c:strRef>
          </c:cat>
          <c:val>
            <c:numRef>
              <c:f>('Résultats Globaux'!$F$84,'Résultats Globaux'!$F$88,'Résultats Globaux'!$F$95:$F$96,'Résultats Globaux'!$F$100:$F$101,'Résultats Globaux'!$F$105)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BC2-EB4C-BA96-42AC4F9C5983}"/>
            </c:ext>
          </c:extLst>
        </c:ser>
        <c:ser>
          <c:idx val="1"/>
          <c:order val="1"/>
          <c:cat>
            <c:strRef>
              <c:f>('Résultats Globaux'!$A$84,'Résultats Globaux'!$A$88,'Résultats Globaux'!$A$95:$A$96,'Résultats Globaux'!$A$100:$A$101,'Résultats Globaux'!$A$105)</c:f>
              <c:strCache>
                <c:ptCount val="7"/>
                <c:pt idx="0">
                  <c:v>Annexe I : Exigences générales en matière de sécurité et de performance</c:v>
                </c:pt>
                <c:pt idx="1">
                  <c:v>Annexe II : Documentation technique</c:v>
                </c:pt>
                <c:pt idx="2">
                  <c:v>Annexe III : Documentation relative à la surveillance post commercialisation</c:v>
                </c:pt>
                <c:pt idx="3">
                  <c:v>Annexe VI : Informations à fournir lors de l'enregistrment des dispositifs et des orpérateurs économiques et système IUD</c:v>
                </c:pt>
                <c:pt idx="4">
                  <c:v>Annexe VIII: Règles de classification</c:v>
                </c:pt>
                <c:pt idx="5">
                  <c:v>Annexe IX: Evaluation de la conformité sur la base d'un systeme de gestion de la qualité et de l'evaluation de la documentation technique.</c:v>
                </c:pt>
                <c:pt idx="6">
                  <c:v>Annexe XIII : Evaluation des performances, études des performances et suivi des performances après commercialisation </c:v>
                </c:pt>
              </c:strCache>
            </c:strRef>
          </c:cat>
          <c:val>
            <c:numRef>
              <c:f>('Résultats Globaux'!$C$84,'Résultats Globaux'!$C$88,'Résultats Globaux'!$C$95:$C$96,'Résultats Globaux'!$C$100:$C$101,'Résultats Globaux'!$C$105)</c:f>
              <c:numCache>
                <c:formatCode>General</c:formatCode>
                <c:ptCount val="7"/>
              </c:numCache>
            </c:numRef>
          </c:val>
          <c:extLst>
            <c:ext xmlns:c16="http://schemas.microsoft.com/office/drawing/2014/chart" uri="{C3380CC4-5D6E-409C-BE32-E72D297353CC}">
              <c16:uniqueId val="{00000005-FBC2-EB4C-BA96-42AC4F9C5983}"/>
            </c:ext>
          </c:extLst>
        </c:ser>
        <c:ser>
          <c:idx val="2"/>
          <c:order val="2"/>
          <c:cat>
            <c:strRef>
              <c:f>('Résultats Globaux'!$A$84,'Résultats Globaux'!$A$88,'Résultats Globaux'!$A$95:$A$96,'Résultats Globaux'!$A$100:$A$101,'Résultats Globaux'!$A$105)</c:f>
              <c:strCache>
                <c:ptCount val="7"/>
                <c:pt idx="0">
                  <c:v>Annexe I : Exigences générales en matière de sécurité et de performance</c:v>
                </c:pt>
                <c:pt idx="1">
                  <c:v>Annexe II : Documentation technique</c:v>
                </c:pt>
                <c:pt idx="2">
                  <c:v>Annexe III : Documentation relative à la surveillance post commercialisation</c:v>
                </c:pt>
                <c:pt idx="3">
                  <c:v>Annexe VI : Informations à fournir lors de l'enregistrment des dispositifs et des orpérateurs économiques et système IUD</c:v>
                </c:pt>
                <c:pt idx="4">
                  <c:v>Annexe VIII: Règles de classification</c:v>
                </c:pt>
                <c:pt idx="5">
                  <c:v>Annexe IX: Evaluation de la conformité sur la base d'un systeme de gestion de la qualité et de l'evaluation de la documentation technique.</c:v>
                </c:pt>
                <c:pt idx="6">
                  <c:v>Annexe XIII : Evaluation des performances, études des performances et suivi des performances après commercialisation </c:v>
                </c:pt>
              </c:strCache>
            </c:strRef>
          </c:cat>
          <c:val>
            <c:numRef>
              <c:f>('Résultats Globaux'!$D$84,'Résultats Globaux'!$D$88,'Résultats Globaux'!$D$95:$D$96,'Résultats Globaux'!$D$100:$D$101,'Résultats Globaux'!$D$105)</c:f>
              <c:numCache>
                <c:formatCode>General</c:formatCode>
                <c:ptCount val="7"/>
              </c:numCache>
            </c:numRef>
          </c:val>
          <c:extLst>
            <c:ext xmlns:c16="http://schemas.microsoft.com/office/drawing/2014/chart" uri="{C3380CC4-5D6E-409C-BE32-E72D297353CC}">
              <c16:uniqueId val="{00000006-FBC2-EB4C-BA96-42AC4F9C5983}"/>
            </c:ext>
          </c:extLst>
        </c:ser>
        <c:ser>
          <c:idx val="3"/>
          <c:order val="3"/>
          <c:cat>
            <c:strRef>
              <c:f>('Résultats Globaux'!$A$84,'Résultats Globaux'!$A$88,'Résultats Globaux'!$A$95:$A$96,'Résultats Globaux'!$A$100:$A$101,'Résultats Globaux'!$A$105)</c:f>
              <c:strCache>
                <c:ptCount val="7"/>
                <c:pt idx="0">
                  <c:v>Annexe I : Exigences générales en matière de sécurité et de performance</c:v>
                </c:pt>
                <c:pt idx="1">
                  <c:v>Annexe II : Documentation technique</c:v>
                </c:pt>
                <c:pt idx="2">
                  <c:v>Annexe III : Documentation relative à la surveillance post commercialisation</c:v>
                </c:pt>
                <c:pt idx="3">
                  <c:v>Annexe VI : Informations à fournir lors de l'enregistrment des dispositifs et des orpérateurs économiques et système IUD</c:v>
                </c:pt>
                <c:pt idx="4">
                  <c:v>Annexe VIII: Règles de classification</c:v>
                </c:pt>
                <c:pt idx="5">
                  <c:v>Annexe IX: Evaluation de la conformité sur la base d'un systeme de gestion de la qualité et de l'evaluation de la documentation technique.</c:v>
                </c:pt>
                <c:pt idx="6">
                  <c:v>Annexe XIII : Evaluation des performances, études des performances et suivi des performances après commercialisation </c:v>
                </c:pt>
              </c:strCache>
            </c:strRef>
          </c:cat>
          <c:val>
            <c:numRef>
              <c:f>('Résultats Globaux'!$E$84,'Résultats Globaux'!$E$88,'Résultats Globaux'!$E$95:$E$96,'Résultats Globaux'!$E$100:$E$101,'Résultats Globaux'!$E$105)</c:f>
              <c:numCache>
                <c:formatCode>General</c:formatCode>
                <c:ptCount val="7"/>
              </c:numCache>
            </c:numRef>
          </c:val>
          <c:extLst>
            <c:ext xmlns:c16="http://schemas.microsoft.com/office/drawing/2014/chart" uri="{C3380CC4-5D6E-409C-BE32-E72D297353CC}">
              <c16:uniqueId val="{00000007-FBC2-EB4C-BA96-42AC4F9C5983}"/>
            </c:ext>
          </c:extLst>
        </c:ser>
        <c:dLbls>
          <c:showLegendKey val="0"/>
          <c:showVal val="0"/>
          <c:showCatName val="0"/>
          <c:showSerName val="0"/>
          <c:showPercent val="0"/>
          <c:showBubbleSize val="0"/>
        </c:dLbls>
        <c:axId val="-1296752288"/>
        <c:axId val="-1289441680"/>
      </c:radarChart>
      <c:catAx>
        <c:axId val="-1296752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89441680"/>
        <c:crosses val="autoZero"/>
        <c:auto val="1"/>
        <c:lblAlgn val="ctr"/>
        <c:lblOffset val="100"/>
        <c:noMultiLvlLbl val="0"/>
      </c:catAx>
      <c:valAx>
        <c:axId val="-1289441680"/>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96752288"/>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7329204779501"/>
          <c:y val="0.11181285073373"/>
          <c:w val="0.62634581008974999"/>
          <c:h val="0.69117337555138203"/>
        </c:manualLayout>
      </c:layout>
      <c:radarChart>
        <c:radarStyle val="filled"/>
        <c:varyColors val="0"/>
        <c:ser>
          <c:idx val="0"/>
          <c:order val="0"/>
          <c:spPr>
            <a:solidFill>
              <a:schemeClr val="accent1">
                <a:alpha val="50000"/>
              </a:schemeClr>
            </a:solidFill>
            <a:ln w="25400">
              <a:solidFill>
                <a:srgbClr val="0070C0"/>
              </a:solidFill>
            </a:ln>
          </c:spPr>
          <c:dLbls>
            <c:dLbl>
              <c:idx val="0"/>
              <c:layout>
                <c:manualLayout>
                  <c:x val="0"/>
                  <c:y val="8.72643208028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A-6A44-BF81-55EC07407260}"/>
                </c:ext>
              </c:extLst>
            </c:dLbl>
            <c:dLbl>
              <c:idx val="1"/>
              <c:layout>
                <c:manualLayout>
                  <c:x val="-7.6150625106229206E-2"/>
                  <c:y val="3.23201188158824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9A-6A44-BF81-55EC07407260}"/>
                </c:ext>
              </c:extLst>
            </c:dLbl>
            <c:dLbl>
              <c:idx val="2"/>
              <c:layout>
                <c:manualLayout>
                  <c:x val="0"/>
                  <c:y val="-7.7568285158117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9A-6A44-BF81-55EC07407260}"/>
                </c:ext>
              </c:extLst>
            </c:dLbl>
            <c:dLbl>
              <c:idx val="3"/>
              <c:layout>
                <c:manualLayout>
                  <c:x val="7.3221754909835804E-2"/>
                  <c:y val="3.23201188158824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9A-6A44-BF81-55EC07407260}"/>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('Résultats Globaux'!$A$85:$A$87,'Résultats Globaux'!$A$89:$A$94,'Résultats Globaux'!$A$97:$A$99,'Résultats Globaux'!$A$102:$A$104,'Résultats Globaux'!$A$106:$A$107)</c:f>
              <c:strCache>
                <c:ptCount val="17"/>
                <c:pt idx="0">
                  <c:v>Chapitre I : Exigences générales</c:v>
                </c:pt>
                <c:pt idx="1">
                  <c:v>Chapitre II : Exigences relatives aux performances à la conception et à la fabrication</c:v>
                </c:pt>
                <c:pt idx="2">
                  <c:v>Chapitre III  Exigences relatives aux informations fournies avec le dispositif</c:v>
                </c:pt>
                <c:pt idx="3">
                  <c:v>1. Description et spécification du dispositif, y compris les variantes et les accessoires</c:v>
                </c:pt>
                <c:pt idx="4">
                  <c:v>2. Informations devant être fournies par le fabricant</c:v>
                </c:pt>
                <c:pt idx="5">
                  <c:v>3. Informations sur la conception et la fabrication</c:v>
                </c:pt>
                <c:pt idx="6">
                  <c:v>4. Exigences générales en matière de sécurité et de performances</c:v>
                </c:pt>
                <c:pt idx="7">
                  <c:v>5. Analyse bénéfice/risque et gestion des risques</c:v>
                </c:pt>
                <c:pt idx="8">
                  <c:v>6. Vérification et validation du produit</c:v>
                </c:pt>
                <c:pt idx="9">
                  <c:v>Partie A : Informations à fournir lors de l'enregistrement des dispositifs et opérateurs economiques</c:v>
                </c:pt>
                <c:pt idx="10">
                  <c:v>Partie B : Principaux éléments de données à fournir à la base de données IUD avec l'IUD-ID</c:v>
                </c:pt>
                <c:pt idx="11">
                  <c:v>Partie C : Le système IUD</c:v>
                </c:pt>
                <c:pt idx="12">
                  <c:v>Chapitre I Système de gestion de la qualité</c:v>
                </c:pt>
                <c:pt idx="13">
                  <c:v>Chapitre II Évaluation de la documentation technique</c:v>
                </c:pt>
                <c:pt idx="14">
                  <c:v>Chapitre III Dispositions administratives</c:v>
                </c:pt>
                <c:pt idx="15">
                  <c:v>Partie A : Evaluation des performances et études des performances</c:v>
                </c:pt>
                <c:pt idx="16">
                  <c:v>Partie B : Suivi des performances après commercialisation </c:v>
                </c:pt>
              </c:strCache>
            </c:strRef>
          </c:cat>
          <c:val>
            <c:numRef>
              <c:f>('Résultats Globaux'!$F$85:$F$87,'Résultats Globaux'!$F$89:$F$94,'Résultats Globaux'!$F$97:$F$99,'Résultats Globaux'!$F$102:$F$104,'Résultats Globaux'!$F$106:$F$107)</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4-DE9A-6A44-BF81-55EC07407260}"/>
            </c:ext>
          </c:extLst>
        </c:ser>
        <c:ser>
          <c:idx val="1"/>
          <c:order val="1"/>
          <c:cat>
            <c:strRef>
              <c:f>('Résultats Globaux'!$A$85:$A$87,'Résultats Globaux'!$A$89:$A$94,'Résultats Globaux'!$A$97:$A$99,'Résultats Globaux'!$A$102:$A$104,'Résultats Globaux'!$A$106:$A$107)</c:f>
              <c:strCache>
                <c:ptCount val="17"/>
                <c:pt idx="0">
                  <c:v>Chapitre I : Exigences générales</c:v>
                </c:pt>
                <c:pt idx="1">
                  <c:v>Chapitre II : Exigences relatives aux performances à la conception et à la fabrication</c:v>
                </c:pt>
                <c:pt idx="2">
                  <c:v>Chapitre III  Exigences relatives aux informations fournies avec le dispositif</c:v>
                </c:pt>
                <c:pt idx="3">
                  <c:v>1. Description et spécification du dispositif, y compris les variantes et les accessoires</c:v>
                </c:pt>
                <c:pt idx="4">
                  <c:v>2. Informations devant être fournies par le fabricant</c:v>
                </c:pt>
                <c:pt idx="5">
                  <c:v>3. Informations sur la conception et la fabrication</c:v>
                </c:pt>
                <c:pt idx="6">
                  <c:v>4. Exigences générales en matière de sécurité et de performances</c:v>
                </c:pt>
                <c:pt idx="7">
                  <c:v>5. Analyse bénéfice/risque et gestion des risques</c:v>
                </c:pt>
                <c:pt idx="8">
                  <c:v>6. Vérification et validation du produit</c:v>
                </c:pt>
                <c:pt idx="9">
                  <c:v>Partie A : Informations à fournir lors de l'enregistrement des dispositifs et opérateurs economiques</c:v>
                </c:pt>
                <c:pt idx="10">
                  <c:v>Partie B : Principaux éléments de données à fournir à la base de données IUD avec l'IUD-ID</c:v>
                </c:pt>
                <c:pt idx="11">
                  <c:v>Partie C : Le système IUD</c:v>
                </c:pt>
                <c:pt idx="12">
                  <c:v>Chapitre I Système de gestion de la qualité</c:v>
                </c:pt>
                <c:pt idx="13">
                  <c:v>Chapitre II Évaluation de la documentation technique</c:v>
                </c:pt>
                <c:pt idx="14">
                  <c:v>Chapitre III Dispositions administratives</c:v>
                </c:pt>
                <c:pt idx="15">
                  <c:v>Partie A : Evaluation des performances et études des performances</c:v>
                </c:pt>
                <c:pt idx="16">
                  <c:v>Partie B : Suivi des performances après commercialisation </c:v>
                </c:pt>
              </c:strCache>
            </c:strRef>
          </c:cat>
          <c:val>
            <c:numRef>
              <c:f>('Résultats Globaux'!$C$85:$C$87,'Résultats Globaux'!$C$89:$C$94,'Résultats Globaux'!$C$97:$C$99,'Résultats Globaux'!$C$102:$C$104,'Résultats Globaux'!$C$106:$C$107)</c:f>
              <c:numCache>
                <c:formatCode>General</c:formatCode>
                <c:ptCount val="17"/>
              </c:numCache>
            </c:numRef>
          </c:val>
          <c:extLst>
            <c:ext xmlns:c16="http://schemas.microsoft.com/office/drawing/2014/chart" uri="{C3380CC4-5D6E-409C-BE32-E72D297353CC}">
              <c16:uniqueId val="{00000005-DE9A-6A44-BF81-55EC07407260}"/>
            </c:ext>
          </c:extLst>
        </c:ser>
        <c:ser>
          <c:idx val="2"/>
          <c:order val="2"/>
          <c:cat>
            <c:strRef>
              <c:f>('Résultats Globaux'!$A$85:$A$87,'Résultats Globaux'!$A$89:$A$94,'Résultats Globaux'!$A$97:$A$99,'Résultats Globaux'!$A$102:$A$104,'Résultats Globaux'!$A$106:$A$107)</c:f>
              <c:strCache>
                <c:ptCount val="17"/>
                <c:pt idx="0">
                  <c:v>Chapitre I : Exigences générales</c:v>
                </c:pt>
                <c:pt idx="1">
                  <c:v>Chapitre II : Exigences relatives aux performances à la conception et à la fabrication</c:v>
                </c:pt>
                <c:pt idx="2">
                  <c:v>Chapitre III  Exigences relatives aux informations fournies avec le dispositif</c:v>
                </c:pt>
                <c:pt idx="3">
                  <c:v>1. Description et spécification du dispositif, y compris les variantes et les accessoires</c:v>
                </c:pt>
                <c:pt idx="4">
                  <c:v>2. Informations devant être fournies par le fabricant</c:v>
                </c:pt>
                <c:pt idx="5">
                  <c:v>3. Informations sur la conception et la fabrication</c:v>
                </c:pt>
                <c:pt idx="6">
                  <c:v>4. Exigences générales en matière de sécurité et de performances</c:v>
                </c:pt>
                <c:pt idx="7">
                  <c:v>5. Analyse bénéfice/risque et gestion des risques</c:v>
                </c:pt>
                <c:pt idx="8">
                  <c:v>6. Vérification et validation du produit</c:v>
                </c:pt>
                <c:pt idx="9">
                  <c:v>Partie A : Informations à fournir lors de l'enregistrement des dispositifs et opérateurs economiques</c:v>
                </c:pt>
                <c:pt idx="10">
                  <c:v>Partie B : Principaux éléments de données à fournir à la base de données IUD avec l'IUD-ID</c:v>
                </c:pt>
                <c:pt idx="11">
                  <c:v>Partie C : Le système IUD</c:v>
                </c:pt>
                <c:pt idx="12">
                  <c:v>Chapitre I Système de gestion de la qualité</c:v>
                </c:pt>
                <c:pt idx="13">
                  <c:v>Chapitre II Évaluation de la documentation technique</c:v>
                </c:pt>
                <c:pt idx="14">
                  <c:v>Chapitre III Dispositions administratives</c:v>
                </c:pt>
                <c:pt idx="15">
                  <c:v>Partie A : Evaluation des performances et études des performances</c:v>
                </c:pt>
                <c:pt idx="16">
                  <c:v>Partie B : Suivi des performances après commercialisation </c:v>
                </c:pt>
              </c:strCache>
            </c:strRef>
          </c:cat>
          <c:val>
            <c:numRef>
              <c:f>('Résultats Globaux'!$D$85:$D$87,'Résultats Globaux'!$D$89:$D$94,'Résultats Globaux'!$D$97:$D$99,'Résultats Globaux'!$D$102:$D$104,'Résultats Globaux'!$D$106:$D$107)</c:f>
              <c:numCache>
                <c:formatCode>General</c:formatCode>
                <c:ptCount val="17"/>
              </c:numCache>
            </c:numRef>
          </c:val>
          <c:extLst>
            <c:ext xmlns:c16="http://schemas.microsoft.com/office/drawing/2014/chart" uri="{C3380CC4-5D6E-409C-BE32-E72D297353CC}">
              <c16:uniqueId val="{00000006-DE9A-6A44-BF81-55EC07407260}"/>
            </c:ext>
          </c:extLst>
        </c:ser>
        <c:ser>
          <c:idx val="3"/>
          <c:order val="3"/>
          <c:cat>
            <c:strRef>
              <c:f>('Résultats Globaux'!$A$85:$A$87,'Résultats Globaux'!$A$89:$A$94,'Résultats Globaux'!$A$97:$A$99,'Résultats Globaux'!$A$102:$A$104,'Résultats Globaux'!$A$106:$A$107)</c:f>
              <c:strCache>
                <c:ptCount val="17"/>
                <c:pt idx="0">
                  <c:v>Chapitre I : Exigences générales</c:v>
                </c:pt>
                <c:pt idx="1">
                  <c:v>Chapitre II : Exigences relatives aux performances à la conception et à la fabrication</c:v>
                </c:pt>
                <c:pt idx="2">
                  <c:v>Chapitre III  Exigences relatives aux informations fournies avec le dispositif</c:v>
                </c:pt>
                <c:pt idx="3">
                  <c:v>1. Description et spécification du dispositif, y compris les variantes et les accessoires</c:v>
                </c:pt>
                <c:pt idx="4">
                  <c:v>2. Informations devant être fournies par le fabricant</c:v>
                </c:pt>
                <c:pt idx="5">
                  <c:v>3. Informations sur la conception et la fabrication</c:v>
                </c:pt>
                <c:pt idx="6">
                  <c:v>4. Exigences générales en matière de sécurité et de performances</c:v>
                </c:pt>
                <c:pt idx="7">
                  <c:v>5. Analyse bénéfice/risque et gestion des risques</c:v>
                </c:pt>
                <c:pt idx="8">
                  <c:v>6. Vérification et validation du produit</c:v>
                </c:pt>
                <c:pt idx="9">
                  <c:v>Partie A : Informations à fournir lors de l'enregistrement des dispositifs et opérateurs economiques</c:v>
                </c:pt>
                <c:pt idx="10">
                  <c:v>Partie B : Principaux éléments de données à fournir à la base de données IUD avec l'IUD-ID</c:v>
                </c:pt>
                <c:pt idx="11">
                  <c:v>Partie C : Le système IUD</c:v>
                </c:pt>
                <c:pt idx="12">
                  <c:v>Chapitre I Système de gestion de la qualité</c:v>
                </c:pt>
                <c:pt idx="13">
                  <c:v>Chapitre II Évaluation de la documentation technique</c:v>
                </c:pt>
                <c:pt idx="14">
                  <c:v>Chapitre III Dispositions administratives</c:v>
                </c:pt>
                <c:pt idx="15">
                  <c:v>Partie A : Evaluation des performances et études des performances</c:v>
                </c:pt>
                <c:pt idx="16">
                  <c:v>Partie B : Suivi des performances après commercialisation </c:v>
                </c:pt>
              </c:strCache>
            </c:strRef>
          </c:cat>
          <c:val>
            <c:numRef>
              <c:f>('Résultats Globaux'!$E$85:$E$87,'Résultats Globaux'!$E$89:$E$94,'Résultats Globaux'!$E$97:$E$99,'Résultats Globaux'!$E$102:$E$104,'Résultats Globaux'!$E$106:$E$107)</c:f>
              <c:numCache>
                <c:formatCode>General</c:formatCode>
                <c:ptCount val="17"/>
              </c:numCache>
            </c:numRef>
          </c:val>
          <c:extLst>
            <c:ext xmlns:c16="http://schemas.microsoft.com/office/drawing/2014/chart" uri="{C3380CC4-5D6E-409C-BE32-E72D297353CC}">
              <c16:uniqueId val="{00000007-DE9A-6A44-BF81-55EC07407260}"/>
            </c:ext>
          </c:extLst>
        </c:ser>
        <c:dLbls>
          <c:showLegendKey val="0"/>
          <c:showVal val="0"/>
          <c:showCatName val="0"/>
          <c:showSerName val="0"/>
          <c:showPercent val="0"/>
          <c:showBubbleSize val="0"/>
        </c:dLbls>
        <c:axId val="-1296752288"/>
        <c:axId val="-1289441680"/>
      </c:radarChart>
      <c:catAx>
        <c:axId val="-1296752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89441680"/>
        <c:crosses val="autoZero"/>
        <c:auto val="1"/>
        <c:lblAlgn val="ctr"/>
        <c:lblOffset val="100"/>
        <c:noMultiLvlLbl val="0"/>
      </c:catAx>
      <c:valAx>
        <c:axId val="-1289441680"/>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96752288"/>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108547</xdr:rowOff>
    </xdr:from>
    <xdr:to>
      <xdr:col>1</xdr:col>
      <xdr:colOff>754402</xdr:colOff>
      <xdr:row>3</xdr:row>
      <xdr:rowOff>154330</xdr:rowOff>
    </xdr:to>
    <xdr:pic>
      <xdr:nvPicPr>
        <xdr:cNvPr id="6" name="Image 5"/>
        <xdr:cNvPicPr>
          <a:picLocks noChangeAspect="1"/>
        </xdr:cNvPicPr>
      </xdr:nvPicPr>
      <xdr:blipFill>
        <a:blip xmlns:r="http://schemas.openxmlformats.org/officeDocument/2006/relationships" r:embed="rId1"/>
        <a:stretch>
          <a:fillRect/>
        </a:stretch>
      </xdr:blipFill>
      <xdr:spPr>
        <a:xfrm>
          <a:off x="0" y="303932"/>
          <a:ext cx="1389402" cy="376851"/>
        </a:xfrm>
        <a:prstGeom prst="rect">
          <a:avLst/>
        </a:prstGeom>
      </xdr:spPr>
    </xdr:pic>
    <xdr:clientData/>
  </xdr:twoCellAnchor>
  <xdr:twoCellAnchor editAs="oneCell">
    <xdr:from>
      <xdr:col>0</xdr:col>
      <xdr:colOff>113974</xdr:colOff>
      <xdr:row>3</xdr:row>
      <xdr:rowOff>130258</xdr:rowOff>
    </xdr:from>
    <xdr:to>
      <xdr:col>1</xdr:col>
      <xdr:colOff>835812</xdr:colOff>
      <xdr:row>3</xdr:row>
      <xdr:rowOff>396198</xdr:rowOff>
    </xdr:to>
    <xdr:pic>
      <xdr:nvPicPr>
        <xdr:cNvPr id="7" name="Image 6"/>
        <xdr:cNvPicPr>
          <a:picLocks noChangeAspect="1"/>
        </xdr:cNvPicPr>
      </xdr:nvPicPr>
      <xdr:blipFill>
        <a:blip xmlns:r="http://schemas.openxmlformats.org/officeDocument/2006/relationships" r:embed="rId2"/>
        <a:stretch>
          <a:fillRect/>
        </a:stretch>
      </xdr:blipFill>
      <xdr:spPr>
        <a:xfrm>
          <a:off x="113974" y="656711"/>
          <a:ext cx="1356838" cy="265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138545</xdr:rowOff>
    </xdr:from>
    <xdr:ext cx="1238250" cy="594592"/>
    <xdr:sp macro="" textlink="">
      <xdr:nvSpPr>
        <xdr:cNvPr id="3" name="Shape 3">
          <a:extLst>
            <a:ext uri="{FF2B5EF4-FFF2-40B4-BE49-F238E27FC236}">
              <a16:creationId xmlns:a16="http://schemas.microsoft.com/office/drawing/2014/main" id="{00000000-0008-0000-0100-000003000000}"/>
            </a:ext>
          </a:extLst>
        </xdr:cNvPr>
        <xdr:cNvSpPr txBox="1"/>
      </xdr:nvSpPr>
      <xdr:spPr>
        <a:xfrm>
          <a:off x="0" y="277090"/>
          <a:ext cx="1238250" cy="594592"/>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editAs="oneCell">
    <xdr:from>
      <xdr:col>0</xdr:col>
      <xdr:colOff>0</xdr:colOff>
      <xdr:row>1</xdr:row>
      <xdr:rowOff>138545</xdr:rowOff>
    </xdr:from>
    <xdr:to>
      <xdr:col>0</xdr:col>
      <xdr:colOff>1136482</xdr:colOff>
      <xdr:row>3</xdr:row>
      <xdr:rowOff>132774</xdr:rowOff>
    </xdr:to>
    <xdr:pic>
      <xdr:nvPicPr>
        <xdr:cNvPr id="4" name="Image 3"/>
        <xdr:cNvPicPr>
          <a:picLocks noChangeAspect="1"/>
        </xdr:cNvPicPr>
      </xdr:nvPicPr>
      <xdr:blipFill>
        <a:blip xmlns:r="http://schemas.openxmlformats.org/officeDocument/2006/relationships" r:embed="rId1"/>
        <a:stretch>
          <a:fillRect/>
        </a:stretch>
      </xdr:blipFill>
      <xdr:spPr>
        <a:xfrm>
          <a:off x="0" y="277090"/>
          <a:ext cx="1136482" cy="271320"/>
        </a:xfrm>
        <a:prstGeom prst="rect">
          <a:avLst/>
        </a:prstGeom>
      </xdr:spPr>
    </xdr:pic>
    <xdr:clientData/>
  </xdr:twoCellAnchor>
  <xdr:twoCellAnchor editAs="oneCell">
    <xdr:from>
      <xdr:col>0</xdr:col>
      <xdr:colOff>0</xdr:colOff>
      <xdr:row>3</xdr:row>
      <xdr:rowOff>132773</xdr:rowOff>
    </xdr:from>
    <xdr:to>
      <xdr:col>0</xdr:col>
      <xdr:colOff>1114136</xdr:colOff>
      <xdr:row>4</xdr:row>
      <xdr:rowOff>122262</xdr:rowOff>
    </xdr:to>
    <xdr:pic>
      <xdr:nvPicPr>
        <xdr:cNvPr id="5" name="Image 4"/>
        <xdr:cNvPicPr>
          <a:picLocks noChangeAspect="1"/>
        </xdr:cNvPicPr>
      </xdr:nvPicPr>
      <xdr:blipFill>
        <a:blip xmlns:r="http://schemas.openxmlformats.org/officeDocument/2006/relationships" r:embed="rId2"/>
        <a:stretch>
          <a:fillRect/>
        </a:stretch>
      </xdr:blipFill>
      <xdr:spPr>
        <a:xfrm>
          <a:off x="0" y="548409"/>
          <a:ext cx="1114136" cy="278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123825</xdr:rowOff>
    </xdr:from>
    <xdr:ext cx="1314450" cy="390525"/>
    <xdr:sp macro="" textlink="">
      <xdr:nvSpPr>
        <xdr:cNvPr id="4" name="Shape 4">
          <a:extLst>
            <a:ext uri="{FF2B5EF4-FFF2-40B4-BE49-F238E27FC236}">
              <a16:creationId xmlns:a16="http://schemas.microsoft.com/office/drawing/2014/main" id="{00000000-0008-0000-0200-000004000000}"/>
            </a:ext>
          </a:extLst>
        </xdr:cNvPr>
        <xdr:cNvSpPr txBox="1"/>
      </xdr:nvSpPr>
      <xdr:spPr>
        <a:xfrm>
          <a:off x="4693538" y="3589500"/>
          <a:ext cx="1304925" cy="381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2</xdr:row>
      <xdr:rowOff>0</xdr:rowOff>
    </xdr:from>
    <xdr:ext cx="1314450" cy="533400"/>
    <xdr:sp macro="" textlink="">
      <xdr:nvSpPr>
        <xdr:cNvPr id="5" name="Shape 5">
          <a:extLst>
            <a:ext uri="{FF2B5EF4-FFF2-40B4-BE49-F238E27FC236}">
              <a16:creationId xmlns:a16="http://schemas.microsoft.com/office/drawing/2014/main" id="{00000000-0008-0000-0200-000005000000}"/>
            </a:ext>
          </a:extLst>
        </xdr:cNvPr>
        <xdr:cNvSpPr txBox="1"/>
      </xdr:nvSpPr>
      <xdr:spPr>
        <a:xfrm>
          <a:off x="0" y="336550"/>
          <a:ext cx="1314450" cy="5334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editAs="oneCell">
    <xdr:from>
      <xdr:col>0</xdr:col>
      <xdr:colOff>0</xdr:colOff>
      <xdr:row>2</xdr:row>
      <xdr:rowOff>0</xdr:rowOff>
    </xdr:from>
    <xdr:to>
      <xdr:col>0</xdr:col>
      <xdr:colOff>1136482</xdr:colOff>
      <xdr:row>3</xdr:row>
      <xdr:rowOff>80820</xdr:rowOff>
    </xdr:to>
    <xdr:pic>
      <xdr:nvPicPr>
        <xdr:cNvPr id="6" name="Image 5"/>
        <xdr:cNvPicPr>
          <a:picLocks noChangeAspect="1"/>
        </xdr:cNvPicPr>
      </xdr:nvPicPr>
      <xdr:blipFill>
        <a:blip xmlns:r="http://schemas.openxmlformats.org/officeDocument/2006/relationships" r:embed="rId1"/>
        <a:stretch>
          <a:fillRect/>
        </a:stretch>
      </xdr:blipFill>
      <xdr:spPr>
        <a:xfrm>
          <a:off x="0" y="279400"/>
          <a:ext cx="1136482" cy="271320"/>
        </a:xfrm>
        <a:prstGeom prst="rect">
          <a:avLst/>
        </a:prstGeom>
      </xdr:spPr>
    </xdr:pic>
    <xdr:clientData/>
  </xdr:twoCellAnchor>
  <xdr:twoCellAnchor editAs="oneCell">
    <xdr:from>
      <xdr:col>0</xdr:col>
      <xdr:colOff>0</xdr:colOff>
      <xdr:row>3</xdr:row>
      <xdr:rowOff>80819</xdr:rowOff>
    </xdr:from>
    <xdr:to>
      <xdr:col>0</xdr:col>
      <xdr:colOff>1114136</xdr:colOff>
      <xdr:row>4</xdr:row>
      <xdr:rowOff>95250</xdr:rowOff>
    </xdr:to>
    <xdr:pic>
      <xdr:nvPicPr>
        <xdr:cNvPr id="7" name="Image 6"/>
        <xdr:cNvPicPr>
          <a:picLocks noChangeAspect="1"/>
        </xdr:cNvPicPr>
      </xdr:nvPicPr>
      <xdr:blipFill>
        <a:blip xmlns:r="http://schemas.openxmlformats.org/officeDocument/2006/relationships" r:embed="rId2"/>
        <a:stretch>
          <a:fillRect/>
        </a:stretch>
      </xdr:blipFill>
      <xdr:spPr>
        <a:xfrm>
          <a:off x="0" y="607869"/>
          <a:ext cx="1114136" cy="211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9</xdr:row>
      <xdr:rowOff>0</xdr:rowOff>
    </xdr:from>
    <xdr:to>
      <xdr:col>8</xdr:col>
      <xdr:colOff>1228244</xdr:colOff>
      <xdr:row>18</xdr:row>
      <xdr:rowOff>375069</xdr:rowOff>
    </xdr:to>
    <xdr:graphicFrame macro="">
      <xdr:nvGraphicFramePr>
        <xdr:cNvPr id="5" name="Graphique 4">
          <a:extLst>
            <a:ext uri="{FF2B5EF4-FFF2-40B4-BE49-F238E27FC236}">
              <a16:creationId xmlns:a16="http://schemas.microsoft.com/office/drawing/2014/main" id="{5CECB344-BE2E-9848-86AB-00C7B7825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0</xdr:col>
      <xdr:colOff>1136482</xdr:colOff>
      <xdr:row>2</xdr:row>
      <xdr:rowOff>271320</xdr:rowOff>
    </xdr:to>
    <xdr:pic>
      <xdr:nvPicPr>
        <xdr:cNvPr id="4" name="Image 3"/>
        <xdr:cNvPicPr>
          <a:picLocks noChangeAspect="1"/>
        </xdr:cNvPicPr>
      </xdr:nvPicPr>
      <xdr:blipFill>
        <a:blip xmlns:r="http://schemas.openxmlformats.org/officeDocument/2006/relationships" r:embed="rId2"/>
        <a:stretch>
          <a:fillRect/>
        </a:stretch>
      </xdr:blipFill>
      <xdr:spPr>
        <a:xfrm>
          <a:off x="0" y="281066"/>
          <a:ext cx="1136482" cy="271320"/>
        </a:xfrm>
        <a:prstGeom prst="rect">
          <a:avLst/>
        </a:prstGeom>
      </xdr:spPr>
    </xdr:pic>
    <xdr:clientData/>
  </xdr:twoCellAnchor>
  <xdr:twoCellAnchor editAs="oneCell">
    <xdr:from>
      <xdr:col>0</xdr:col>
      <xdr:colOff>0</xdr:colOff>
      <xdr:row>2</xdr:row>
      <xdr:rowOff>271319</xdr:rowOff>
    </xdr:from>
    <xdr:to>
      <xdr:col>0</xdr:col>
      <xdr:colOff>1114136</xdr:colOff>
      <xdr:row>2</xdr:row>
      <xdr:rowOff>549445</xdr:rowOff>
    </xdr:to>
    <xdr:pic>
      <xdr:nvPicPr>
        <xdr:cNvPr id="6" name="Image 5"/>
        <xdr:cNvPicPr>
          <a:picLocks noChangeAspect="1"/>
        </xdr:cNvPicPr>
      </xdr:nvPicPr>
      <xdr:blipFill>
        <a:blip xmlns:r="http://schemas.openxmlformats.org/officeDocument/2006/relationships" r:embed="rId3"/>
        <a:stretch>
          <a:fillRect/>
        </a:stretch>
      </xdr:blipFill>
      <xdr:spPr>
        <a:xfrm>
          <a:off x="0" y="552385"/>
          <a:ext cx="1114136" cy="2781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116267</xdr:colOff>
      <xdr:row>11</xdr:row>
      <xdr:rowOff>89437</xdr:rowOff>
    </xdr:from>
    <xdr:to>
      <xdr:col>6</xdr:col>
      <xdr:colOff>2501276</xdr:colOff>
      <xdr:row>21</xdr:row>
      <xdr:rowOff>488747</xdr:rowOff>
    </xdr:to>
    <xdr:graphicFrame macro="">
      <xdr:nvGraphicFramePr>
        <xdr:cNvPr id="3" name="Graphique 2">
          <a:extLst>
            <a:ext uri="{FF2B5EF4-FFF2-40B4-BE49-F238E27FC236}">
              <a16:creationId xmlns:a16="http://schemas.microsoft.com/office/drawing/2014/main" id="{A7C02DA6-D018-A944-9322-F2E515E56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178873</xdr:colOff>
      <xdr:row>24</xdr:row>
      <xdr:rowOff>125210</xdr:rowOff>
    </xdr:from>
    <xdr:to>
      <xdr:col>6</xdr:col>
      <xdr:colOff>2563882</xdr:colOff>
      <xdr:row>32</xdr:row>
      <xdr:rowOff>506633</xdr:rowOff>
    </xdr:to>
    <xdr:graphicFrame macro="">
      <xdr:nvGraphicFramePr>
        <xdr:cNvPr id="5" name="Graphique 4">
          <a:extLst>
            <a:ext uri="{FF2B5EF4-FFF2-40B4-BE49-F238E27FC236}">
              <a16:creationId xmlns:a16="http://schemas.microsoft.com/office/drawing/2014/main" id="{4ABB6863-7F04-1148-872B-E22C57704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241479</xdr:colOff>
      <xdr:row>37</xdr:row>
      <xdr:rowOff>71550</xdr:rowOff>
    </xdr:from>
    <xdr:to>
      <xdr:col>6</xdr:col>
      <xdr:colOff>2698039</xdr:colOff>
      <xdr:row>47</xdr:row>
      <xdr:rowOff>98381</xdr:rowOff>
    </xdr:to>
    <xdr:graphicFrame macro="">
      <xdr:nvGraphicFramePr>
        <xdr:cNvPr id="10" name="Graphique 9">
          <a:extLst>
            <a:ext uri="{FF2B5EF4-FFF2-40B4-BE49-F238E27FC236}">
              <a16:creationId xmlns:a16="http://schemas.microsoft.com/office/drawing/2014/main" id="{21335D5A-4D14-F440-B6E3-E902B4CBA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304085</xdr:colOff>
      <xdr:row>48</xdr:row>
      <xdr:rowOff>143098</xdr:rowOff>
    </xdr:from>
    <xdr:to>
      <xdr:col>6</xdr:col>
      <xdr:colOff>2689094</xdr:colOff>
      <xdr:row>56</xdr:row>
      <xdr:rowOff>497690</xdr:rowOff>
    </xdr:to>
    <xdr:graphicFrame macro="">
      <xdr:nvGraphicFramePr>
        <xdr:cNvPr id="12" name="Graphique 11">
          <a:extLst>
            <a:ext uri="{FF2B5EF4-FFF2-40B4-BE49-F238E27FC236}">
              <a16:creationId xmlns:a16="http://schemas.microsoft.com/office/drawing/2014/main" id="{4DB0EFCA-9001-C14B-A004-A767174E0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3</xdr:row>
      <xdr:rowOff>0</xdr:rowOff>
    </xdr:from>
    <xdr:to>
      <xdr:col>0</xdr:col>
      <xdr:colOff>1136482</xdr:colOff>
      <xdr:row>3</xdr:row>
      <xdr:rowOff>271320</xdr:rowOff>
    </xdr:to>
    <xdr:pic>
      <xdr:nvPicPr>
        <xdr:cNvPr id="7" name="Image 6"/>
        <xdr:cNvPicPr>
          <a:picLocks noChangeAspect="1"/>
        </xdr:cNvPicPr>
      </xdr:nvPicPr>
      <xdr:blipFill>
        <a:blip xmlns:r="http://schemas.openxmlformats.org/officeDocument/2006/relationships" r:embed="rId5"/>
        <a:stretch>
          <a:fillRect/>
        </a:stretch>
      </xdr:blipFill>
      <xdr:spPr>
        <a:xfrm>
          <a:off x="0" y="419450"/>
          <a:ext cx="1136482" cy="271320"/>
        </a:xfrm>
        <a:prstGeom prst="rect">
          <a:avLst/>
        </a:prstGeom>
      </xdr:spPr>
    </xdr:pic>
    <xdr:clientData/>
  </xdr:twoCellAnchor>
  <xdr:twoCellAnchor editAs="oneCell">
    <xdr:from>
      <xdr:col>0</xdr:col>
      <xdr:colOff>0</xdr:colOff>
      <xdr:row>3</xdr:row>
      <xdr:rowOff>271319</xdr:rowOff>
    </xdr:from>
    <xdr:to>
      <xdr:col>0</xdr:col>
      <xdr:colOff>1114136</xdr:colOff>
      <xdr:row>3</xdr:row>
      <xdr:rowOff>549445</xdr:rowOff>
    </xdr:to>
    <xdr:pic>
      <xdr:nvPicPr>
        <xdr:cNvPr id="8" name="Image 7"/>
        <xdr:cNvPicPr>
          <a:picLocks noChangeAspect="1"/>
        </xdr:cNvPicPr>
      </xdr:nvPicPr>
      <xdr:blipFill>
        <a:blip xmlns:r="http://schemas.openxmlformats.org/officeDocument/2006/relationships" r:embed="rId6"/>
        <a:stretch>
          <a:fillRect/>
        </a:stretch>
      </xdr:blipFill>
      <xdr:spPr>
        <a:xfrm>
          <a:off x="0" y="690769"/>
          <a:ext cx="1114136" cy="27812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F6000"/>
  </sheetPr>
  <dimension ref="A1:AD997"/>
  <sheetViews>
    <sheetView showGridLines="0" zoomScale="117" zoomScaleNormal="117" workbookViewId="0">
      <selection activeCell="L5" sqref="L5"/>
    </sheetView>
  </sheetViews>
  <sheetFormatPr baseColWidth="10" defaultColWidth="10.15234375" defaultRowHeight="15" customHeight="1" x14ac:dyDescent="0.35"/>
  <cols>
    <col min="1" max="1" width="7.69140625" customWidth="1"/>
    <col min="2" max="2" width="10.53515625" customWidth="1"/>
    <col min="3" max="10" width="7.69140625" customWidth="1"/>
    <col min="11" max="11" width="2.69140625" customWidth="1"/>
    <col min="12" max="30" width="9.3046875" customWidth="1"/>
  </cols>
  <sheetData>
    <row r="1" spans="1:30" ht="15.5" x14ac:dyDescent="0.35">
      <c r="A1" s="1" t="s">
        <v>0</v>
      </c>
      <c r="B1" s="2"/>
      <c r="C1" s="2"/>
      <c r="D1" s="2"/>
      <c r="E1" s="2"/>
      <c r="F1" s="2"/>
      <c r="G1" s="2"/>
      <c r="H1" s="3"/>
      <c r="I1" s="3"/>
      <c r="J1" s="4" t="s">
        <v>728</v>
      </c>
      <c r="K1" s="5"/>
      <c r="L1" s="5"/>
      <c r="M1" s="5"/>
      <c r="N1" s="5"/>
      <c r="O1" s="5"/>
      <c r="P1" s="5"/>
      <c r="Q1" s="5"/>
      <c r="R1" s="5"/>
      <c r="S1" s="5"/>
      <c r="T1" s="5"/>
      <c r="U1" s="5"/>
      <c r="V1" s="5"/>
      <c r="W1" s="5"/>
      <c r="X1" s="5"/>
      <c r="Y1" s="5"/>
      <c r="Z1" s="5"/>
      <c r="AA1" s="5"/>
      <c r="AB1" s="5"/>
      <c r="AC1" s="5"/>
      <c r="AD1" s="5"/>
    </row>
    <row r="2" spans="1:30" ht="12" customHeight="1" x14ac:dyDescent="0.35">
      <c r="A2" s="6" t="s">
        <v>1</v>
      </c>
      <c r="B2" s="7"/>
      <c r="C2" s="7"/>
      <c r="D2" s="8"/>
      <c r="E2" s="9"/>
      <c r="F2" s="10"/>
      <c r="G2" s="11"/>
      <c r="H2" s="3"/>
      <c r="I2" s="3"/>
      <c r="J2" s="12" t="s">
        <v>2</v>
      </c>
      <c r="K2" s="5"/>
      <c r="L2" s="5"/>
      <c r="M2" s="5"/>
      <c r="N2" s="5"/>
      <c r="O2" s="5"/>
      <c r="P2" s="5"/>
      <c r="Q2" s="5"/>
      <c r="R2" s="5"/>
      <c r="S2" s="5"/>
      <c r="T2" s="5"/>
      <c r="U2" s="5"/>
      <c r="V2" s="5"/>
      <c r="W2" s="5"/>
      <c r="X2" s="5"/>
      <c r="Y2" s="5"/>
      <c r="Z2" s="5"/>
      <c r="AA2" s="5"/>
      <c r="AB2" s="5"/>
      <c r="AC2" s="5"/>
      <c r="AD2" s="5"/>
    </row>
    <row r="3" spans="1:30" ht="14.25" customHeight="1" x14ac:dyDescent="0.35">
      <c r="A3" s="13"/>
      <c r="B3" s="14"/>
      <c r="C3" s="292" t="s">
        <v>3</v>
      </c>
      <c r="D3" s="254"/>
      <c r="E3" s="254"/>
      <c r="F3" s="254"/>
      <c r="G3" s="254"/>
      <c r="H3" s="254"/>
      <c r="I3" s="254"/>
      <c r="J3" s="255"/>
      <c r="K3" s="15"/>
      <c r="L3" s="15"/>
      <c r="M3" s="15"/>
      <c r="N3" s="15"/>
      <c r="O3" s="15"/>
      <c r="P3" s="15"/>
      <c r="Q3" s="15"/>
      <c r="R3" s="15"/>
      <c r="S3" s="15"/>
      <c r="T3" s="15"/>
      <c r="U3" s="15"/>
      <c r="V3" s="15"/>
      <c r="W3" s="15"/>
      <c r="X3" s="15"/>
      <c r="Y3" s="15"/>
      <c r="Z3" s="15"/>
      <c r="AA3" s="15"/>
      <c r="AB3" s="15"/>
      <c r="AC3" s="15"/>
      <c r="AD3" s="15"/>
    </row>
    <row r="4" spans="1:30" ht="33" customHeight="1" x14ac:dyDescent="0.35">
      <c r="A4" s="16"/>
      <c r="B4" s="17"/>
      <c r="C4" s="293" t="s">
        <v>600</v>
      </c>
      <c r="D4" s="254"/>
      <c r="E4" s="254"/>
      <c r="F4" s="254"/>
      <c r="G4" s="254"/>
      <c r="H4" s="254"/>
      <c r="I4" s="254"/>
      <c r="J4" s="255"/>
      <c r="K4" s="15"/>
      <c r="L4" s="15"/>
      <c r="M4" s="15"/>
      <c r="N4" s="15"/>
      <c r="O4" s="15"/>
      <c r="P4" s="15"/>
      <c r="Q4" s="15"/>
      <c r="R4" s="15"/>
      <c r="S4" s="15"/>
      <c r="T4" s="15"/>
      <c r="U4" s="15"/>
      <c r="V4" s="15"/>
      <c r="W4" s="15"/>
      <c r="X4" s="15"/>
      <c r="Y4" s="15"/>
      <c r="Z4" s="15"/>
      <c r="AA4" s="15"/>
      <c r="AB4" s="15"/>
      <c r="AC4" s="15"/>
      <c r="AD4" s="15"/>
    </row>
    <row r="5" spans="1:30" ht="20.25" customHeight="1" x14ac:dyDescent="0.35">
      <c r="A5" s="294" t="s">
        <v>587</v>
      </c>
      <c r="B5" s="295"/>
      <c r="C5" s="295"/>
      <c r="D5" s="295"/>
      <c r="E5" s="295"/>
      <c r="F5" s="295"/>
      <c r="G5" s="295"/>
      <c r="H5" s="295"/>
      <c r="I5" s="295"/>
      <c r="J5" s="296"/>
      <c r="K5" s="15"/>
      <c r="L5" s="15"/>
      <c r="M5" s="15"/>
      <c r="N5" s="15"/>
      <c r="O5" s="15"/>
      <c r="P5" s="15"/>
      <c r="Q5" s="15"/>
      <c r="R5" s="15"/>
      <c r="S5" s="15"/>
      <c r="T5" s="15"/>
      <c r="U5" s="15"/>
      <c r="V5" s="15"/>
      <c r="W5" s="15"/>
      <c r="X5" s="15"/>
      <c r="Y5" s="15"/>
      <c r="Z5" s="15"/>
      <c r="AA5" s="15"/>
      <c r="AB5" s="15"/>
      <c r="AC5" s="15"/>
      <c r="AD5" s="15"/>
    </row>
    <row r="6" spans="1:30" ht="15.5" x14ac:dyDescent="0.35">
      <c r="A6" s="297" t="s">
        <v>4</v>
      </c>
      <c r="B6" s="254"/>
      <c r="C6" s="298"/>
      <c r="D6" s="299" t="s">
        <v>5</v>
      </c>
      <c r="E6" s="284"/>
      <c r="F6" s="284"/>
      <c r="G6" s="300"/>
      <c r="H6" s="283" t="s">
        <v>6</v>
      </c>
      <c r="I6" s="284"/>
      <c r="J6" s="285"/>
      <c r="K6" s="18"/>
      <c r="L6" s="18"/>
      <c r="M6" s="18"/>
      <c r="N6" s="18"/>
      <c r="O6" s="18"/>
      <c r="P6" s="18"/>
      <c r="Q6" s="18"/>
      <c r="R6" s="18"/>
      <c r="S6" s="18"/>
      <c r="T6" s="18"/>
      <c r="U6" s="18"/>
      <c r="V6" s="18"/>
      <c r="W6" s="18"/>
      <c r="X6" s="18"/>
      <c r="Y6" s="18"/>
      <c r="Z6" s="18"/>
      <c r="AA6" s="18"/>
      <c r="AB6" s="18"/>
      <c r="AC6" s="18"/>
      <c r="AD6" s="18"/>
    </row>
    <row r="7" spans="1:30" ht="39" customHeight="1" x14ac:dyDescent="0.35">
      <c r="A7" s="301" t="s">
        <v>599</v>
      </c>
      <c r="B7" s="260"/>
      <c r="C7" s="272"/>
      <c r="D7" s="302" t="s">
        <v>7</v>
      </c>
      <c r="E7" s="295"/>
      <c r="F7" s="295"/>
      <c r="G7" s="296"/>
      <c r="H7" s="286" t="s">
        <v>8</v>
      </c>
      <c r="I7" s="287"/>
      <c r="J7" s="288"/>
      <c r="K7" s="18"/>
      <c r="L7" s="18"/>
      <c r="M7" s="18"/>
      <c r="N7" s="18"/>
      <c r="O7" s="18"/>
      <c r="P7" s="18"/>
      <c r="Q7" s="18"/>
      <c r="R7" s="18"/>
      <c r="S7" s="18"/>
      <c r="T7" s="18"/>
      <c r="U7" s="18"/>
      <c r="V7" s="18"/>
      <c r="W7" s="18"/>
      <c r="X7" s="18"/>
      <c r="Y7" s="18"/>
      <c r="Z7" s="18"/>
      <c r="AA7" s="18"/>
      <c r="AB7" s="18"/>
      <c r="AC7" s="18"/>
      <c r="AD7" s="18"/>
    </row>
    <row r="8" spans="1:30" ht="21" customHeight="1" x14ac:dyDescent="0.35">
      <c r="A8" s="303" t="s">
        <v>9</v>
      </c>
      <c r="B8" s="257"/>
      <c r="C8" s="274"/>
      <c r="D8" s="304" t="s">
        <v>10</v>
      </c>
      <c r="E8" s="290"/>
      <c r="F8" s="305" t="s">
        <v>11</v>
      </c>
      <c r="G8" s="291"/>
      <c r="H8" s="289"/>
      <c r="I8" s="290"/>
      <c r="J8" s="291"/>
      <c r="K8" s="18"/>
      <c r="L8" s="18"/>
      <c r="M8" s="18"/>
      <c r="N8" s="18"/>
      <c r="O8" s="18"/>
      <c r="P8" s="18"/>
      <c r="Q8" s="18"/>
      <c r="R8" s="18"/>
      <c r="S8" s="18"/>
      <c r="T8" s="18"/>
      <c r="U8" s="18"/>
      <c r="V8" s="18"/>
      <c r="W8" s="18"/>
      <c r="X8" s="18"/>
      <c r="Y8" s="18"/>
      <c r="Z8" s="18"/>
      <c r="AA8" s="18"/>
      <c r="AB8" s="18"/>
      <c r="AC8" s="18"/>
      <c r="AD8" s="18"/>
    </row>
    <row r="9" spans="1:30" ht="6.75" customHeight="1" x14ac:dyDescent="0.35">
      <c r="A9" s="19"/>
      <c r="B9" s="19"/>
      <c r="C9" s="19"/>
      <c r="D9" s="20"/>
      <c r="E9" s="20"/>
      <c r="F9" s="20"/>
      <c r="G9" s="20"/>
      <c r="H9" s="21"/>
      <c r="I9" s="21"/>
      <c r="J9" s="21"/>
      <c r="K9" s="15"/>
      <c r="L9" s="15"/>
      <c r="M9" s="15"/>
      <c r="N9" s="15"/>
      <c r="O9" s="15"/>
      <c r="P9" s="15"/>
      <c r="Q9" s="15"/>
      <c r="R9" s="15"/>
      <c r="S9" s="15"/>
      <c r="T9" s="15"/>
      <c r="U9" s="15"/>
      <c r="V9" s="15"/>
      <c r="W9" s="15"/>
      <c r="X9" s="15"/>
      <c r="Y9" s="15"/>
      <c r="Z9" s="15"/>
      <c r="AA9" s="15"/>
      <c r="AB9" s="15"/>
      <c r="AC9" s="15"/>
      <c r="AD9" s="15"/>
    </row>
    <row r="10" spans="1:30" ht="18.75" customHeight="1" x14ac:dyDescent="0.35">
      <c r="A10" s="281" t="s">
        <v>12</v>
      </c>
      <c r="B10" s="254"/>
      <c r="C10" s="254"/>
      <c r="D10" s="254"/>
      <c r="E10" s="254"/>
      <c r="F10" s="254"/>
      <c r="G10" s="254"/>
      <c r="H10" s="254"/>
      <c r="I10" s="254"/>
      <c r="J10" s="255"/>
      <c r="K10" s="18"/>
      <c r="L10" s="18"/>
      <c r="M10" s="18"/>
      <c r="N10" s="18"/>
      <c r="O10" s="18"/>
      <c r="P10" s="18"/>
      <c r="Q10" s="18"/>
      <c r="R10" s="18"/>
      <c r="S10" s="18"/>
      <c r="T10" s="18"/>
      <c r="U10" s="18"/>
      <c r="V10" s="18"/>
      <c r="W10" s="18"/>
      <c r="X10" s="18"/>
      <c r="Y10" s="18"/>
      <c r="Z10" s="18"/>
      <c r="AA10" s="18"/>
      <c r="AB10" s="18"/>
      <c r="AC10" s="18"/>
      <c r="AD10" s="18"/>
    </row>
    <row r="11" spans="1:30" ht="47.25" customHeight="1" x14ac:dyDescent="0.35">
      <c r="A11" s="271" t="s">
        <v>588</v>
      </c>
      <c r="B11" s="260"/>
      <c r="C11" s="260"/>
      <c r="D11" s="260"/>
      <c r="E11" s="260"/>
      <c r="F11" s="260"/>
      <c r="G11" s="260"/>
      <c r="H11" s="260"/>
      <c r="I11" s="260"/>
      <c r="J11" s="261"/>
      <c r="K11" s="15"/>
      <c r="L11" s="15"/>
      <c r="M11" s="15"/>
      <c r="N11" s="15"/>
      <c r="O11" s="15"/>
      <c r="P11" s="15"/>
      <c r="Q11" s="15"/>
      <c r="R11" s="15"/>
      <c r="S11" s="15"/>
      <c r="T11" s="15"/>
      <c r="U11" s="15"/>
      <c r="V11" s="15"/>
      <c r="W11" s="15"/>
      <c r="X11" s="15"/>
      <c r="Y11" s="15"/>
      <c r="Z11" s="15"/>
      <c r="AA11" s="15"/>
      <c r="AB11" s="15"/>
      <c r="AC11" s="15"/>
      <c r="AD11" s="15"/>
    </row>
    <row r="12" spans="1:30" ht="34.5" customHeight="1" x14ac:dyDescent="0.35">
      <c r="A12" s="277" t="s">
        <v>13</v>
      </c>
      <c r="B12" s="260"/>
      <c r="C12" s="260"/>
      <c r="D12" s="260"/>
      <c r="E12" s="260"/>
      <c r="F12" s="260"/>
      <c r="G12" s="260"/>
      <c r="H12" s="260"/>
      <c r="I12" s="260"/>
      <c r="J12" s="261"/>
      <c r="K12" s="15"/>
      <c r="L12" s="15"/>
      <c r="M12" s="15"/>
      <c r="N12" s="15"/>
      <c r="O12" s="15"/>
      <c r="P12" s="15"/>
      <c r="Q12" s="15"/>
      <c r="R12" s="15"/>
      <c r="S12" s="15"/>
      <c r="T12" s="15"/>
      <c r="U12" s="15"/>
      <c r="V12" s="15"/>
      <c r="W12" s="15"/>
      <c r="X12" s="15"/>
      <c r="Y12" s="15"/>
      <c r="Z12" s="15"/>
      <c r="AA12" s="15"/>
      <c r="AB12" s="15"/>
      <c r="AC12" s="15"/>
      <c r="AD12" s="15"/>
    </row>
    <row r="13" spans="1:30" ht="40.5" customHeight="1" x14ac:dyDescent="0.35">
      <c r="A13" s="271" t="s">
        <v>589</v>
      </c>
      <c r="B13" s="260"/>
      <c r="C13" s="260"/>
      <c r="D13" s="260"/>
      <c r="E13" s="260"/>
      <c r="F13" s="260"/>
      <c r="G13" s="260"/>
      <c r="H13" s="260"/>
      <c r="I13" s="260"/>
      <c r="J13" s="261"/>
      <c r="K13" s="15"/>
      <c r="L13" s="15"/>
      <c r="M13" s="15"/>
      <c r="N13" s="15"/>
      <c r="O13" s="15"/>
      <c r="P13" s="15"/>
      <c r="Q13" s="15"/>
      <c r="R13" s="15"/>
      <c r="S13" s="15"/>
      <c r="T13" s="15"/>
      <c r="U13" s="15"/>
      <c r="V13" s="15"/>
      <c r="W13" s="15"/>
      <c r="X13" s="15"/>
      <c r="Y13" s="15"/>
      <c r="Z13" s="15"/>
      <c r="AA13" s="15"/>
      <c r="AB13" s="15"/>
      <c r="AC13" s="15"/>
      <c r="AD13" s="15"/>
    </row>
    <row r="14" spans="1:30" ht="15" customHeight="1" x14ac:dyDescent="0.35">
      <c r="A14" s="282" t="s">
        <v>14</v>
      </c>
      <c r="B14" s="260"/>
      <c r="C14" s="260"/>
      <c r="D14" s="260"/>
      <c r="E14" s="260"/>
      <c r="F14" s="260"/>
      <c r="G14" s="260"/>
      <c r="H14" s="260"/>
      <c r="I14" s="260"/>
      <c r="J14" s="261"/>
      <c r="K14" s="15"/>
      <c r="L14" s="15"/>
      <c r="M14" s="15"/>
      <c r="N14" s="15"/>
      <c r="O14" s="15"/>
      <c r="P14" s="15"/>
      <c r="Q14" s="15"/>
      <c r="R14" s="15"/>
      <c r="S14" s="15"/>
      <c r="T14" s="15"/>
      <c r="U14" s="15"/>
      <c r="V14" s="15"/>
      <c r="W14" s="15"/>
      <c r="X14" s="15"/>
      <c r="Y14" s="15"/>
      <c r="Z14" s="15"/>
      <c r="AA14" s="15"/>
      <c r="AB14" s="15"/>
      <c r="AC14" s="15"/>
      <c r="AD14" s="15"/>
    </row>
    <row r="15" spans="1:30" ht="13.5" customHeight="1" x14ac:dyDescent="0.35">
      <c r="A15" s="22" t="s">
        <v>15</v>
      </c>
      <c r="B15" s="23"/>
      <c r="C15" s="23"/>
      <c r="D15" s="23"/>
      <c r="E15" s="23"/>
      <c r="F15" s="23"/>
      <c r="G15" s="23"/>
      <c r="H15" s="23"/>
      <c r="I15" s="23"/>
      <c r="J15" s="24"/>
      <c r="K15" s="15"/>
      <c r="L15" s="15"/>
      <c r="M15" s="15"/>
      <c r="N15" s="15"/>
      <c r="O15" s="15"/>
      <c r="P15" s="15"/>
      <c r="Q15" s="15"/>
      <c r="R15" s="15"/>
      <c r="S15" s="15"/>
      <c r="T15" s="15"/>
      <c r="U15" s="15"/>
      <c r="V15" s="15"/>
      <c r="W15" s="15"/>
      <c r="X15" s="15"/>
      <c r="Y15" s="15"/>
      <c r="Z15" s="15"/>
      <c r="AA15" s="15"/>
      <c r="AB15" s="15"/>
      <c r="AC15" s="15"/>
      <c r="AD15" s="15"/>
    </row>
    <row r="16" spans="1:30" ht="13.5" customHeight="1" x14ac:dyDescent="0.35">
      <c r="A16" s="276" t="s">
        <v>16</v>
      </c>
      <c r="B16" s="260"/>
      <c r="C16" s="260"/>
      <c r="D16" s="260"/>
      <c r="E16" s="260"/>
      <c r="F16" s="260"/>
      <c r="G16" s="260"/>
      <c r="H16" s="260"/>
      <c r="I16" s="260"/>
      <c r="J16" s="261"/>
      <c r="K16" s="15"/>
      <c r="L16" s="15"/>
      <c r="M16" s="15"/>
      <c r="N16" s="15"/>
      <c r="O16" s="15"/>
      <c r="P16" s="15"/>
      <c r="Q16" s="15"/>
      <c r="R16" s="15"/>
      <c r="S16" s="15"/>
      <c r="T16" s="15"/>
      <c r="U16" s="15"/>
      <c r="V16" s="15"/>
      <c r="W16" s="15"/>
      <c r="X16" s="15"/>
      <c r="Y16" s="15"/>
      <c r="Z16" s="15"/>
      <c r="AA16" s="15"/>
      <c r="AB16" s="15"/>
      <c r="AC16" s="15"/>
      <c r="AD16" s="15"/>
    </row>
    <row r="17" spans="1:30" ht="13.5" customHeight="1" x14ac:dyDescent="0.35">
      <c r="A17" s="277" t="s">
        <v>590</v>
      </c>
      <c r="B17" s="260"/>
      <c r="C17" s="260"/>
      <c r="D17" s="260"/>
      <c r="E17" s="260"/>
      <c r="F17" s="260"/>
      <c r="G17" s="260"/>
      <c r="H17" s="260"/>
      <c r="I17" s="260"/>
      <c r="J17" s="261"/>
      <c r="K17" s="15"/>
      <c r="L17" s="15"/>
      <c r="M17" s="15"/>
      <c r="N17" s="15"/>
      <c r="O17" s="15"/>
      <c r="P17" s="15"/>
      <c r="Q17" s="15"/>
      <c r="R17" s="15"/>
      <c r="S17" s="15"/>
      <c r="T17" s="15"/>
      <c r="U17" s="15"/>
      <c r="V17" s="15"/>
      <c r="W17" s="15"/>
      <c r="X17" s="15"/>
      <c r="Y17" s="15"/>
      <c r="Z17" s="15"/>
      <c r="AA17" s="15"/>
      <c r="AB17" s="15"/>
      <c r="AC17" s="15"/>
      <c r="AD17" s="15"/>
    </row>
    <row r="18" spans="1:30" ht="13.5" customHeight="1" x14ac:dyDescent="0.35">
      <c r="A18" s="259" t="s">
        <v>591</v>
      </c>
      <c r="B18" s="260"/>
      <c r="C18" s="260"/>
      <c r="D18" s="260"/>
      <c r="E18" s="260"/>
      <c r="F18" s="260"/>
      <c r="G18" s="260"/>
      <c r="H18" s="260"/>
      <c r="I18" s="260"/>
      <c r="J18" s="261"/>
      <c r="K18" s="15"/>
      <c r="L18" s="15"/>
      <c r="M18" s="15"/>
      <c r="N18" s="15"/>
      <c r="O18" s="15"/>
      <c r="P18" s="15"/>
      <c r="Q18" s="15"/>
      <c r="R18" s="15"/>
      <c r="S18" s="15"/>
      <c r="T18" s="15"/>
      <c r="U18" s="15"/>
      <c r="V18" s="15"/>
      <c r="W18" s="15"/>
      <c r="X18" s="15"/>
      <c r="Y18" s="15"/>
      <c r="Z18" s="15"/>
      <c r="AA18" s="15"/>
      <c r="AB18" s="15"/>
      <c r="AC18" s="15"/>
      <c r="AD18" s="15"/>
    </row>
    <row r="19" spans="1:30" ht="13.5" customHeight="1" x14ac:dyDescent="0.35">
      <c r="A19" s="278" t="s">
        <v>17</v>
      </c>
      <c r="B19" s="260"/>
      <c r="C19" s="260"/>
      <c r="D19" s="260"/>
      <c r="E19" s="260"/>
      <c r="F19" s="260"/>
      <c r="G19" s="260"/>
      <c r="H19" s="260"/>
      <c r="I19" s="260"/>
      <c r="J19" s="261"/>
      <c r="K19" s="15"/>
      <c r="L19" s="15"/>
      <c r="M19" s="15"/>
      <c r="N19" s="15"/>
      <c r="O19" s="15"/>
      <c r="P19" s="15"/>
      <c r="Q19" s="15"/>
      <c r="R19" s="15"/>
      <c r="S19" s="15"/>
      <c r="T19" s="15"/>
      <c r="U19" s="15"/>
      <c r="V19" s="15"/>
      <c r="W19" s="15"/>
      <c r="X19" s="15"/>
      <c r="Y19" s="15"/>
      <c r="Z19" s="15"/>
      <c r="AA19" s="15"/>
      <c r="AB19" s="15"/>
      <c r="AC19" s="15"/>
      <c r="AD19" s="15"/>
    </row>
    <row r="20" spans="1:30" ht="24.75" customHeight="1" x14ac:dyDescent="0.35">
      <c r="A20" s="271" t="s">
        <v>18</v>
      </c>
      <c r="B20" s="260"/>
      <c r="C20" s="260"/>
      <c r="D20" s="260"/>
      <c r="E20" s="260"/>
      <c r="F20" s="260"/>
      <c r="G20" s="260"/>
      <c r="H20" s="260"/>
      <c r="I20" s="260"/>
      <c r="J20" s="261"/>
      <c r="K20" s="15"/>
      <c r="L20" s="15"/>
      <c r="M20" s="15"/>
      <c r="N20" s="15"/>
      <c r="O20" s="15"/>
      <c r="P20" s="15"/>
      <c r="Q20" s="15"/>
      <c r="R20" s="15"/>
      <c r="S20" s="15"/>
      <c r="T20" s="15"/>
      <c r="U20" s="15"/>
      <c r="V20" s="15"/>
      <c r="W20" s="15"/>
      <c r="X20" s="15"/>
      <c r="Y20" s="15"/>
      <c r="Z20" s="15"/>
      <c r="AA20" s="15"/>
      <c r="AB20" s="15"/>
      <c r="AC20" s="15"/>
      <c r="AD20" s="15"/>
    </row>
    <row r="21" spans="1:30" ht="13.25" customHeight="1" x14ac:dyDescent="0.35">
      <c r="A21" s="277" t="s">
        <v>19</v>
      </c>
      <c r="B21" s="260"/>
      <c r="C21" s="260"/>
      <c r="D21" s="260"/>
      <c r="E21" s="260"/>
      <c r="F21" s="260"/>
      <c r="G21" s="260"/>
      <c r="H21" s="260"/>
      <c r="I21" s="260"/>
      <c r="J21" s="261"/>
      <c r="K21" s="15"/>
      <c r="L21" s="15"/>
      <c r="M21" s="15"/>
      <c r="N21" s="15"/>
      <c r="O21" s="15"/>
      <c r="P21" s="15"/>
      <c r="Q21" s="15"/>
      <c r="R21" s="15"/>
      <c r="S21" s="15"/>
      <c r="T21" s="15"/>
      <c r="U21" s="15"/>
      <c r="V21" s="15"/>
      <c r="W21" s="15"/>
      <c r="X21" s="15"/>
      <c r="Y21" s="15"/>
      <c r="Z21" s="15"/>
      <c r="AA21" s="15"/>
      <c r="AB21" s="15"/>
      <c r="AC21" s="15"/>
      <c r="AD21" s="15"/>
    </row>
    <row r="22" spans="1:30" ht="13.5" customHeight="1" x14ac:dyDescent="0.35">
      <c r="A22" s="278" t="s">
        <v>20</v>
      </c>
      <c r="B22" s="260"/>
      <c r="C22" s="260"/>
      <c r="D22" s="260"/>
      <c r="E22" s="260"/>
      <c r="F22" s="260"/>
      <c r="G22" s="260"/>
      <c r="H22" s="260"/>
      <c r="I22" s="260"/>
      <c r="J22" s="261"/>
      <c r="K22" s="15"/>
      <c r="L22" s="15"/>
      <c r="M22" s="15"/>
      <c r="N22" s="15"/>
      <c r="O22" s="15"/>
      <c r="P22" s="15"/>
      <c r="Q22" s="15"/>
      <c r="R22" s="15"/>
      <c r="S22" s="15"/>
      <c r="T22" s="15"/>
      <c r="U22" s="15"/>
      <c r="V22" s="15"/>
      <c r="W22" s="15"/>
      <c r="X22" s="15"/>
      <c r="Y22" s="15"/>
      <c r="Z22" s="15"/>
      <c r="AA22" s="15"/>
      <c r="AB22" s="15"/>
      <c r="AC22" s="15"/>
      <c r="AD22" s="15"/>
    </row>
    <row r="23" spans="1:30" ht="19.25" customHeight="1" x14ac:dyDescent="0.35">
      <c r="A23" s="271" t="s">
        <v>21</v>
      </c>
      <c r="B23" s="279"/>
      <c r="C23" s="279"/>
      <c r="D23" s="279"/>
      <c r="E23" s="279"/>
      <c r="F23" s="279"/>
      <c r="G23" s="279"/>
      <c r="H23" s="279"/>
      <c r="I23" s="279"/>
      <c r="J23" s="280"/>
      <c r="K23" s="15"/>
      <c r="L23" s="15"/>
      <c r="M23" s="15"/>
      <c r="N23" s="15"/>
      <c r="O23" s="15"/>
      <c r="P23" s="15"/>
      <c r="Q23" s="15"/>
      <c r="R23" s="15"/>
      <c r="S23" s="15"/>
      <c r="T23" s="15"/>
      <c r="U23" s="15"/>
      <c r="V23" s="15"/>
      <c r="W23" s="15"/>
      <c r="X23" s="15"/>
      <c r="Y23" s="15"/>
      <c r="Z23" s="15"/>
      <c r="AA23" s="15"/>
      <c r="AB23" s="15"/>
      <c r="AC23" s="15"/>
      <c r="AD23" s="15"/>
    </row>
    <row r="24" spans="1:30" ht="13.25" customHeight="1" x14ac:dyDescent="0.35">
      <c r="A24" s="277" t="s">
        <v>19</v>
      </c>
      <c r="B24" s="260"/>
      <c r="C24" s="260"/>
      <c r="D24" s="260"/>
      <c r="E24" s="260"/>
      <c r="F24" s="260"/>
      <c r="G24" s="260"/>
      <c r="H24" s="260"/>
      <c r="I24" s="260"/>
      <c r="J24" s="261"/>
      <c r="K24" s="15"/>
      <c r="L24" s="15"/>
      <c r="M24" s="15"/>
      <c r="N24" s="15"/>
      <c r="O24" s="15"/>
      <c r="P24" s="15"/>
      <c r="Q24" s="15"/>
      <c r="R24" s="15"/>
      <c r="S24" s="15"/>
      <c r="T24" s="15"/>
      <c r="U24" s="15"/>
      <c r="V24" s="15"/>
      <c r="W24" s="15"/>
      <c r="X24" s="15"/>
      <c r="Y24" s="15"/>
      <c r="Z24" s="15"/>
      <c r="AA24" s="15"/>
      <c r="AB24" s="15"/>
      <c r="AC24" s="15"/>
      <c r="AD24" s="15"/>
    </row>
    <row r="25" spans="1:30" ht="13.5" customHeight="1" x14ac:dyDescent="0.35">
      <c r="A25" s="276" t="s">
        <v>22</v>
      </c>
      <c r="B25" s="260"/>
      <c r="C25" s="260"/>
      <c r="D25" s="260"/>
      <c r="E25" s="260"/>
      <c r="F25" s="260"/>
      <c r="G25" s="260"/>
      <c r="H25" s="260"/>
      <c r="I25" s="260"/>
      <c r="J25" s="261"/>
      <c r="K25" s="15"/>
      <c r="L25" s="15"/>
      <c r="M25" s="15"/>
      <c r="N25" s="15"/>
      <c r="O25" s="15"/>
      <c r="P25" s="15"/>
      <c r="Q25" s="15"/>
      <c r="R25" s="15"/>
      <c r="S25" s="15"/>
      <c r="T25" s="15"/>
      <c r="U25" s="15"/>
      <c r="V25" s="15"/>
      <c r="W25" s="15"/>
      <c r="X25" s="15"/>
      <c r="Y25" s="15"/>
      <c r="Z25" s="15"/>
      <c r="AA25" s="15"/>
      <c r="AB25" s="15"/>
      <c r="AC25" s="15"/>
      <c r="AD25" s="15"/>
    </row>
    <row r="26" spans="1:30" ht="13.5" customHeight="1" x14ac:dyDescent="0.35">
      <c r="A26" s="259" t="s">
        <v>592</v>
      </c>
      <c r="B26" s="260"/>
      <c r="C26" s="260"/>
      <c r="D26" s="260"/>
      <c r="E26" s="260"/>
      <c r="F26" s="260"/>
      <c r="G26" s="260"/>
      <c r="H26" s="260"/>
      <c r="I26" s="260"/>
      <c r="J26" s="261"/>
      <c r="K26" s="15"/>
      <c r="L26" s="15"/>
      <c r="M26" s="15"/>
      <c r="N26" s="15"/>
      <c r="O26" s="15"/>
      <c r="P26" s="15"/>
      <c r="Q26" s="15"/>
      <c r="R26" s="15"/>
      <c r="S26" s="15"/>
      <c r="T26" s="15"/>
      <c r="U26" s="15"/>
      <c r="V26" s="15"/>
      <c r="W26" s="15"/>
      <c r="X26" s="15"/>
      <c r="Y26" s="15"/>
      <c r="Z26" s="15"/>
      <c r="AA26" s="15"/>
      <c r="AB26" s="15"/>
      <c r="AC26" s="15"/>
      <c r="AD26" s="15"/>
    </row>
    <row r="27" spans="1:30" ht="13.5" customHeight="1" x14ac:dyDescent="0.35">
      <c r="A27" s="259" t="s">
        <v>593</v>
      </c>
      <c r="B27" s="260"/>
      <c r="C27" s="260"/>
      <c r="D27" s="260"/>
      <c r="E27" s="260"/>
      <c r="F27" s="260"/>
      <c r="G27" s="260"/>
      <c r="H27" s="260"/>
      <c r="I27" s="260"/>
      <c r="J27" s="261"/>
      <c r="K27" s="15"/>
      <c r="L27" s="15"/>
      <c r="M27" s="15"/>
      <c r="N27" s="15"/>
      <c r="O27" s="15"/>
      <c r="P27" s="15"/>
      <c r="Q27" s="15"/>
      <c r="R27" s="15"/>
      <c r="S27" s="15"/>
      <c r="T27" s="15"/>
      <c r="U27" s="15"/>
      <c r="V27" s="15"/>
      <c r="W27" s="15"/>
      <c r="X27" s="15"/>
      <c r="Y27" s="15"/>
      <c r="Z27" s="15"/>
      <c r="AA27" s="15"/>
      <c r="AB27" s="15"/>
      <c r="AC27" s="15"/>
      <c r="AD27" s="15"/>
    </row>
    <row r="28" spans="1:30" ht="13.5" customHeight="1" x14ac:dyDescent="0.35">
      <c r="A28" s="276" t="s">
        <v>23</v>
      </c>
      <c r="B28" s="260"/>
      <c r="C28" s="260"/>
      <c r="D28" s="260"/>
      <c r="E28" s="260"/>
      <c r="F28" s="260"/>
      <c r="G28" s="260"/>
      <c r="H28" s="260"/>
      <c r="I28" s="260"/>
      <c r="J28" s="261"/>
      <c r="K28" s="15"/>
      <c r="L28" s="15"/>
      <c r="M28" s="15"/>
      <c r="N28" s="15"/>
      <c r="O28" s="15"/>
      <c r="P28" s="15"/>
      <c r="Q28" s="15"/>
      <c r="R28" s="15"/>
      <c r="S28" s="15"/>
      <c r="T28" s="15"/>
      <c r="U28" s="15"/>
      <c r="V28" s="15"/>
      <c r="W28" s="15"/>
      <c r="X28" s="15"/>
      <c r="Y28" s="15"/>
      <c r="Z28" s="15"/>
      <c r="AA28" s="15"/>
      <c r="AB28" s="15"/>
      <c r="AC28" s="15"/>
      <c r="AD28" s="15"/>
    </row>
    <row r="29" spans="1:30" ht="13.5" customHeight="1" x14ac:dyDescent="0.35">
      <c r="A29" s="259" t="s">
        <v>594</v>
      </c>
      <c r="B29" s="260"/>
      <c r="C29" s="260"/>
      <c r="D29" s="260"/>
      <c r="E29" s="260"/>
      <c r="F29" s="260"/>
      <c r="G29" s="260"/>
      <c r="H29" s="260"/>
      <c r="I29" s="260"/>
      <c r="J29" s="261"/>
      <c r="K29" s="15"/>
      <c r="L29" s="15"/>
      <c r="M29" s="15"/>
      <c r="N29" s="15"/>
      <c r="O29" s="15"/>
      <c r="P29" s="15"/>
      <c r="Q29" s="15"/>
      <c r="R29" s="15"/>
      <c r="S29" s="15"/>
      <c r="T29" s="15"/>
      <c r="U29" s="15"/>
      <c r="V29" s="15"/>
      <c r="W29" s="15"/>
      <c r="X29" s="15"/>
      <c r="Y29" s="15"/>
      <c r="Z29" s="15"/>
      <c r="AA29" s="15"/>
      <c r="AB29" s="15"/>
      <c r="AC29" s="15"/>
      <c r="AD29" s="15"/>
    </row>
    <row r="30" spans="1:30" ht="15.75" customHeight="1" x14ac:dyDescent="0.35">
      <c r="A30" s="262" t="s">
        <v>24</v>
      </c>
      <c r="B30" s="254"/>
      <c r="C30" s="254"/>
      <c r="D30" s="254"/>
      <c r="E30" s="254"/>
      <c r="F30" s="254"/>
      <c r="G30" s="254"/>
      <c r="H30" s="254"/>
      <c r="I30" s="254"/>
      <c r="J30" s="255"/>
      <c r="K30" s="5"/>
      <c r="L30" s="5"/>
      <c r="M30" s="5"/>
      <c r="N30" s="5"/>
      <c r="O30" s="5"/>
      <c r="P30" s="5"/>
      <c r="Q30" s="5"/>
      <c r="R30" s="5"/>
      <c r="S30" s="5"/>
      <c r="T30" s="5"/>
      <c r="U30" s="5"/>
      <c r="V30" s="5"/>
      <c r="W30" s="5"/>
      <c r="X30" s="5"/>
      <c r="Y30" s="5"/>
      <c r="Z30" s="5"/>
      <c r="AA30" s="5"/>
      <c r="AB30" s="5"/>
      <c r="AC30" s="5"/>
      <c r="AD30" s="5"/>
    </row>
    <row r="31" spans="1:30" ht="27.75" customHeight="1" x14ac:dyDescent="0.35">
      <c r="A31" s="263" t="s">
        <v>25</v>
      </c>
      <c r="B31" s="264"/>
      <c r="C31" s="264"/>
      <c r="D31" s="265"/>
      <c r="E31" s="266" t="s">
        <v>26</v>
      </c>
      <c r="F31" s="264"/>
      <c r="G31" s="264"/>
      <c r="H31" s="264"/>
      <c r="I31" s="264"/>
      <c r="J31" s="265"/>
      <c r="K31" s="25"/>
      <c r="L31" s="25"/>
      <c r="M31" s="25"/>
      <c r="N31" s="25"/>
      <c r="O31" s="25"/>
      <c r="P31" s="25"/>
      <c r="Q31" s="25"/>
      <c r="R31" s="25"/>
      <c r="S31" s="25"/>
      <c r="T31" s="25"/>
      <c r="U31" s="25"/>
      <c r="V31" s="25"/>
      <c r="W31" s="25"/>
      <c r="X31" s="25"/>
      <c r="Y31" s="25"/>
      <c r="Z31" s="25"/>
      <c r="AA31" s="25"/>
      <c r="AB31" s="25"/>
      <c r="AC31" s="25"/>
      <c r="AD31" s="25"/>
    </row>
    <row r="32" spans="1:30" ht="27.75" customHeight="1" x14ac:dyDescent="0.35">
      <c r="A32" s="267" t="s">
        <v>27</v>
      </c>
      <c r="B32" s="268"/>
      <c r="C32" s="26" t="s">
        <v>28</v>
      </c>
      <c r="D32" s="27" t="s">
        <v>29</v>
      </c>
      <c r="E32" s="28" t="s">
        <v>30</v>
      </c>
      <c r="F32" s="28" t="s">
        <v>31</v>
      </c>
      <c r="G32" s="28" t="s">
        <v>32</v>
      </c>
      <c r="H32" s="269" t="s">
        <v>33</v>
      </c>
      <c r="I32" s="264"/>
      <c r="J32" s="265"/>
      <c r="K32" s="5"/>
      <c r="L32" s="5"/>
      <c r="M32" s="5"/>
      <c r="N32" s="5"/>
      <c r="O32" s="5"/>
      <c r="P32" s="5"/>
      <c r="Q32" s="5"/>
      <c r="R32" s="5"/>
      <c r="S32" s="5"/>
      <c r="T32" s="5"/>
      <c r="U32" s="5"/>
      <c r="V32" s="5"/>
      <c r="W32" s="5"/>
      <c r="X32" s="5"/>
      <c r="Y32" s="5"/>
      <c r="Z32" s="5"/>
      <c r="AA32" s="5"/>
      <c r="AB32" s="5"/>
      <c r="AC32" s="5"/>
      <c r="AD32" s="5"/>
    </row>
    <row r="33" spans="1:30" ht="28.5" customHeight="1" x14ac:dyDescent="0.35">
      <c r="A33" s="271" t="s">
        <v>34</v>
      </c>
      <c r="B33" s="272"/>
      <c r="C33" s="29" t="s">
        <v>35</v>
      </c>
      <c r="D33" s="30">
        <v>1</v>
      </c>
      <c r="E33" s="31">
        <v>0</v>
      </c>
      <c r="F33" s="31">
        <v>0.49</v>
      </c>
      <c r="G33" s="32" t="s">
        <v>36</v>
      </c>
      <c r="H33" s="270" t="s">
        <v>37</v>
      </c>
      <c r="I33" s="260"/>
      <c r="J33" s="261"/>
      <c r="K33" s="5"/>
      <c r="L33" s="5"/>
      <c r="M33" s="5"/>
      <c r="N33" s="5"/>
      <c r="O33" s="5"/>
      <c r="P33" s="5"/>
      <c r="Q33" s="5"/>
      <c r="R33" s="5"/>
      <c r="S33" s="5"/>
      <c r="T33" s="5"/>
      <c r="U33" s="5"/>
      <c r="V33" s="5"/>
      <c r="W33" s="5"/>
      <c r="X33" s="5"/>
      <c r="Y33" s="5"/>
      <c r="Z33" s="5"/>
      <c r="AA33" s="5"/>
      <c r="AB33" s="5"/>
      <c r="AC33" s="5"/>
      <c r="AD33" s="5"/>
    </row>
    <row r="34" spans="1:30" ht="28.5" customHeight="1" x14ac:dyDescent="0.35">
      <c r="A34" s="271" t="s">
        <v>38</v>
      </c>
      <c r="B34" s="272"/>
      <c r="C34" s="33" t="s">
        <v>39</v>
      </c>
      <c r="D34" s="30">
        <v>0.35</v>
      </c>
      <c r="E34" s="31">
        <v>0.5</v>
      </c>
      <c r="F34" s="31">
        <v>0.79</v>
      </c>
      <c r="G34" s="32" t="s">
        <v>40</v>
      </c>
      <c r="H34" s="270" t="s">
        <v>41</v>
      </c>
      <c r="I34" s="260"/>
      <c r="J34" s="261"/>
      <c r="K34" s="5"/>
      <c r="L34" s="5"/>
      <c r="M34" s="5"/>
      <c r="N34" s="5"/>
      <c r="O34" s="5"/>
      <c r="P34" s="5"/>
      <c r="Q34" s="5"/>
      <c r="R34" s="5"/>
      <c r="S34" s="5"/>
      <c r="T34" s="5"/>
      <c r="U34" s="5"/>
      <c r="V34" s="5"/>
      <c r="W34" s="5"/>
      <c r="X34" s="5"/>
      <c r="Y34" s="5"/>
      <c r="Z34" s="5"/>
      <c r="AA34" s="5"/>
      <c r="AB34" s="5"/>
      <c r="AC34" s="5"/>
      <c r="AD34" s="5"/>
    </row>
    <row r="35" spans="1:30" ht="28.5" customHeight="1" x14ac:dyDescent="0.35">
      <c r="A35" s="271" t="s">
        <v>42</v>
      </c>
      <c r="B35" s="272"/>
      <c r="C35" s="34" t="s">
        <v>43</v>
      </c>
      <c r="D35" s="30">
        <v>0</v>
      </c>
      <c r="E35" s="31">
        <v>0.9</v>
      </c>
      <c r="F35" s="31">
        <v>1</v>
      </c>
      <c r="G35" s="32" t="s">
        <v>44</v>
      </c>
      <c r="H35" s="270" t="s">
        <v>45</v>
      </c>
      <c r="I35" s="260"/>
      <c r="J35" s="261"/>
      <c r="K35" s="5"/>
      <c r="L35" s="5"/>
      <c r="M35" s="5"/>
      <c r="N35" s="5"/>
      <c r="O35" s="5"/>
      <c r="P35" s="5"/>
      <c r="Q35" s="5"/>
      <c r="R35" s="5"/>
      <c r="S35" s="5"/>
      <c r="T35" s="5"/>
      <c r="U35" s="5"/>
      <c r="V35" s="5"/>
      <c r="W35" s="5"/>
      <c r="X35" s="5"/>
      <c r="Y35" s="5"/>
      <c r="Z35" s="5"/>
      <c r="AA35" s="5"/>
      <c r="AB35" s="5"/>
      <c r="AC35" s="5"/>
      <c r="AD35" s="5"/>
    </row>
    <row r="36" spans="1:30" ht="28.5" customHeight="1" x14ac:dyDescent="0.35">
      <c r="A36" s="273" t="s">
        <v>46</v>
      </c>
      <c r="B36" s="274"/>
      <c r="C36" s="35" t="s">
        <v>47</v>
      </c>
      <c r="D36" s="36" t="s">
        <v>48</v>
      </c>
      <c r="E36" s="37" t="s">
        <v>48</v>
      </c>
      <c r="F36" s="37" t="s">
        <v>48</v>
      </c>
      <c r="G36" s="38" t="s">
        <v>49</v>
      </c>
      <c r="H36" s="275" t="s">
        <v>50</v>
      </c>
      <c r="I36" s="257"/>
      <c r="J36" s="258"/>
      <c r="K36" s="5"/>
      <c r="L36" s="5"/>
      <c r="M36" s="5"/>
      <c r="N36" s="5"/>
      <c r="O36" s="5"/>
      <c r="P36" s="5"/>
      <c r="Q36" s="5"/>
      <c r="R36" s="5"/>
      <c r="S36" s="5"/>
      <c r="T36" s="5"/>
      <c r="U36" s="5"/>
      <c r="V36" s="5"/>
      <c r="W36" s="5"/>
      <c r="X36" s="5"/>
      <c r="Y36" s="5"/>
      <c r="Z36" s="5"/>
      <c r="AA36" s="5"/>
      <c r="AB36" s="5"/>
      <c r="AC36" s="5"/>
      <c r="AD36" s="5"/>
    </row>
    <row r="37" spans="1:30" ht="6" customHeight="1" x14ac:dyDescent="0.35">
      <c r="A37" s="39"/>
      <c r="B37" s="39"/>
      <c r="C37" s="40"/>
      <c r="D37" s="41"/>
      <c r="E37" s="42"/>
      <c r="F37" s="42"/>
      <c r="G37" s="43"/>
      <c r="H37" s="44"/>
      <c r="I37" s="44"/>
      <c r="J37" s="44"/>
      <c r="K37" s="5"/>
      <c r="L37" s="5"/>
      <c r="M37" s="5"/>
      <c r="N37" s="5"/>
      <c r="O37" s="5"/>
      <c r="P37" s="5"/>
      <c r="Q37" s="5"/>
      <c r="R37" s="5"/>
      <c r="S37" s="5"/>
      <c r="T37" s="5"/>
      <c r="U37" s="5"/>
      <c r="V37" s="5"/>
      <c r="W37" s="5"/>
      <c r="X37" s="5"/>
      <c r="Y37" s="5"/>
      <c r="Z37" s="5"/>
      <c r="AA37" s="5"/>
      <c r="AB37" s="5"/>
      <c r="AC37" s="5"/>
      <c r="AD37" s="5"/>
    </row>
    <row r="38" spans="1:30" ht="15" customHeight="1" x14ac:dyDescent="0.35">
      <c r="A38" s="253" t="s">
        <v>51</v>
      </c>
      <c r="B38" s="254"/>
      <c r="C38" s="254"/>
      <c r="D38" s="254"/>
      <c r="E38" s="254"/>
      <c r="F38" s="254"/>
      <c r="G38" s="254"/>
      <c r="H38" s="254"/>
      <c r="I38" s="254"/>
      <c r="J38" s="255"/>
      <c r="K38" s="5"/>
      <c r="L38" s="5"/>
      <c r="M38" s="5"/>
      <c r="N38" s="5"/>
      <c r="O38" s="5"/>
      <c r="P38" s="5"/>
      <c r="Q38" s="5"/>
      <c r="R38" s="5"/>
      <c r="S38" s="5"/>
      <c r="T38" s="5"/>
      <c r="U38" s="5"/>
      <c r="V38" s="5"/>
      <c r="W38" s="5"/>
      <c r="X38" s="5"/>
      <c r="Y38" s="5"/>
      <c r="Z38" s="5"/>
      <c r="AA38" s="5"/>
      <c r="AB38" s="5"/>
      <c r="AC38" s="5"/>
      <c r="AD38" s="5"/>
    </row>
    <row r="39" spans="1:30" ht="15" customHeight="1" x14ac:dyDescent="0.35">
      <c r="A39" s="256" t="s">
        <v>52</v>
      </c>
      <c r="B39" s="257"/>
      <c r="C39" s="257"/>
      <c r="D39" s="257"/>
      <c r="E39" s="257"/>
      <c r="F39" s="257"/>
      <c r="G39" s="257"/>
      <c r="H39" s="257"/>
      <c r="I39" s="257"/>
      <c r="J39" s="258"/>
      <c r="K39" s="5"/>
      <c r="L39" s="5"/>
      <c r="M39" s="5"/>
      <c r="N39" s="5"/>
      <c r="O39" s="5"/>
      <c r="P39" s="5"/>
      <c r="Q39" s="5"/>
      <c r="R39" s="5"/>
      <c r="S39" s="5"/>
      <c r="T39" s="5"/>
      <c r="U39" s="5"/>
      <c r="V39" s="5"/>
      <c r="W39" s="5"/>
      <c r="X39" s="5"/>
      <c r="Y39" s="5"/>
      <c r="Z39" s="5"/>
      <c r="AA39" s="5"/>
      <c r="AB39" s="5"/>
      <c r="AC39" s="5"/>
      <c r="AD39" s="5"/>
    </row>
    <row r="40" spans="1:30" ht="15.75" customHeight="1" x14ac:dyDescent="0.3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15.75" customHeight="1" x14ac:dyDescent="0.3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ht="15.75" customHeight="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ht="15.75" customHeight="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ht="15.75" customHeight="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ht="15.75" customHeight="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ht="15.75" customHeight="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ht="15.75" customHeight="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ht="15.75" customHeight="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ht="15.75" customHeight="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ht="15.75" customHeight="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ht="15.75" customHeigh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ht="15.75" customHeight="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ht="15.75" customHeight="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ht="15.75" customHeight="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ht="15.75" customHeight="1" x14ac:dyDescent="0.3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ht="15.75" customHeight="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ht="15.75" customHeight="1" x14ac:dyDescent="0.3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ht="15.75" customHeight="1" x14ac:dyDescent="0.3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ht="15.75" customHeight="1" x14ac:dyDescent="0.3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ht="15.75" customHeight="1" x14ac:dyDescent="0.3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ht="15.75" customHeight="1" x14ac:dyDescent="0.3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ht="15.75" customHeight="1" x14ac:dyDescent="0.3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ht="15.75" customHeight="1" x14ac:dyDescent="0.3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ht="15.75" customHeight="1" x14ac:dyDescent="0.3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ht="15.75" customHeight="1" x14ac:dyDescent="0.3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5.75" customHeight="1" x14ac:dyDescent="0.3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ht="15.75" customHeight="1" x14ac:dyDescent="0.3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ht="15.75" customHeight="1" x14ac:dyDescent="0.3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ht="15.75" customHeight="1" x14ac:dyDescent="0.3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ht="15.75" customHeight="1" x14ac:dyDescent="0.3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ht="15.75" customHeight="1" x14ac:dyDescent="0.3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ht="15.75" customHeight="1" x14ac:dyDescent="0.3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5.75" customHeight="1" x14ac:dyDescent="0.3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ht="15.75" customHeight="1" x14ac:dyDescent="0.3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ht="15.75" customHeight="1" x14ac:dyDescent="0.3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ht="15.75" customHeight="1" x14ac:dyDescent="0.3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ht="15.75" customHeight="1" x14ac:dyDescent="0.3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ht="15.75" customHeight="1" x14ac:dyDescent="0.3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ht="15.75" customHeight="1" x14ac:dyDescent="0.3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ht="15.75" customHeight="1" x14ac:dyDescent="0.3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ht="15.75" customHeight="1" x14ac:dyDescent="0.3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ht="15.75" customHeight="1" x14ac:dyDescent="0.3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ht="15.75" customHeight="1" x14ac:dyDescent="0.3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ht="15.75" customHeight="1" x14ac:dyDescent="0.3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ht="15.75" customHeight="1" x14ac:dyDescent="0.3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ht="15.75" customHeight="1" x14ac:dyDescent="0.3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ht="15.75" customHeight="1" x14ac:dyDescent="0.3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ht="15.75" customHeight="1" x14ac:dyDescent="0.3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ht="15.75" customHeight="1" x14ac:dyDescent="0.3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ht="15.75" customHeight="1" x14ac:dyDescent="0.3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ht="15.75" customHeight="1" x14ac:dyDescent="0.3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ht="15.75" customHeight="1" x14ac:dyDescent="0.3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ht="15.75" customHeight="1" x14ac:dyDescent="0.3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row>
    <row r="94" spans="1:30" ht="15.75" customHeight="1" x14ac:dyDescent="0.3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row>
    <row r="95" spans="1:30" ht="15.75" customHeight="1" x14ac:dyDescent="0.3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row>
    <row r="96" spans="1:30" ht="15.75" customHeight="1" x14ac:dyDescent="0.3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row>
    <row r="97" spans="1:30" ht="15.75" customHeight="1" x14ac:dyDescent="0.3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row>
    <row r="98" spans="1:30" ht="15.75" customHeight="1" x14ac:dyDescent="0.3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row>
    <row r="99" spans="1:30" ht="15.75" customHeight="1" x14ac:dyDescent="0.3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spans="1:30" ht="15.75" customHeight="1"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spans="1:30" ht="15.75" customHeight="1"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row>
    <row r="102" spans="1:30" ht="15.75" customHeight="1"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30" ht="15.75" customHeight="1"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ht="15.75" customHeight="1"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1:30" ht="15.75" customHeight="1"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spans="1:30" ht="15.75" customHeight="1"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row>
    <row r="107" spans="1:30" ht="15.75" customHeight="1"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ht="15.75" customHeight="1"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ht="15.75" customHeight="1"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ht="15.75" customHeight="1"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ht="15.75" customHeight="1"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15.75" customHeight="1"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ht="15.75" customHeight="1"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1:30" ht="15.75" customHeight="1"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1:30" ht="15.75" customHeight="1"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1:30" ht="15.75" customHeight="1"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1:30" ht="15.75" customHeight="1"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1:30" ht="15.75" customHeight="1"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1:30" ht="15.7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1:30" ht="15.7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ht="15.7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1:30" ht="15.7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row r="123" spans="1:30" ht="15.7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row>
    <row r="124" spans="1:30" ht="15.7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1:30" ht="15.7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row>
    <row r="126" spans="1:30" ht="15.7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row>
    <row r="127" spans="1:30" ht="15.7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row>
    <row r="128" spans="1:30" ht="15.7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row>
    <row r="129" spans="1:30" ht="15.7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row>
    <row r="130" spans="1:30" ht="15.7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row>
    <row r="131" spans="1:30" ht="15.7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7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7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5.7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row>
    <row r="135" spans="1:30" ht="15.7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row>
    <row r="136" spans="1:30" ht="15.7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row>
    <row r="137" spans="1:30" ht="15.7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30" ht="15.7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row>
    <row r="139" spans="1:30" ht="15.7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row>
    <row r="140" spans="1:30" ht="15.7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0" ht="15.7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row>
    <row r="142" spans="1:30" ht="15.7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row>
    <row r="143" spans="1:30" ht="15.7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row>
    <row r="144" spans="1:30" ht="15.7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ht="15.7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row>
    <row r="146" spans="1:30" ht="15.7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row>
    <row r="147" spans="1:30" ht="15.7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row>
    <row r="148" spans="1:30" ht="15.7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0" ht="15.7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row>
    <row r="150" spans="1:30" ht="15.7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row>
    <row r="151" spans="1:30" ht="15.7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row>
    <row r="152" spans="1:30" ht="15.7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row>
    <row r="153" spans="1:30" ht="15.7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row>
    <row r="154" spans="1:30" ht="15.7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row>
    <row r="155" spans="1:30" ht="15.7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row>
    <row r="156" spans="1:30" ht="15.7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row>
    <row r="157" spans="1:30" ht="15.7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row>
    <row r="158" spans="1:30" ht="15.7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row>
    <row r="159" spans="1:30" ht="15.7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row>
    <row r="160" spans="1:30" ht="15.7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row>
    <row r="161" spans="1:30" ht="15.7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row>
    <row r="162" spans="1:30" ht="15.7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row>
    <row r="163" spans="1:30" ht="15.7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row>
    <row r="164" spans="1:30" ht="15.7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row>
    <row r="165" spans="1:30" ht="15.7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row>
    <row r="166" spans="1:30" ht="15.7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ht="15.7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ht="15.7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row>
    <row r="169" spans="1:30" ht="15.7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row>
    <row r="170" spans="1:30" ht="15.7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row>
    <row r="171" spans="1:30" ht="15.7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row>
    <row r="172" spans="1:30" ht="15.7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row>
    <row r="173" spans="1:30" ht="15.7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row>
    <row r="174" spans="1:30" ht="15.7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row>
    <row r="175" spans="1:30" ht="15.7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row>
    <row r="176" spans="1:30" ht="15.7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row>
    <row r="177" spans="1:30" ht="15.7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row>
    <row r="178" spans="1:30" ht="15.7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row>
    <row r="179" spans="1:30" ht="15.7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row>
    <row r="180" spans="1:30" ht="15.7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row>
    <row r="181" spans="1:30" ht="15.7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row>
    <row r="182" spans="1:30" ht="15.7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row>
    <row r="183" spans="1:30" ht="15.7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row>
    <row r="184" spans="1:30" ht="15.7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row>
    <row r="185" spans="1:30" ht="15.7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row>
    <row r="186" spans="1:30" ht="15.7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0" ht="15.7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row>
    <row r="188" spans="1:30" ht="15.7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row>
    <row r="189" spans="1:30" ht="15.7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row>
    <row r="190" spans="1:30" ht="15.7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row>
    <row r="191" spans="1:30" ht="15.7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row>
    <row r="192" spans="1:30" ht="15.7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row>
    <row r="193" spans="1:30" ht="15.7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5.7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row>
    <row r="195" spans="1:30" ht="15.7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row>
    <row r="196" spans="1:30" ht="15.7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row>
    <row r="197" spans="1:30" ht="15.7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row>
    <row r="198" spans="1:30" ht="15.7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row>
    <row r="199" spans="1:30" ht="15.7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row>
    <row r="200" spans="1:30" ht="15.7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row>
    <row r="201" spans="1:30" ht="15.7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row>
    <row r="202" spans="1:30" ht="15.7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row>
    <row r="203" spans="1:30" ht="15.7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row>
    <row r="204" spans="1:30" ht="15.7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row>
    <row r="205" spans="1:30" ht="15.7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row>
    <row r="206" spans="1:30" ht="15.7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row>
    <row r="207" spans="1:30" ht="15.7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row>
    <row r="208" spans="1:30" ht="15.7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row>
    <row r="209" spans="1:30" ht="15.7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row>
    <row r="210" spans="1:30" ht="15.7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row>
    <row r="211" spans="1:30" ht="15.7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0" ht="15.7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0" ht="15.7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0" ht="15.7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0" ht="15.7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0" ht="15.7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0" ht="15.7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0" ht="15.7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row>
    <row r="219" spans="1:30" ht="15.7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row>
    <row r="220" spans="1:30" ht="15.7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row>
    <row r="221" spans="1:30" ht="15.7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row>
    <row r="222" spans="1:30" ht="15.7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row>
    <row r="223" spans="1:30" ht="15.7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row>
    <row r="224" spans="1:30" ht="15.7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row>
    <row r="225" spans="1:30" ht="15.7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row>
    <row r="226" spans="1:30" ht="15.7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row>
    <row r="227" spans="1:30" ht="15.7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row>
    <row r="228" spans="1:30" ht="15.7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row>
    <row r="229" spans="1:30" ht="15.7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row>
    <row r="230" spans="1:30" ht="15.7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row>
    <row r="231" spans="1:30" ht="15.7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0" ht="15.7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0" ht="15.7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0" ht="15.7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0" ht="15.7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0" ht="15.7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0" ht="15.7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row>
    <row r="238" spans="1:30" ht="15.7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row>
    <row r="239" spans="1:30" ht="15.7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0" ht="15.7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row>
    <row r="241" spans="1:30" ht="15.7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5.7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row>
    <row r="243" spans="1:30" ht="15.7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row>
    <row r="244" spans="1:30" ht="15.7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0" ht="15.7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row>
    <row r="246" spans="1:30" ht="15.7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0" ht="15.7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row>
    <row r="248" spans="1:30" ht="15.7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0" ht="15.7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row>
    <row r="250" spans="1:30" ht="15.7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0" ht="15.7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row>
    <row r="252" spans="1:30" ht="15.7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row>
    <row r="253" spans="1:30" ht="15.7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row>
    <row r="254" spans="1:30" ht="15.7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row>
    <row r="255" spans="1:30" ht="15.7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row>
    <row r="256" spans="1:30" ht="15.7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row>
    <row r="257" spans="1:30" ht="15.7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row>
    <row r="258" spans="1:30" ht="15.7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row>
    <row r="259" spans="1:30" ht="15.7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row>
    <row r="260" spans="1:30" ht="15.7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row>
    <row r="261" spans="1:30" ht="15.7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row>
    <row r="262" spans="1:30" ht="15.7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row>
    <row r="263" spans="1:30" ht="15.7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row>
    <row r="264" spans="1:30" ht="15.7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row>
    <row r="265" spans="1:30" ht="15.7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row>
    <row r="266" spans="1:30" ht="15.7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row>
    <row r="267" spans="1:30" ht="15.7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row>
    <row r="268" spans="1:30" ht="15.7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row>
    <row r="269" spans="1:30" ht="15.7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row>
    <row r="270" spans="1:30" ht="15.7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row>
    <row r="271" spans="1:30" ht="15.7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row>
    <row r="272" spans="1:30" ht="15.7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row>
    <row r="273" spans="1:30" ht="15.7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row>
    <row r="274" spans="1:30" ht="15.7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row>
    <row r="275" spans="1:30" ht="15.7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row>
    <row r="276" spans="1:30" ht="15.7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row>
    <row r="277" spans="1:30" ht="15.7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row>
    <row r="278" spans="1:30" ht="15.7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row>
    <row r="279" spans="1:30" ht="15.7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row>
    <row r="280" spans="1:30" ht="15.7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row>
    <row r="281" spans="1:30" ht="15.7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row>
    <row r="282" spans="1:30" ht="15.7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row>
    <row r="283" spans="1:30" ht="15.7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row>
    <row r="284" spans="1:30" ht="15.7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row>
    <row r="285" spans="1:30" ht="15.7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row>
    <row r="286" spans="1:30" ht="15.7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row>
    <row r="287" spans="1:30" ht="15.7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row>
    <row r="288" spans="1:30" ht="15.7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row>
    <row r="289" spans="1:30" ht="15.7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row>
    <row r="290" spans="1:30" ht="15.7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row>
    <row r="291" spans="1:30" ht="15.7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row>
    <row r="292" spans="1:30" ht="15.7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row>
    <row r="293" spans="1:30" ht="15.7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row>
    <row r="294" spans="1:30" ht="15.7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row>
    <row r="295" spans="1:30" ht="15.7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row>
    <row r="296" spans="1:30" ht="15.7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row>
    <row r="297" spans="1:30" ht="15.7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row>
    <row r="298" spans="1:30" ht="15.7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row>
    <row r="299" spans="1:30" ht="15.7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row>
    <row r="300" spans="1:30" ht="15.7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row>
    <row r="301" spans="1:30" ht="15.7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row>
    <row r="302" spans="1:30" ht="15.7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row>
    <row r="303" spans="1:30" ht="15.7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row>
    <row r="304" spans="1:30" ht="15.7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row>
    <row r="305" spans="1:30" ht="15.7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row>
    <row r="306" spans="1:30" ht="15.7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row>
    <row r="307" spans="1:30" ht="15.7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row>
    <row r="308" spans="1:30" ht="15.7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row>
    <row r="309" spans="1:30" ht="15.7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row>
    <row r="310" spans="1:30" ht="15.7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row>
    <row r="311" spans="1:30" ht="15.7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row>
    <row r="312" spans="1:30" ht="15.7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row>
    <row r="313" spans="1:30" ht="15.7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row>
    <row r="314" spans="1:30" ht="15.7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row>
    <row r="315" spans="1:30" ht="15.7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row>
    <row r="316" spans="1:30" ht="15.7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row>
    <row r="317" spans="1:30" ht="15.7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row>
    <row r="318" spans="1:30" ht="15.7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row>
    <row r="319" spans="1:30" ht="15.7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row>
    <row r="320" spans="1:30" ht="15.7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row>
    <row r="321" spans="1:30" ht="15.7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row>
    <row r="322" spans="1:30" ht="15.7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row>
    <row r="323" spans="1:30" ht="15.7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row>
    <row r="324" spans="1:30" ht="15.7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row>
    <row r="325" spans="1:30" ht="15.7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row>
    <row r="326" spans="1:30" ht="15.7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row>
    <row r="327" spans="1:30" ht="15.7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row>
    <row r="328" spans="1:30" ht="15.7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row>
    <row r="329" spans="1:30" ht="15.7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row>
    <row r="330" spans="1:30" ht="15.7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row>
    <row r="331" spans="1:30" ht="15.7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row>
    <row r="332" spans="1:30" ht="15.7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row>
    <row r="333" spans="1:30" ht="15.7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row>
    <row r="334" spans="1:30" ht="15.7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row>
    <row r="335" spans="1:30" ht="15.7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row>
    <row r="336" spans="1:30" ht="15.7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row>
    <row r="337" spans="1:30" ht="15.7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row>
    <row r="338" spans="1:30" ht="15.7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row>
    <row r="339" spans="1:30" ht="15.7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row>
    <row r="340" spans="1:30" ht="15.7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row>
    <row r="341" spans="1:30" ht="15.7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row>
    <row r="342" spans="1:30" ht="15.7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row>
    <row r="343" spans="1:30" ht="15.7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row>
    <row r="344" spans="1:30" ht="15.7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row>
    <row r="345" spans="1:30" ht="15.7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row>
    <row r="346" spans="1:30" ht="15.7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row>
    <row r="347" spans="1:30" ht="15.7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row>
    <row r="348" spans="1:30" ht="15.7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row>
    <row r="349" spans="1:30" ht="15.7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row>
    <row r="350" spans="1:30" ht="15.7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row>
    <row r="351" spans="1:30" ht="15.7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row>
    <row r="352" spans="1:30" ht="15.7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row>
    <row r="353" spans="1:30" ht="15.7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row>
    <row r="354" spans="1:30" ht="15.7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row>
    <row r="355" spans="1:30" ht="15.7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row>
    <row r="356" spans="1:30" ht="15.7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row>
    <row r="357" spans="1:30" ht="15.7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row>
    <row r="358" spans="1:30" ht="15.7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row>
    <row r="359" spans="1:30" ht="15.7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row>
    <row r="360" spans="1:30" ht="15.7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row>
    <row r="361" spans="1:30" ht="15.7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row>
    <row r="362" spans="1:30" ht="15.7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row>
    <row r="363" spans="1:30" ht="15.7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row>
    <row r="364" spans="1:30" ht="15.7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row>
    <row r="365" spans="1:30" ht="15.7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row>
    <row r="366" spans="1:30" ht="15.7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row>
    <row r="367" spans="1:30" ht="15.7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row>
    <row r="368" spans="1:30" ht="15.7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row>
    <row r="369" spans="1:30" ht="15.7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row>
    <row r="370" spans="1:30" ht="15.7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row>
    <row r="371" spans="1:30" ht="15.7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row>
    <row r="372" spans="1:30" ht="15.7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row>
    <row r="373" spans="1:30" ht="15.7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row>
    <row r="374" spans="1:30" ht="15.7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row>
    <row r="375" spans="1:30" ht="15.7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row>
    <row r="376" spans="1:30" ht="15.7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row>
    <row r="377" spans="1:30" ht="15.7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row>
    <row r="378" spans="1:30" ht="15.7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row>
    <row r="379" spans="1:30" ht="15.7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row r="380" spans="1:30" ht="15.7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row>
    <row r="381" spans="1:30" ht="15.7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row>
    <row r="382" spans="1:30" ht="15.7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row>
    <row r="383" spans="1:30" ht="15.7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row>
    <row r="384" spans="1:30" ht="15.7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row>
    <row r="385" spans="1:30" ht="15.7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row>
    <row r="386" spans="1:30" ht="15.7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row>
    <row r="387" spans="1:30" ht="15.7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row>
    <row r="388" spans="1:30" ht="15.7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row>
    <row r="389" spans="1:30" ht="15.7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row>
    <row r="390" spans="1:30" ht="15.7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row>
    <row r="391" spans="1:30" ht="15.7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row>
    <row r="392" spans="1:30" ht="15.7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row>
    <row r="393" spans="1:30" ht="15.7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row>
    <row r="394" spans="1:30" ht="15.7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row>
    <row r="395" spans="1:30" ht="15.7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row>
    <row r="396" spans="1:30" ht="15.7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row>
    <row r="397" spans="1:30" ht="15.7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row>
    <row r="398" spans="1:30" ht="15.7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row>
    <row r="399" spans="1:30" ht="15.7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row>
    <row r="400" spans="1:30" ht="15.7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row>
    <row r="401" spans="1:30" ht="15.7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row>
    <row r="402" spans="1:30" ht="15.7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spans="1:30" ht="15.7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row>
    <row r="404" spans="1:30" ht="15.7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row>
    <row r="405" spans="1:30" ht="15.7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row>
    <row r="406" spans="1:30" ht="15.7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row>
    <row r="407" spans="1:30" ht="15.7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row>
    <row r="408" spans="1:30" ht="15.7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row>
    <row r="409" spans="1:30" ht="15.7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row>
    <row r="410" spans="1:30" ht="15.7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row>
    <row r="411" spans="1:30" ht="15.7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row>
    <row r="412" spans="1:30" ht="15.7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row>
    <row r="413" spans="1:30" ht="15.7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row>
    <row r="414" spans="1:30" ht="15.7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row>
    <row r="415" spans="1:30" ht="15.7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row>
    <row r="416" spans="1:30" ht="15.7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row>
    <row r="417" spans="1:30" ht="15.7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row>
    <row r="418" spans="1:30" ht="15.7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row>
    <row r="419" spans="1:30" ht="15.7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row>
    <row r="420" spans="1:30" ht="15.7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row>
    <row r="421" spans="1:30" ht="15.7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row>
    <row r="422" spans="1:30" ht="15.7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row>
    <row r="423" spans="1:30" ht="15.7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row>
    <row r="424" spans="1:30" ht="15.7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row>
    <row r="425" spans="1:30" ht="15.7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row>
    <row r="426" spans="1:30" ht="15.7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row>
    <row r="427" spans="1:30" ht="15.7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row>
    <row r="428" spans="1:30" ht="15.7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row>
    <row r="429" spans="1:30" ht="15.7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row>
    <row r="430" spans="1:30" ht="15.7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row>
    <row r="431" spans="1:30" ht="15.7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row>
    <row r="432" spans="1:30" ht="15.7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row>
    <row r="433" spans="1:30" ht="15.7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row>
    <row r="434" spans="1:30" ht="15.7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row>
    <row r="435" spans="1:30" ht="15.7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row>
    <row r="436" spans="1:30" ht="15.7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row>
    <row r="437" spans="1:30" ht="15.7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row>
    <row r="438" spans="1:30" ht="15.7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row>
    <row r="439" spans="1:30" ht="15.7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row>
    <row r="440" spans="1:30" ht="15.7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row>
    <row r="441" spans="1:30" ht="15.7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row>
    <row r="442" spans="1:30" ht="15.7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row>
    <row r="443" spans="1:30" ht="15.7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row>
    <row r="444" spans="1:30" ht="15.7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row>
    <row r="445" spans="1:30" ht="15.7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row>
    <row r="446" spans="1:30" ht="15.7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row>
    <row r="447" spans="1:30" ht="15.7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row>
    <row r="448" spans="1:30" ht="15.7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row>
    <row r="449" spans="1:30" ht="15.7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row>
    <row r="450" spans="1:30" ht="15.7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row>
    <row r="451" spans="1:30" ht="15.7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row>
    <row r="452" spans="1:30" ht="15.7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row>
    <row r="453" spans="1:30" ht="15.7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row>
    <row r="454" spans="1:30" ht="15.7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row>
    <row r="455" spans="1:30" ht="15.7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row>
    <row r="456" spans="1:30" ht="15.7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row>
    <row r="457" spans="1:30" ht="15.7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row>
    <row r="458" spans="1:30" ht="15.7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row>
    <row r="459" spans="1:30" ht="15.7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row>
    <row r="460" spans="1:30" ht="15.7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row>
    <row r="461" spans="1:30" ht="15.7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row>
    <row r="462" spans="1:30" ht="15.7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row>
    <row r="463" spans="1:30" ht="15.7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row>
    <row r="464" spans="1:30" ht="15.7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row>
    <row r="465" spans="1:30" ht="15.7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row>
    <row r="466" spans="1:30" ht="15.7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row>
    <row r="467" spans="1:30" ht="15.7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row>
    <row r="468" spans="1:30" ht="15.7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row>
    <row r="469" spans="1:30" ht="15.7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row>
    <row r="470" spans="1:30" ht="15.7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row>
    <row r="471" spans="1:30" ht="15.7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row>
    <row r="472" spans="1:30" ht="15.7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row>
    <row r="473" spans="1:30" ht="15.7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row>
    <row r="474" spans="1:30" ht="15.7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row>
    <row r="475" spans="1:30" ht="15.7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row>
    <row r="476" spans="1:30" ht="15.7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row>
    <row r="477" spans="1:30" ht="15.7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row>
    <row r="478" spans="1:30" ht="15.7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row>
    <row r="479" spans="1:30" ht="15.7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row>
    <row r="480" spans="1:30" ht="15.7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row>
    <row r="481" spans="1:30" ht="15.7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row>
    <row r="482" spans="1:30" ht="15.7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row>
    <row r="483" spans="1:30" ht="15.7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row>
    <row r="484" spans="1:30" ht="15.7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row>
    <row r="485" spans="1:30" ht="15.7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row>
    <row r="486" spans="1:30" ht="15.7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row>
    <row r="487" spans="1:30" ht="15.7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row>
    <row r="488" spans="1:30" ht="15.7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row>
    <row r="489" spans="1:30" ht="15.7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row>
    <row r="490" spans="1:30" ht="15.7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row>
    <row r="491" spans="1:30" ht="15.7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row>
    <row r="492" spans="1:30" ht="15.7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row>
    <row r="493" spans="1:30" ht="15.7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row>
    <row r="494" spans="1:30" ht="15.7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row>
    <row r="495" spans="1:30" ht="15.7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row>
    <row r="496" spans="1:30" ht="15.7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row>
    <row r="497" spans="1:30" ht="15.7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row>
    <row r="498" spans="1:30" ht="15.7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row>
    <row r="499" spans="1:30" ht="15.7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row>
    <row r="500" spans="1:30" ht="15.7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row>
    <row r="501" spans="1:30" ht="15.7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row>
    <row r="502" spans="1:30" ht="15.7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row>
    <row r="503" spans="1:30" ht="15.7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row>
    <row r="504" spans="1:30" ht="15.7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row>
    <row r="505" spans="1:30" ht="15.7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row>
    <row r="506" spans="1:30" ht="15.7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row>
    <row r="507" spans="1:30" ht="15.7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row>
    <row r="508" spans="1:30" ht="15.7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row>
    <row r="509" spans="1:30" ht="15.7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row>
    <row r="510" spans="1:30" ht="15.7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row>
    <row r="511" spans="1:30" ht="15.7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row>
    <row r="512" spans="1:30" ht="15.7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row>
    <row r="513" spans="1:30" ht="15.7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row>
    <row r="514" spans="1:30" ht="15.7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row>
    <row r="515" spans="1:30" ht="15.7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row>
    <row r="516" spans="1:30" ht="15.7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row>
    <row r="517" spans="1:30" ht="15.7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row>
    <row r="518" spans="1:30" ht="15.7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row>
    <row r="519" spans="1:30" ht="15.7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row>
    <row r="520" spans="1:30" ht="15.7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row>
    <row r="521" spans="1:30" ht="15.7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row>
    <row r="522" spans="1:30" ht="15.7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row>
    <row r="523" spans="1:30" ht="15.7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row>
    <row r="524" spans="1:30" ht="15.7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row>
    <row r="525" spans="1:30" ht="15.7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row>
    <row r="526" spans="1:30" ht="15.7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row>
    <row r="527" spans="1:30" ht="15.7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row>
    <row r="528" spans="1:30" ht="15.7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row>
    <row r="529" spans="1:30" ht="15.7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row>
    <row r="530" spans="1:30" ht="15.7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row>
    <row r="531" spans="1:30" ht="15.7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row>
    <row r="532" spans="1:30" ht="15.7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row>
    <row r="533" spans="1:30" ht="15.7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row>
    <row r="534" spans="1:30" ht="15.7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row>
    <row r="535" spans="1:30" ht="15.7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row>
    <row r="536" spans="1:30" ht="15.7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row>
    <row r="537" spans="1:30" ht="15.7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row>
    <row r="538" spans="1:30" ht="15.7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row>
    <row r="539" spans="1:30" ht="15.7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row>
    <row r="540" spans="1:30" ht="15.7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row>
    <row r="541" spans="1:30" ht="15.7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row>
    <row r="542" spans="1:30" ht="15.7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row>
    <row r="543" spans="1:30" ht="15.7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row>
    <row r="544" spans="1:30" ht="15.7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row>
    <row r="545" spans="1:30" ht="15.7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row>
    <row r="546" spans="1:30" ht="15.7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row>
    <row r="547" spans="1:30" ht="15.7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row>
    <row r="548" spans="1:30" ht="15.7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row>
    <row r="549" spans="1:30" ht="15.7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row>
    <row r="550" spans="1:30" ht="15.7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row>
    <row r="551" spans="1:30" ht="15.7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row>
    <row r="552" spans="1:30" ht="15.7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row>
    <row r="553" spans="1:30" ht="15.7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row>
    <row r="554" spans="1:30" ht="15.7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row>
    <row r="555" spans="1:30" ht="15.7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row>
    <row r="556" spans="1:30" ht="15.7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row>
    <row r="557" spans="1:30" ht="15.7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row>
    <row r="558" spans="1:30" ht="15.7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row>
    <row r="559" spans="1:30" ht="15.7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row>
    <row r="560" spans="1:30" ht="15.7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row>
    <row r="561" spans="1:30" ht="15.7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row>
    <row r="562" spans="1:30" ht="15.7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row>
    <row r="563" spans="1:30" ht="15.7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row>
    <row r="564" spans="1:30" ht="15.7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row>
    <row r="565" spans="1:30" ht="15.7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row>
    <row r="566" spans="1:30" ht="15.7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row>
    <row r="567" spans="1:30" ht="15.7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row>
    <row r="568" spans="1:30" ht="15.7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row>
    <row r="569" spans="1:30" ht="15.7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row>
    <row r="570" spans="1:30" ht="15.7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row>
    <row r="571" spans="1:30" ht="15.7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row>
    <row r="572" spans="1:30" ht="15.7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row>
    <row r="573" spans="1:30" ht="15.7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row>
    <row r="574" spans="1:30" ht="15.7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row>
    <row r="575" spans="1:30" ht="15.7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row>
    <row r="576" spans="1:30" ht="15.7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row>
    <row r="577" spans="1:30" ht="15.7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row>
    <row r="578" spans="1:30" ht="15.7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row>
    <row r="579" spans="1:30" ht="15.7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row>
    <row r="580" spans="1:30" ht="15.7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row>
    <row r="581" spans="1:30" ht="15.7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row>
    <row r="582" spans="1:30" ht="15.7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row>
    <row r="583" spans="1:30" ht="15.7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row>
    <row r="584" spans="1:30" ht="15.7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row>
    <row r="585" spans="1:30" ht="15.7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row>
    <row r="586" spans="1:30" ht="15.7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row>
    <row r="587" spans="1:30" ht="15.7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row>
    <row r="588" spans="1:30" ht="15.7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row>
    <row r="589" spans="1:30" ht="15.7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row>
    <row r="590" spans="1:30" ht="15.7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row>
    <row r="591" spans="1:30" ht="15.7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row>
    <row r="592" spans="1:30" ht="15.7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row>
    <row r="593" spans="1:30" ht="15.7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row>
    <row r="594" spans="1:30" ht="15.7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row>
    <row r="595" spans="1:30" ht="15.7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row>
    <row r="596" spans="1:30" ht="15.7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row>
    <row r="597" spans="1:30" ht="15.7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row>
    <row r="598" spans="1:30" ht="15.7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row>
    <row r="599" spans="1:30" ht="15.7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row>
    <row r="600" spans="1:30" ht="15.7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row>
    <row r="601" spans="1:30" ht="15.7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row>
    <row r="602" spans="1:30" ht="15.7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row>
    <row r="603" spans="1:30" ht="15.7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row>
    <row r="604" spans="1:30" ht="15.7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row>
    <row r="605" spans="1:30" ht="15.7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row>
    <row r="606" spans="1:30" ht="15.7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row>
    <row r="607" spans="1:30" ht="15.7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row>
    <row r="608" spans="1:30" ht="15.7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row>
    <row r="609" spans="1:30" ht="15.7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row>
    <row r="610" spans="1:30" ht="15.7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row>
    <row r="611" spans="1:30" ht="15.7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row>
    <row r="612" spans="1:30" ht="15.7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row>
    <row r="613" spans="1:30" ht="15.7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row>
    <row r="614" spans="1:30" ht="15.7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row>
    <row r="615" spans="1:30" ht="15.7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row>
    <row r="616" spans="1:30" ht="15.7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row>
    <row r="617" spans="1:30" ht="15.7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row>
    <row r="618" spans="1:30" ht="15.7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row>
    <row r="619" spans="1:30" ht="15.7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row>
    <row r="620" spans="1:30" ht="15.7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row>
    <row r="621" spans="1:30" ht="15.7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row>
    <row r="622" spans="1:30" ht="15.7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row>
    <row r="623" spans="1:30" ht="15.7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row>
    <row r="624" spans="1:30" ht="15.7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row>
    <row r="625" spans="1:30" ht="15.7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row>
    <row r="626" spans="1:30" ht="15.7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row>
    <row r="627" spans="1:30" ht="15.7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row>
    <row r="628" spans="1:30" ht="15.7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row>
    <row r="629" spans="1:30" ht="15.7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row>
    <row r="630" spans="1:30" ht="15.7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row>
    <row r="631" spans="1:30" ht="15.7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row>
    <row r="632" spans="1:30" ht="15.7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row>
    <row r="633" spans="1:30" ht="15.7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row>
    <row r="634" spans="1:30" ht="15.7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row>
    <row r="635" spans="1:30" ht="15.7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row>
    <row r="636" spans="1:30" ht="15.7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row>
    <row r="637" spans="1:30" ht="15.7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row>
    <row r="638" spans="1:30" ht="15.7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row>
    <row r="639" spans="1:30" ht="15.7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row>
    <row r="640" spans="1:30" ht="15.7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row>
    <row r="641" spans="1:30" ht="15.7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row>
    <row r="642" spans="1:30" ht="15.7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row>
    <row r="643" spans="1:30" ht="15.7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row>
    <row r="644" spans="1:30" ht="15.7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row>
    <row r="645" spans="1:30" ht="15.7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row>
    <row r="646" spans="1:30" ht="15.7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row>
    <row r="647" spans="1:30" ht="15.7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row>
    <row r="648" spans="1:30" ht="15.7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row>
    <row r="649" spans="1:30" ht="15.7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row>
    <row r="650" spans="1:30" ht="15.7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row>
    <row r="651" spans="1:30" ht="15.7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row>
    <row r="652" spans="1:30" ht="15.7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row>
    <row r="653" spans="1:30" ht="15.7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row>
    <row r="654" spans="1:30" ht="15.7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row>
    <row r="655" spans="1:30" ht="15.7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row>
    <row r="656" spans="1:30" ht="15.7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row>
    <row r="657" spans="1:30" ht="15.7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row>
    <row r="658" spans="1:30" ht="15.7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row>
    <row r="659" spans="1:30" ht="15.7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row>
    <row r="660" spans="1:30" ht="15.7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row>
    <row r="661" spans="1:30" ht="15.7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row>
    <row r="662" spans="1:30" ht="15.7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row>
    <row r="663" spans="1:30" ht="15.7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row>
    <row r="664" spans="1:30" ht="15.7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row>
    <row r="665" spans="1:30" ht="15.7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row>
    <row r="666" spans="1:30" ht="15.7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row>
    <row r="667" spans="1:30" ht="15.7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row>
    <row r="668" spans="1:30" ht="15.7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row>
    <row r="669" spans="1:30" ht="15.7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row>
    <row r="670" spans="1:30" ht="15.7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row>
    <row r="671" spans="1:30" ht="15.7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row>
    <row r="672" spans="1:30" ht="15.7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row>
    <row r="673" spans="1:30" ht="15.7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row>
    <row r="674" spans="1:30" ht="15.7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row>
    <row r="675" spans="1:30" ht="15.7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row>
    <row r="676" spans="1:30" ht="15.7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row>
    <row r="677" spans="1:30" ht="15.7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row>
    <row r="678" spans="1:30" ht="15.7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row>
    <row r="679" spans="1:30" ht="15.7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row>
    <row r="680" spans="1:30" ht="15.7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row>
    <row r="681" spans="1:30" ht="15.7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row>
    <row r="682" spans="1:30" ht="15.7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row>
    <row r="683" spans="1:30" ht="15.7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row>
    <row r="684" spans="1:30" ht="15.7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row>
    <row r="685" spans="1:30" ht="15.7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row>
    <row r="686" spans="1:30" ht="15.7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row>
    <row r="687" spans="1:30" ht="15.7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row>
    <row r="688" spans="1:30" ht="15.7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row>
    <row r="689" spans="1:30" ht="15.7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row>
    <row r="690" spans="1:30" ht="15.7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row>
    <row r="691" spans="1:30" ht="15.7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row>
    <row r="692" spans="1:30" ht="15.7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row>
    <row r="693" spans="1:30" ht="15.7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row>
    <row r="694" spans="1:30" ht="15.7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row>
    <row r="695" spans="1:30" ht="15.7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row>
    <row r="696" spans="1:30" ht="15.7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row>
    <row r="697" spans="1:30" ht="15.7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row>
    <row r="698" spans="1:30" ht="15.7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row>
    <row r="699" spans="1:30" ht="15.7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row>
    <row r="700" spans="1:30" ht="15.7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row>
    <row r="701" spans="1:30" ht="15.7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row>
    <row r="702" spans="1:30" ht="15.7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row>
    <row r="703" spans="1:30" ht="15.7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row>
    <row r="704" spans="1:30" ht="15.7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row>
    <row r="705" spans="1:30" ht="15.7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row>
    <row r="706" spans="1:30" ht="15.7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row>
    <row r="707" spans="1:30" ht="15.7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row>
    <row r="708" spans="1:30" ht="15.7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row>
    <row r="709" spans="1:30" ht="15.7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row>
    <row r="710" spans="1:30" ht="15.7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row>
    <row r="711" spans="1:30" ht="15.7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row>
    <row r="712" spans="1:30" ht="15.7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row>
    <row r="713" spans="1:30" ht="15.7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row>
    <row r="714" spans="1:30" ht="15.7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row>
    <row r="715" spans="1:30" ht="15.7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row>
    <row r="716" spans="1:30" ht="15.7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row>
    <row r="717" spans="1:30" ht="15.7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row>
    <row r="718" spans="1:30" ht="15.7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row>
    <row r="719" spans="1:30" ht="15.75" customHeight="1" x14ac:dyDescent="0.35">
      <c r="A719" s="2"/>
      <c r="B719" s="2"/>
      <c r="C719" s="2"/>
      <c r="D719" s="2"/>
      <c r="E719" s="2"/>
      <c r="F719" s="2"/>
      <c r="G719" s="2"/>
      <c r="H719" s="3"/>
      <c r="I719" s="3"/>
      <c r="J719" s="3"/>
      <c r="K719" s="5"/>
      <c r="L719" s="5"/>
      <c r="M719" s="5"/>
      <c r="N719" s="5"/>
      <c r="O719" s="5"/>
      <c r="P719" s="5"/>
      <c r="Q719" s="5"/>
      <c r="R719" s="5"/>
      <c r="S719" s="5"/>
      <c r="T719" s="5"/>
      <c r="U719" s="5"/>
      <c r="V719" s="5"/>
      <c r="W719" s="5"/>
      <c r="X719" s="5"/>
      <c r="Y719" s="5"/>
      <c r="Z719" s="5"/>
      <c r="AA719" s="5"/>
      <c r="AB719" s="5"/>
      <c r="AC719" s="5"/>
      <c r="AD719" s="5"/>
    </row>
    <row r="720" spans="1:30" ht="15.75" customHeight="1" x14ac:dyDescent="0.35">
      <c r="A720" s="2"/>
      <c r="B720" s="2"/>
      <c r="C720" s="2"/>
      <c r="D720" s="2"/>
      <c r="E720" s="2"/>
      <c r="F720" s="2"/>
      <c r="G720" s="2"/>
      <c r="H720" s="3"/>
      <c r="I720" s="3"/>
      <c r="J720" s="3"/>
      <c r="K720" s="5"/>
      <c r="L720" s="5"/>
      <c r="M720" s="5"/>
      <c r="N720" s="5"/>
      <c r="O720" s="5"/>
      <c r="P720" s="5"/>
      <c r="Q720" s="5"/>
      <c r="R720" s="5"/>
      <c r="S720" s="5"/>
      <c r="T720" s="5"/>
      <c r="U720" s="5"/>
      <c r="V720" s="5"/>
      <c r="W720" s="5"/>
      <c r="X720" s="5"/>
      <c r="Y720" s="5"/>
      <c r="Z720" s="5"/>
      <c r="AA720" s="5"/>
      <c r="AB720" s="5"/>
      <c r="AC720" s="5"/>
      <c r="AD720" s="5"/>
    </row>
    <row r="721" spans="1:30" ht="15.75" customHeight="1" x14ac:dyDescent="0.35">
      <c r="A721" s="2"/>
      <c r="B721" s="2"/>
      <c r="C721" s="2"/>
      <c r="D721" s="2"/>
      <c r="E721" s="2"/>
      <c r="F721" s="2"/>
      <c r="G721" s="2"/>
      <c r="H721" s="3"/>
      <c r="I721" s="3"/>
      <c r="J721" s="3"/>
      <c r="K721" s="5"/>
      <c r="L721" s="5"/>
      <c r="M721" s="5"/>
      <c r="N721" s="5"/>
      <c r="O721" s="5"/>
      <c r="P721" s="5"/>
      <c r="Q721" s="5"/>
      <c r="R721" s="5"/>
      <c r="S721" s="5"/>
      <c r="T721" s="5"/>
      <c r="U721" s="5"/>
      <c r="V721" s="5"/>
      <c r="W721" s="5"/>
      <c r="X721" s="5"/>
      <c r="Y721" s="5"/>
      <c r="Z721" s="5"/>
      <c r="AA721" s="5"/>
      <c r="AB721" s="5"/>
      <c r="AC721" s="5"/>
      <c r="AD721" s="5"/>
    </row>
    <row r="722" spans="1:30" ht="15.75" customHeight="1" x14ac:dyDescent="0.35">
      <c r="A722" s="2"/>
      <c r="B722" s="2"/>
      <c r="C722" s="2"/>
      <c r="D722" s="2"/>
      <c r="E722" s="2"/>
      <c r="F722" s="2"/>
      <c r="G722" s="2"/>
      <c r="H722" s="3"/>
      <c r="I722" s="3"/>
      <c r="J722" s="3"/>
      <c r="K722" s="5"/>
      <c r="L722" s="5"/>
      <c r="M722" s="5"/>
      <c r="N722" s="5"/>
      <c r="O722" s="5"/>
      <c r="P722" s="5"/>
      <c r="Q722" s="5"/>
      <c r="R722" s="5"/>
      <c r="S722" s="5"/>
      <c r="T722" s="5"/>
      <c r="U722" s="5"/>
      <c r="V722" s="5"/>
      <c r="W722" s="5"/>
      <c r="X722" s="5"/>
      <c r="Y722" s="5"/>
      <c r="Z722" s="5"/>
      <c r="AA722" s="5"/>
      <c r="AB722" s="5"/>
      <c r="AC722" s="5"/>
      <c r="AD722" s="5"/>
    </row>
    <row r="723" spans="1:30" ht="15.75" customHeight="1" x14ac:dyDescent="0.35">
      <c r="A723" s="2"/>
      <c r="B723" s="2"/>
      <c r="C723" s="2"/>
      <c r="D723" s="2"/>
      <c r="E723" s="2"/>
      <c r="F723" s="2"/>
      <c r="G723" s="2"/>
      <c r="H723" s="3"/>
      <c r="I723" s="3"/>
      <c r="J723" s="3"/>
      <c r="K723" s="5"/>
      <c r="L723" s="5"/>
      <c r="M723" s="5"/>
      <c r="N723" s="5"/>
      <c r="O723" s="5"/>
      <c r="P723" s="5"/>
      <c r="Q723" s="5"/>
      <c r="R723" s="5"/>
      <c r="S723" s="5"/>
      <c r="T723" s="5"/>
      <c r="U723" s="5"/>
      <c r="V723" s="5"/>
      <c r="W723" s="5"/>
      <c r="X723" s="5"/>
      <c r="Y723" s="5"/>
      <c r="Z723" s="5"/>
      <c r="AA723" s="5"/>
      <c r="AB723" s="5"/>
      <c r="AC723" s="5"/>
      <c r="AD723" s="5"/>
    </row>
    <row r="724" spans="1:30" ht="15.75" customHeight="1" x14ac:dyDescent="0.35">
      <c r="A724" s="2"/>
      <c r="B724" s="2"/>
      <c r="C724" s="2"/>
      <c r="D724" s="2"/>
      <c r="E724" s="2"/>
      <c r="F724" s="2"/>
      <c r="G724" s="2"/>
      <c r="H724" s="3"/>
      <c r="I724" s="3"/>
      <c r="J724" s="3"/>
      <c r="K724" s="5"/>
      <c r="L724" s="5"/>
      <c r="M724" s="5"/>
      <c r="N724" s="5"/>
      <c r="O724" s="5"/>
      <c r="P724" s="5"/>
      <c r="Q724" s="5"/>
      <c r="R724" s="5"/>
      <c r="S724" s="5"/>
      <c r="T724" s="5"/>
      <c r="U724" s="5"/>
      <c r="V724" s="5"/>
      <c r="W724" s="5"/>
      <c r="X724" s="5"/>
      <c r="Y724" s="5"/>
      <c r="Z724" s="5"/>
      <c r="AA724" s="5"/>
      <c r="AB724" s="5"/>
      <c r="AC724" s="5"/>
      <c r="AD724" s="5"/>
    </row>
    <row r="725" spans="1:30" ht="15.75" customHeight="1" x14ac:dyDescent="0.35">
      <c r="A725" s="2"/>
      <c r="B725" s="2"/>
      <c r="C725" s="2"/>
      <c r="D725" s="2"/>
      <c r="E725" s="2"/>
      <c r="F725" s="2"/>
      <c r="G725" s="2"/>
      <c r="H725" s="3"/>
      <c r="I725" s="3"/>
      <c r="J725" s="3"/>
      <c r="K725" s="5"/>
      <c r="L725" s="5"/>
      <c r="M725" s="5"/>
      <c r="N725" s="5"/>
      <c r="O725" s="5"/>
      <c r="P725" s="5"/>
      <c r="Q725" s="5"/>
      <c r="R725" s="5"/>
      <c r="S725" s="5"/>
      <c r="T725" s="5"/>
      <c r="U725" s="5"/>
      <c r="V725" s="5"/>
      <c r="W725" s="5"/>
      <c r="X725" s="5"/>
      <c r="Y725" s="5"/>
      <c r="Z725" s="5"/>
      <c r="AA725" s="5"/>
      <c r="AB725" s="5"/>
      <c r="AC725" s="5"/>
      <c r="AD725" s="5"/>
    </row>
    <row r="726" spans="1:30" ht="15.75" customHeight="1" x14ac:dyDescent="0.35">
      <c r="A726" s="2"/>
      <c r="B726" s="2"/>
      <c r="C726" s="2"/>
      <c r="D726" s="2"/>
      <c r="E726" s="2"/>
      <c r="F726" s="2"/>
      <c r="G726" s="2"/>
      <c r="H726" s="3"/>
      <c r="I726" s="3"/>
      <c r="J726" s="3"/>
      <c r="K726" s="5"/>
      <c r="L726" s="5"/>
      <c r="M726" s="5"/>
      <c r="N726" s="5"/>
      <c r="O726" s="5"/>
      <c r="P726" s="5"/>
      <c r="Q726" s="5"/>
      <c r="R726" s="5"/>
      <c r="S726" s="5"/>
      <c r="T726" s="5"/>
      <c r="U726" s="5"/>
      <c r="V726" s="5"/>
      <c r="W726" s="5"/>
      <c r="X726" s="5"/>
      <c r="Y726" s="5"/>
      <c r="Z726" s="5"/>
      <c r="AA726" s="5"/>
      <c r="AB726" s="5"/>
      <c r="AC726" s="5"/>
      <c r="AD726" s="5"/>
    </row>
    <row r="727" spans="1:30" ht="15.75" customHeight="1" x14ac:dyDescent="0.35">
      <c r="A727" s="2"/>
      <c r="B727" s="2"/>
      <c r="C727" s="2"/>
      <c r="D727" s="2"/>
      <c r="E727" s="2"/>
      <c r="F727" s="2"/>
      <c r="G727" s="2"/>
      <c r="H727" s="3"/>
      <c r="I727" s="3"/>
      <c r="J727" s="3"/>
      <c r="K727" s="5"/>
      <c r="L727" s="5"/>
      <c r="M727" s="5"/>
      <c r="N727" s="5"/>
      <c r="O727" s="5"/>
      <c r="P727" s="5"/>
      <c r="Q727" s="5"/>
      <c r="R727" s="5"/>
      <c r="S727" s="5"/>
      <c r="T727" s="5"/>
      <c r="U727" s="5"/>
      <c r="V727" s="5"/>
      <c r="W727" s="5"/>
      <c r="X727" s="5"/>
      <c r="Y727" s="5"/>
      <c r="Z727" s="5"/>
      <c r="AA727" s="5"/>
      <c r="AB727" s="5"/>
      <c r="AC727" s="5"/>
      <c r="AD727" s="5"/>
    </row>
    <row r="728" spans="1:30" ht="15.75" customHeight="1" x14ac:dyDescent="0.35">
      <c r="A728" s="2"/>
      <c r="B728" s="2"/>
      <c r="C728" s="2"/>
      <c r="D728" s="2"/>
      <c r="E728" s="2"/>
      <c r="F728" s="2"/>
      <c r="G728" s="2"/>
      <c r="H728" s="3"/>
      <c r="I728" s="3"/>
      <c r="J728" s="3"/>
      <c r="K728" s="5"/>
      <c r="L728" s="5"/>
      <c r="M728" s="5"/>
      <c r="N728" s="5"/>
      <c r="O728" s="5"/>
      <c r="P728" s="5"/>
      <c r="Q728" s="5"/>
      <c r="R728" s="5"/>
      <c r="S728" s="5"/>
      <c r="T728" s="5"/>
      <c r="U728" s="5"/>
      <c r="V728" s="5"/>
      <c r="W728" s="5"/>
      <c r="X728" s="5"/>
      <c r="Y728" s="5"/>
      <c r="Z728" s="5"/>
      <c r="AA728" s="5"/>
      <c r="AB728" s="5"/>
      <c r="AC728" s="5"/>
      <c r="AD728" s="5"/>
    </row>
    <row r="729" spans="1:30" ht="15.75" customHeight="1" x14ac:dyDescent="0.35">
      <c r="A729" s="2"/>
      <c r="B729" s="2"/>
      <c r="C729" s="2"/>
      <c r="D729" s="2"/>
      <c r="E729" s="2"/>
      <c r="F729" s="2"/>
      <c r="G729" s="2"/>
      <c r="H729" s="3"/>
      <c r="I729" s="3"/>
      <c r="J729" s="3"/>
      <c r="K729" s="5"/>
      <c r="L729" s="5"/>
      <c r="M729" s="5"/>
      <c r="N729" s="5"/>
      <c r="O729" s="5"/>
      <c r="P729" s="5"/>
      <c r="Q729" s="5"/>
      <c r="R729" s="5"/>
      <c r="S729" s="5"/>
      <c r="T729" s="5"/>
      <c r="U729" s="5"/>
      <c r="V729" s="5"/>
      <c r="W729" s="5"/>
      <c r="X729" s="5"/>
      <c r="Y729" s="5"/>
      <c r="Z729" s="5"/>
      <c r="AA729" s="5"/>
      <c r="AB729" s="5"/>
      <c r="AC729" s="5"/>
      <c r="AD729" s="5"/>
    </row>
    <row r="730" spans="1:30" ht="15.75" customHeight="1" x14ac:dyDescent="0.35">
      <c r="A730" s="2"/>
      <c r="B730" s="2"/>
      <c r="C730" s="2"/>
      <c r="D730" s="2"/>
      <c r="E730" s="2"/>
      <c r="F730" s="2"/>
      <c r="G730" s="2"/>
      <c r="H730" s="3"/>
      <c r="I730" s="3"/>
      <c r="J730" s="3"/>
      <c r="K730" s="5"/>
      <c r="L730" s="5"/>
      <c r="M730" s="5"/>
      <c r="N730" s="5"/>
      <c r="O730" s="5"/>
      <c r="P730" s="5"/>
      <c r="Q730" s="5"/>
      <c r="R730" s="5"/>
      <c r="S730" s="5"/>
      <c r="T730" s="5"/>
      <c r="U730" s="5"/>
      <c r="V730" s="5"/>
      <c r="W730" s="5"/>
      <c r="X730" s="5"/>
      <c r="Y730" s="5"/>
      <c r="Z730" s="5"/>
      <c r="AA730" s="5"/>
      <c r="AB730" s="5"/>
      <c r="AC730" s="5"/>
      <c r="AD730" s="5"/>
    </row>
    <row r="731" spans="1:30" ht="15.75" customHeight="1" x14ac:dyDescent="0.35">
      <c r="A731" s="2"/>
      <c r="B731" s="2"/>
      <c r="C731" s="2"/>
      <c r="D731" s="2"/>
      <c r="E731" s="2"/>
      <c r="F731" s="2"/>
      <c r="G731" s="2"/>
      <c r="H731" s="3"/>
      <c r="I731" s="3"/>
      <c r="J731" s="3"/>
      <c r="K731" s="5"/>
      <c r="L731" s="5"/>
      <c r="M731" s="5"/>
      <c r="N731" s="5"/>
      <c r="O731" s="5"/>
      <c r="P731" s="5"/>
      <c r="Q731" s="5"/>
      <c r="R731" s="5"/>
      <c r="S731" s="5"/>
      <c r="T731" s="5"/>
      <c r="U731" s="5"/>
      <c r="V731" s="5"/>
      <c r="W731" s="5"/>
      <c r="X731" s="5"/>
      <c r="Y731" s="5"/>
      <c r="Z731" s="5"/>
      <c r="AA731" s="5"/>
      <c r="AB731" s="5"/>
      <c r="AC731" s="5"/>
      <c r="AD731" s="5"/>
    </row>
    <row r="732" spans="1:30" ht="15.75" customHeight="1" x14ac:dyDescent="0.35">
      <c r="A732" s="2"/>
      <c r="B732" s="2"/>
      <c r="C732" s="2"/>
      <c r="D732" s="2"/>
      <c r="E732" s="2"/>
      <c r="F732" s="2"/>
      <c r="G732" s="2"/>
      <c r="H732" s="3"/>
      <c r="I732" s="3"/>
      <c r="J732" s="3"/>
      <c r="K732" s="5"/>
      <c r="L732" s="5"/>
      <c r="M732" s="5"/>
      <c r="N732" s="5"/>
      <c r="O732" s="5"/>
      <c r="P732" s="5"/>
      <c r="Q732" s="5"/>
      <c r="R732" s="5"/>
      <c r="S732" s="5"/>
      <c r="T732" s="5"/>
      <c r="U732" s="5"/>
      <c r="V732" s="5"/>
      <c r="W732" s="5"/>
      <c r="X732" s="5"/>
      <c r="Y732" s="5"/>
      <c r="Z732" s="5"/>
      <c r="AA732" s="5"/>
      <c r="AB732" s="5"/>
      <c r="AC732" s="5"/>
      <c r="AD732" s="5"/>
    </row>
    <row r="733" spans="1:30" ht="15.75" customHeight="1" x14ac:dyDescent="0.35">
      <c r="A733" s="2"/>
      <c r="B733" s="2"/>
      <c r="C733" s="2"/>
      <c r="D733" s="2"/>
      <c r="E733" s="2"/>
      <c r="F733" s="2"/>
      <c r="G733" s="2"/>
      <c r="H733" s="3"/>
      <c r="I733" s="3"/>
      <c r="J733" s="3"/>
      <c r="K733" s="5"/>
      <c r="L733" s="5"/>
      <c r="M733" s="5"/>
      <c r="N733" s="5"/>
      <c r="O733" s="5"/>
      <c r="P733" s="5"/>
      <c r="Q733" s="5"/>
      <c r="R733" s="5"/>
      <c r="S733" s="5"/>
      <c r="T733" s="5"/>
      <c r="U733" s="5"/>
      <c r="V733" s="5"/>
      <c r="W733" s="5"/>
      <c r="X733" s="5"/>
      <c r="Y733" s="5"/>
      <c r="Z733" s="5"/>
      <c r="AA733" s="5"/>
      <c r="AB733" s="5"/>
      <c r="AC733" s="5"/>
      <c r="AD733" s="5"/>
    </row>
    <row r="734" spans="1:30" ht="15.75" customHeight="1" x14ac:dyDescent="0.35">
      <c r="A734" s="2"/>
      <c r="B734" s="2"/>
      <c r="C734" s="2"/>
      <c r="D734" s="2"/>
      <c r="E734" s="2"/>
      <c r="F734" s="2"/>
      <c r="G734" s="2"/>
      <c r="H734" s="3"/>
      <c r="I734" s="3"/>
      <c r="J734" s="3"/>
      <c r="K734" s="5"/>
      <c r="L734" s="5"/>
      <c r="M734" s="5"/>
      <c r="N734" s="5"/>
      <c r="O734" s="5"/>
      <c r="P734" s="5"/>
      <c r="Q734" s="5"/>
      <c r="R734" s="5"/>
      <c r="S734" s="5"/>
      <c r="T734" s="5"/>
      <c r="U734" s="5"/>
      <c r="V734" s="5"/>
      <c r="W734" s="5"/>
      <c r="X734" s="5"/>
      <c r="Y734" s="5"/>
      <c r="Z734" s="5"/>
      <c r="AA734" s="5"/>
      <c r="AB734" s="5"/>
      <c r="AC734" s="5"/>
      <c r="AD734" s="5"/>
    </row>
    <row r="735" spans="1:30" ht="15.75" customHeight="1" x14ac:dyDescent="0.35">
      <c r="A735" s="2"/>
      <c r="B735" s="2"/>
      <c r="C735" s="2"/>
      <c r="D735" s="2"/>
      <c r="E735" s="2"/>
      <c r="F735" s="2"/>
      <c r="G735" s="2"/>
      <c r="H735" s="3"/>
      <c r="I735" s="3"/>
      <c r="J735" s="3"/>
      <c r="K735" s="5"/>
      <c r="L735" s="5"/>
      <c r="M735" s="5"/>
      <c r="N735" s="5"/>
      <c r="O735" s="5"/>
      <c r="P735" s="5"/>
      <c r="Q735" s="5"/>
      <c r="R735" s="5"/>
      <c r="S735" s="5"/>
      <c r="T735" s="5"/>
      <c r="U735" s="5"/>
      <c r="V735" s="5"/>
      <c r="W735" s="5"/>
      <c r="X735" s="5"/>
      <c r="Y735" s="5"/>
      <c r="Z735" s="5"/>
      <c r="AA735" s="5"/>
      <c r="AB735" s="5"/>
      <c r="AC735" s="5"/>
      <c r="AD735" s="5"/>
    </row>
    <row r="736" spans="1:30" ht="15.75" customHeight="1" x14ac:dyDescent="0.35">
      <c r="A736" s="2"/>
      <c r="B736" s="2"/>
      <c r="C736" s="2"/>
      <c r="D736" s="2"/>
      <c r="E736" s="2"/>
      <c r="F736" s="2"/>
      <c r="G736" s="2"/>
      <c r="H736" s="3"/>
      <c r="I736" s="3"/>
      <c r="J736" s="3"/>
      <c r="K736" s="5"/>
      <c r="L736" s="5"/>
      <c r="M736" s="5"/>
      <c r="N736" s="5"/>
      <c r="O736" s="5"/>
      <c r="P736" s="5"/>
      <c r="Q736" s="5"/>
      <c r="R736" s="5"/>
      <c r="S736" s="5"/>
      <c r="T736" s="5"/>
      <c r="U736" s="5"/>
      <c r="V736" s="5"/>
      <c r="W736" s="5"/>
      <c r="X736" s="5"/>
      <c r="Y736" s="5"/>
      <c r="Z736" s="5"/>
      <c r="AA736" s="5"/>
      <c r="AB736" s="5"/>
      <c r="AC736" s="5"/>
      <c r="AD736" s="5"/>
    </row>
    <row r="737" spans="1:30" ht="15.75" customHeight="1" x14ac:dyDescent="0.35">
      <c r="A737" s="2"/>
      <c r="B737" s="2"/>
      <c r="C737" s="2"/>
      <c r="D737" s="2"/>
      <c r="E737" s="2"/>
      <c r="F737" s="2"/>
      <c r="G737" s="2"/>
      <c r="H737" s="3"/>
      <c r="I737" s="3"/>
      <c r="J737" s="3"/>
      <c r="K737" s="5"/>
      <c r="L737" s="5"/>
      <c r="M737" s="5"/>
      <c r="N737" s="5"/>
      <c r="O737" s="5"/>
      <c r="P737" s="5"/>
      <c r="Q737" s="5"/>
      <c r="R737" s="5"/>
      <c r="S737" s="5"/>
      <c r="T737" s="5"/>
      <c r="U737" s="5"/>
      <c r="V737" s="5"/>
      <c r="W737" s="5"/>
      <c r="X737" s="5"/>
      <c r="Y737" s="5"/>
      <c r="Z737" s="5"/>
      <c r="AA737" s="5"/>
      <c r="AB737" s="5"/>
      <c r="AC737" s="5"/>
      <c r="AD737" s="5"/>
    </row>
    <row r="738" spans="1:30" ht="15.75" customHeight="1" x14ac:dyDescent="0.35">
      <c r="A738" s="2"/>
      <c r="B738" s="2"/>
      <c r="C738" s="2"/>
      <c r="D738" s="2"/>
      <c r="E738" s="2"/>
      <c r="F738" s="2"/>
      <c r="G738" s="2"/>
      <c r="H738" s="3"/>
      <c r="I738" s="3"/>
      <c r="J738" s="3"/>
      <c r="K738" s="5"/>
      <c r="L738" s="5"/>
      <c r="M738" s="5"/>
      <c r="N738" s="5"/>
      <c r="O738" s="5"/>
      <c r="P738" s="5"/>
      <c r="Q738" s="5"/>
      <c r="R738" s="5"/>
      <c r="S738" s="5"/>
      <c r="T738" s="5"/>
      <c r="U738" s="5"/>
      <c r="V738" s="5"/>
      <c r="W738" s="5"/>
      <c r="X738" s="5"/>
      <c r="Y738" s="5"/>
      <c r="Z738" s="5"/>
      <c r="AA738" s="5"/>
      <c r="AB738" s="5"/>
      <c r="AC738" s="5"/>
      <c r="AD738" s="5"/>
    </row>
    <row r="739" spans="1:30" ht="15.75" customHeight="1" x14ac:dyDescent="0.35">
      <c r="A739" s="2"/>
      <c r="B739" s="2"/>
      <c r="C739" s="2"/>
      <c r="D739" s="2"/>
      <c r="E739" s="2"/>
      <c r="F739" s="2"/>
      <c r="G739" s="2"/>
      <c r="H739" s="3"/>
      <c r="I739" s="3"/>
      <c r="J739" s="3"/>
      <c r="K739" s="5"/>
      <c r="L739" s="5"/>
      <c r="M739" s="5"/>
      <c r="N739" s="5"/>
      <c r="O739" s="5"/>
      <c r="P739" s="5"/>
      <c r="Q739" s="5"/>
      <c r="R739" s="5"/>
      <c r="S739" s="5"/>
      <c r="T739" s="5"/>
      <c r="U739" s="5"/>
      <c r="V739" s="5"/>
      <c r="W739" s="5"/>
      <c r="X739" s="5"/>
      <c r="Y739" s="5"/>
      <c r="Z739" s="5"/>
      <c r="AA739" s="5"/>
      <c r="AB739" s="5"/>
      <c r="AC739" s="5"/>
      <c r="AD739" s="5"/>
    </row>
    <row r="740" spans="1:30" ht="15.75" customHeight="1" x14ac:dyDescent="0.35">
      <c r="A740" s="2"/>
      <c r="B740" s="2"/>
      <c r="C740" s="2"/>
      <c r="D740" s="2"/>
      <c r="E740" s="2"/>
      <c r="F740" s="2"/>
      <c r="G740" s="2"/>
      <c r="H740" s="3"/>
      <c r="I740" s="3"/>
      <c r="J740" s="3"/>
      <c r="K740" s="5"/>
      <c r="L740" s="5"/>
      <c r="M740" s="5"/>
      <c r="N740" s="5"/>
      <c r="O740" s="5"/>
      <c r="P740" s="5"/>
      <c r="Q740" s="5"/>
      <c r="R740" s="5"/>
      <c r="S740" s="5"/>
      <c r="T740" s="5"/>
      <c r="U740" s="5"/>
      <c r="V740" s="5"/>
      <c r="W740" s="5"/>
      <c r="X740" s="5"/>
      <c r="Y740" s="5"/>
      <c r="Z740" s="5"/>
      <c r="AA740" s="5"/>
      <c r="AB740" s="5"/>
      <c r="AC740" s="5"/>
      <c r="AD740" s="5"/>
    </row>
    <row r="741" spans="1:30" ht="15.75" customHeight="1" x14ac:dyDescent="0.35">
      <c r="A741" s="2"/>
      <c r="B741" s="2"/>
      <c r="C741" s="2"/>
      <c r="D741" s="2"/>
      <c r="E741" s="2"/>
      <c r="F741" s="2"/>
      <c r="G741" s="2"/>
      <c r="H741" s="3"/>
      <c r="I741" s="3"/>
      <c r="J741" s="3"/>
      <c r="K741" s="5"/>
      <c r="L741" s="5"/>
      <c r="M741" s="5"/>
      <c r="N741" s="5"/>
      <c r="O741" s="5"/>
      <c r="P741" s="5"/>
      <c r="Q741" s="5"/>
      <c r="R741" s="5"/>
      <c r="S741" s="5"/>
      <c r="T741" s="5"/>
      <c r="U741" s="5"/>
      <c r="V741" s="5"/>
      <c r="W741" s="5"/>
      <c r="X741" s="5"/>
      <c r="Y741" s="5"/>
      <c r="Z741" s="5"/>
      <c r="AA741" s="5"/>
      <c r="AB741" s="5"/>
      <c r="AC741" s="5"/>
      <c r="AD741" s="5"/>
    </row>
    <row r="742" spans="1:30" ht="15.75" customHeight="1" x14ac:dyDescent="0.35">
      <c r="A742" s="2"/>
      <c r="B742" s="2"/>
      <c r="C742" s="2"/>
      <c r="D742" s="2"/>
      <c r="E742" s="2"/>
      <c r="F742" s="2"/>
      <c r="G742" s="2"/>
      <c r="H742" s="3"/>
      <c r="I742" s="3"/>
      <c r="J742" s="3"/>
      <c r="K742" s="5"/>
      <c r="L742" s="5"/>
      <c r="M742" s="5"/>
      <c r="N742" s="5"/>
      <c r="O742" s="5"/>
      <c r="P742" s="5"/>
      <c r="Q742" s="5"/>
      <c r="R742" s="5"/>
      <c r="S742" s="5"/>
      <c r="T742" s="5"/>
      <c r="U742" s="5"/>
      <c r="V742" s="5"/>
      <c r="W742" s="5"/>
      <c r="X742" s="5"/>
      <c r="Y742" s="5"/>
      <c r="Z742" s="5"/>
      <c r="AA742" s="5"/>
      <c r="AB742" s="5"/>
      <c r="AC742" s="5"/>
      <c r="AD742" s="5"/>
    </row>
    <row r="743" spans="1:30" ht="15.75" customHeight="1" x14ac:dyDescent="0.35">
      <c r="A743" s="2"/>
      <c r="B743" s="2"/>
      <c r="C743" s="2"/>
      <c r="D743" s="2"/>
      <c r="E743" s="2"/>
      <c r="F743" s="2"/>
      <c r="G743" s="2"/>
      <c r="H743" s="3"/>
      <c r="I743" s="3"/>
      <c r="J743" s="3"/>
      <c r="K743" s="5"/>
      <c r="L743" s="5"/>
      <c r="M743" s="5"/>
      <c r="N743" s="5"/>
      <c r="O743" s="5"/>
      <c r="P743" s="5"/>
      <c r="Q743" s="5"/>
      <c r="R743" s="5"/>
      <c r="S743" s="5"/>
      <c r="T743" s="5"/>
      <c r="U743" s="5"/>
      <c r="V743" s="5"/>
      <c r="W743" s="5"/>
      <c r="X743" s="5"/>
      <c r="Y743" s="5"/>
      <c r="Z743" s="5"/>
      <c r="AA743" s="5"/>
      <c r="AB743" s="5"/>
      <c r="AC743" s="5"/>
      <c r="AD743" s="5"/>
    </row>
    <row r="744" spans="1:30" ht="15.75" customHeight="1" x14ac:dyDescent="0.35">
      <c r="A744" s="2"/>
      <c r="B744" s="2"/>
      <c r="C744" s="2"/>
      <c r="D744" s="2"/>
      <c r="E744" s="2"/>
      <c r="F744" s="2"/>
      <c r="G744" s="2"/>
      <c r="H744" s="3"/>
      <c r="I744" s="3"/>
      <c r="J744" s="3"/>
      <c r="K744" s="5"/>
      <c r="L744" s="5"/>
      <c r="M744" s="5"/>
      <c r="N744" s="5"/>
      <c r="O744" s="5"/>
      <c r="P744" s="5"/>
      <c r="Q744" s="5"/>
      <c r="R744" s="5"/>
      <c r="S744" s="5"/>
      <c r="T744" s="5"/>
      <c r="U744" s="5"/>
      <c r="V744" s="5"/>
      <c r="W744" s="5"/>
      <c r="X744" s="5"/>
      <c r="Y744" s="5"/>
      <c r="Z744" s="5"/>
      <c r="AA744" s="5"/>
      <c r="AB744" s="5"/>
      <c r="AC744" s="5"/>
      <c r="AD744" s="5"/>
    </row>
    <row r="745" spans="1:30" ht="15.75" customHeight="1" x14ac:dyDescent="0.35">
      <c r="A745" s="2"/>
      <c r="B745" s="2"/>
      <c r="C745" s="2"/>
      <c r="D745" s="2"/>
      <c r="E745" s="2"/>
      <c r="F745" s="2"/>
      <c r="G745" s="2"/>
      <c r="H745" s="3"/>
      <c r="I745" s="3"/>
      <c r="J745" s="3"/>
      <c r="K745" s="5"/>
      <c r="L745" s="5"/>
      <c r="M745" s="5"/>
      <c r="N745" s="5"/>
      <c r="O745" s="5"/>
      <c r="P745" s="5"/>
      <c r="Q745" s="5"/>
      <c r="R745" s="5"/>
      <c r="S745" s="5"/>
      <c r="T745" s="5"/>
      <c r="U745" s="5"/>
      <c r="V745" s="5"/>
      <c r="W745" s="5"/>
      <c r="X745" s="5"/>
      <c r="Y745" s="5"/>
      <c r="Z745" s="5"/>
      <c r="AA745" s="5"/>
      <c r="AB745" s="5"/>
      <c r="AC745" s="5"/>
      <c r="AD745" s="5"/>
    </row>
    <row r="746" spans="1:30" ht="15.75" customHeight="1" x14ac:dyDescent="0.35">
      <c r="A746" s="2"/>
      <c r="B746" s="2"/>
      <c r="C746" s="2"/>
      <c r="D746" s="2"/>
      <c r="E746" s="2"/>
      <c r="F746" s="2"/>
      <c r="G746" s="2"/>
      <c r="H746" s="3"/>
      <c r="I746" s="3"/>
      <c r="J746" s="3"/>
      <c r="K746" s="5"/>
      <c r="L746" s="5"/>
      <c r="M746" s="5"/>
      <c r="N746" s="5"/>
      <c r="O746" s="5"/>
      <c r="P746" s="5"/>
      <c r="Q746" s="5"/>
      <c r="R746" s="5"/>
      <c r="S746" s="5"/>
      <c r="T746" s="5"/>
      <c r="U746" s="5"/>
      <c r="V746" s="5"/>
      <c r="W746" s="5"/>
      <c r="X746" s="5"/>
      <c r="Y746" s="5"/>
      <c r="Z746" s="5"/>
      <c r="AA746" s="5"/>
      <c r="AB746" s="5"/>
      <c r="AC746" s="5"/>
      <c r="AD746" s="5"/>
    </row>
    <row r="747" spans="1:30" ht="15.75" customHeight="1" x14ac:dyDescent="0.35">
      <c r="A747" s="2"/>
      <c r="B747" s="2"/>
      <c r="C747" s="2"/>
      <c r="D747" s="2"/>
      <c r="E747" s="2"/>
      <c r="F747" s="2"/>
      <c r="G747" s="2"/>
      <c r="H747" s="3"/>
      <c r="I747" s="3"/>
      <c r="J747" s="3"/>
      <c r="K747" s="5"/>
      <c r="L747" s="5"/>
      <c r="M747" s="5"/>
      <c r="N747" s="5"/>
      <c r="O747" s="5"/>
      <c r="P747" s="5"/>
      <c r="Q747" s="5"/>
      <c r="R747" s="5"/>
      <c r="S747" s="5"/>
      <c r="T747" s="5"/>
      <c r="U747" s="5"/>
      <c r="V747" s="5"/>
      <c r="W747" s="5"/>
      <c r="X747" s="5"/>
      <c r="Y747" s="5"/>
      <c r="Z747" s="5"/>
      <c r="AA747" s="5"/>
      <c r="AB747" s="5"/>
      <c r="AC747" s="5"/>
      <c r="AD747" s="5"/>
    </row>
    <row r="748" spans="1:30" ht="15.75" customHeight="1" x14ac:dyDescent="0.35">
      <c r="A748" s="2"/>
      <c r="B748" s="2"/>
      <c r="C748" s="2"/>
      <c r="D748" s="2"/>
      <c r="E748" s="2"/>
      <c r="F748" s="2"/>
      <c r="G748" s="2"/>
      <c r="H748" s="3"/>
      <c r="I748" s="3"/>
      <c r="J748" s="3"/>
      <c r="K748" s="5"/>
      <c r="L748" s="5"/>
      <c r="M748" s="5"/>
      <c r="N748" s="5"/>
      <c r="O748" s="5"/>
      <c r="P748" s="5"/>
      <c r="Q748" s="5"/>
      <c r="R748" s="5"/>
      <c r="S748" s="5"/>
      <c r="T748" s="5"/>
      <c r="U748" s="5"/>
      <c r="V748" s="5"/>
      <c r="W748" s="5"/>
      <c r="X748" s="5"/>
      <c r="Y748" s="5"/>
      <c r="Z748" s="5"/>
      <c r="AA748" s="5"/>
      <c r="AB748" s="5"/>
      <c r="AC748" s="5"/>
      <c r="AD748" s="5"/>
    </row>
    <row r="749" spans="1:30" ht="15.75" customHeight="1" x14ac:dyDescent="0.35">
      <c r="A749" s="2"/>
      <c r="B749" s="2"/>
      <c r="C749" s="2"/>
      <c r="D749" s="2"/>
      <c r="E749" s="2"/>
      <c r="F749" s="2"/>
      <c r="G749" s="2"/>
      <c r="H749" s="3"/>
      <c r="I749" s="3"/>
      <c r="J749" s="3"/>
      <c r="K749" s="5"/>
      <c r="L749" s="5"/>
      <c r="M749" s="5"/>
      <c r="N749" s="5"/>
      <c r="O749" s="5"/>
      <c r="P749" s="5"/>
      <c r="Q749" s="5"/>
      <c r="R749" s="5"/>
      <c r="S749" s="5"/>
      <c r="T749" s="5"/>
      <c r="U749" s="5"/>
      <c r="V749" s="5"/>
      <c r="W749" s="5"/>
      <c r="X749" s="5"/>
      <c r="Y749" s="5"/>
      <c r="Z749" s="5"/>
      <c r="AA749" s="5"/>
      <c r="AB749" s="5"/>
      <c r="AC749" s="5"/>
      <c r="AD749" s="5"/>
    </row>
    <row r="750" spans="1:30" ht="15.75" customHeight="1" x14ac:dyDescent="0.35">
      <c r="A750" s="2"/>
      <c r="B750" s="2"/>
      <c r="C750" s="2"/>
      <c r="D750" s="2"/>
      <c r="E750" s="2"/>
      <c r="F750" s="2"/>
      <c r="G750" s="2"/>
      <c r="H750" s="3"/>
      <c r="I750" s="3"/>
      <c r="J750" s="3"/>
      <c r="K750" s="5"/>
      <c r="L750" s="5"/>
      <c r="M750" s="5"/>
      <c r="N750" s="5"/>
      <c r="O750" s="5"/>
      <c r="P750" s="5"/>
      <c r="Q750" s="5"/>
      <c r="R750" s="5"/>
      <c r="S750" s="5"/>
      <c r="T750" s="5"/>
      <c r="U750" s="5"/>
      <c r="V750" s="5"/>
      <c r="W750" s="5"/>
      <c r="X750" s="5"/>
      <c r="Y750" s="5"/>
      <c r="Z750" s="5"/>
      <c r="AA750" s="5"/>
      <c r="AB750" s="5"/>
      <c r="AC750" s="5"/>
      <c r="AD750" s="5"/>
    </row>
    <row r="751" spans="1:30" ht="15.75" customHeight="1" x14ac:dyDescent="0.35">
      <c r="A751" s="2"/>
      <c r="B751" s="2"/>
      <c r="C751" s="2"/>
      <c r="D751" s="2"/>
      <c r="E751" s="2"/>
      <c r="F751" s="2"/>
      <c r="G751" s="2"/>
      <c r="H751" s="3"/>
      <c r="I751" s="3"/>
      <c r="J751" s="3"/>
      <c r="K751" s="5"/>
      <c r="L751" s="5"/>
      <c r="M751" s="5"/>
      <c r="N751" s="5"/>
      <c r="O751" s="5"/>
      <c r="P751" s="5"/>
      <c r="Q751" s="5"/>
      <c r="R751" s="5"/>
      <c r="S751" s="5"/>
      <c r="T751" s="5"/>
      <c r="U751" s="5"/>
      <c r="V751" s="5"/>
      <c r="W751" s="5"/>
      <c r="X751" s="5"/>
      <c r="Y751" s="5"/>
      <c r="Z751" s="5"/>
      <c r="AA751" s="5"/>
      <c r="AB751" s="5"/>
      <c r="AC751" s="5"/>
      <c r="AD751" s="5"/>
    </row>
    <row r="752" spans="1:30" ht="15.75" customHeight="1" x14ac:dyDescent="0.35">
      <c r="A752" s="2"/>
      <c r="B752" s="2"/>
      <c r="C752" s="2"/>
      <c r="D752" s="2"/>
      <c r="E752" s="2"/>
      <c r="F752" s="2"/>
      <c r="G752" s="2"/>
      <c r="H752" s="3"/>
      <c r="I752" s="3"/>
      <c r="J752" s="3"/>
      <c r="K752" s="5"/>
      <c r="L752" s="5"/>
      <c r="M752" s="5"/>
      <c r="N752" s="5"/>
      <c r="O752" s="5"/>
      <c r="P752" s="5"/>
      <c r="Q752" s="5"/>
      <c r="R752" s="5"/>
      <c r="S752" s="5"/>
      <c r="T752" s="5"/>
      <c r="U752" s="5"/>
      <c r="V752" s="5"/>
      <c r="W752" s="5"/>
      <c r="X752" s="5"/>
      <c r="Y752" s="5"/>
      <c r="Z752" s="5"/>
      <c r="AA752" s="5"/>
      <c r="AB752" s="5"/>
      <c r="AC752" s="5"/>
      <c r="AD752" s="5"/>
    </row>
    <row r="753" spans="1:30" ht="15.75" customHeight="1" x14ac:dyDescent="0.35">
      <c r="A753" s="2"/>
      <c r="B753" s="2"/>
      <c r="C753" s="2"/>
      <c r="D753" s="2"/>
      <c r="E753" s="2"/>
      <c r="F753" s="2"/>
      <c r="G753" s="2"/>
      <c r="H753" s="3"/>
      <c r="I753" s="3"/>
      <c r="J753" s="3"/>
      <c r="K753" s="5"/>
      <c r="L753" s="5"/>
      <c r="M753" s="5"/>
      <c r="N753" s="5"/>
      <c r="O753" s="5"/>
      <c r="P753" s="5"/>
      <c r="Q753" s="5"/>
      <c r="R753" s="5"/>
      <c r="S753" s="5"/>
      <c r="T753" s="5"/>
      <c r="U753" s="5"/>
      <c r="V753" s="5"/>
      <c r="W753" s="5"/>
      <c r="X753" s="5"/>
      <c r="Y753" s="5"/>
      <c r="Z753" s="5"/>
      <c r="AA753" s="5"/>
      <c r="AB753" s="5"/>
      <c r="AC753" s="5"/>
      <c r="AD753" s="5"/>
    </row>
    <row r="754" spans="1:30" ht="15.75" customHeight="1" x14ac:dyDescent="0.35">
      <c r="A754" s="2"/>
      <c r="B754" s="2"/>
      <c r="C754" s="2"/>
      <c r="D754" s="2"/>
      <c r="E754" s="2"/>
      <c r="F754" s="2"/>
      <c r="G754" s="2"/>
      <c r="H754" s="3"/>
      <c r="I754" s="3"/>
      <c r="J754" s="3"/>
      <c r="K754" s="5"/>
      <c r="L754" s="5"/>
      <c r="M754" s="5"/>
      <c r="N754" s="5"/>
      <c r="O754" s="5"/>
      <c r="P754" s="5"/>
      <c r="Q754" s="5"/>
      <c r="R754" s="5"/>
      <c r="S754" s="5"/>
      <c r="T754" s="5"/>
      <c r="U754" s="5"/>
      <c r="V754" s="5"/>
      <c r="W754" s="5"/>
      <c r="X754" s="5"/>
      <c r="Y754" s="5"/>
      <c r="Z754" s="5"/>
      <c r="AA754" s="5"/>
      <c r="AB754" s="5"/>
      <c r="AC754" s="5"/>
      <c r="AD754" s="5"/>
    </row>
    <row r="755" spans="1:30" ht="15.75" customHeight="1" x14ac:dyDescent="0.35">
      <c r="A755" s="2"/>
      <c r="B755" s="2"/>
      <c r="C755" s="2"/>
      <c r="D755" s="2"/>
      <c r="E755" s="2"/>
      <c r="F755" s="2"/>
      <c r="G755" s="2"/>
      <c r="H755" s="3"/>
      <c r="I755" s="3"/>
      <c r="J755" s="3"/>
      <c r="K755" s="5"/>
      <c r="L755" s="5"/>
      <c r="M755" s="5"/>
      <c r="N755" s="5"/>
      <c r="O755" s="5"/>
      <c r="P755" s="5"/>
      <c r="Q755" s="5"/>
      <c r="R755" s="5"/>
      <c r="S755" s="5"/>
      <c r="T755" s="5"/>
      <c r="U755" s="5"/>
      <c r="V755" s="5"/>
      <c r="W755" s="5"/>
      <c r="X755" s="5"/>
      <c r="Y755" s="5"/>
      <c r="Z755" s="5"/>
      <c r="AA755" s="5"/>
      <c r="AB755" s="5"/>
      <c r="AC755" s="5"/>
      <c r="AD755" s="5"/>
    </row>
    <row r="756" spans="1:30" ht="15.75" customHeight="1" x14ac:dyDescent="0.35">
      <c r="A756" s="2"/>
      <c r="B756" s="2"/>
      <c r="C756" s="2"/>
      <c r="D756" s="2"/>
      <c r="E756" s="2"/>
      <c r="F756" s="2"/>
      <c r="G756" s="2"/>
      <c r="H756" s="3"/>
      <c r="I756" s="3"/>
      <c r="J756" s="3"/>
      <c r="K756" s="5"/>
      <c r="L756" s="5"/>
      <c r="M756" s="5"/>
      <c r="N756" s="5"/>
      <c r="O756" s="5"/>
      <c r="P756" s="5"/>
      <c r="Q756" s="5"/>
      <c r="R756" s="5"/>
      <c r="S756" s="5"/>
      <c r="T756" s="5"/>
      <c r="U756" s="5"/>
      <c r="V756" s="5"/>
      <c r="W756" s="5"/>
      <c r="X756" s="5"/>
      <c r="Y756" s="5"/>
      <c r="Z756" s="5"/>
      <c r="AA756" s="5"/>
      <c r="AB756" s="5"/>
      <c r="AC756" s="5"/>
      <c r="AD756" s="5"/>
    </row>
    <row r="757" spans="1:30" ht="15.75" customHeight="1" x14ac:dyDescent="0.35">
      <c r="A757" s="2"/>
      <c r="B757" s="2"/>
      <c r="C757" s="2"/>
      <c r="D757" s="2"/>
      <c r="E757" s="2"/>
      <c r="F757" s="2"/>
      <c r="G757" s="2"/>
      <c r="H757" s="3"/>
      <c r="I757" s="3"/>
      <c r="J757" s="3"/>
      <c r="K757" s="5"/>
      <c r="L757" s="5"/>
      <c r="M757" s="5"/>
      <c r="N757" s="5"/>
      <c r="O757" s="5"/>
      <c r="P757" s="5"/>
      <c r="Q757" s="5"/>
      <c r="R757" s="5"/>
      <c r="S757" s="5"/>
      <c r="T757" s="5"/>
      <c r="U757" s="5"/>
      <c r="V757" s="5"/>
      <c r="W757" s="5"/>
      <c r="X757" s="5"/>
      <c r="Y757" s="5"/>
      <c r="Z757" s="5"/>
      <c r="AA757" s="5"/>
      <c r="AB757" s="5"/>
      <c r="AC757" s="5"/>
      <c r="AD757" s="5"/>
    </row>
    <row r="758" spans="1:30" ht="15.75" customHeight="1" x14ac:dyDescent="0.35">
      <c r="A758" s="2"/>
      <c r="B758" s="2"/>
      <c r="C758" s="2"/>
      <c r="D758" s="2"/>
      <c r="E758" s="2"/>
      <c r="F758" s="2"/>
      <c r="G758" s="2"/>
      <c r="H758" s="3"/>
      <c r="I758" s="3"/>
      <c r="J758" s="3"/>
      <c r="K758" s="5"/>
      <c r="L758" s="5"/>
      <c r="M758" s="5"/>
      <c r="N758" s="5"/>
      <c r="O758" s="5"/>
      <c r="P758" s="5"/>
      <c r="Q758" s="5"/>
      <c r="R758" s="5"/>
      <c r="S758" s="5"/>
      <c r="T758" s="5"/>
      <c r="U758" s="5"/>
      <c r="V758" s="5"/>
      <c r="W758" s="5"/>
      <c r="X758" s="5"/>
      <c r="Y758" s="5"/>
      <c r="Z758" s="5"/>
      <c r="AA758" s="5"/>
      <c r="AB758" s="5"/>
      <c r="AC758" s="5"/>
      <c r="AD758" s="5"/>
    </row>
    <row r="759" spans="1:30" ht="15.75" customHeight="1" x14ac:dyDescent="0.35">
      <c r="A759" s="2"/>
      <c r="B759" s="2"/>
      <c r="C759" s="2"/>
      <c r="D759" s="2"/>
      <c r="E759" s="2"/>
      <c r="F759" s="2"/>
      <c r="G759" s="2"/>
      <c r="H759" s="3"/>
      <c r="I759" s="3"/>
      <c r="J759" s="3"/>
      <c r="K759" s="5"/>
      <c r="L759" s="5"/>
      <c r="M759" s="5"/>
      <c r="N759" s="5"/>
      <c r="O759" s="5"/>
      <c r="P759" s="5"/>
      <c r="Q759" s="5"/>
      <c r="R759" s="5"/>
      <c r="S759" s="5"/>
      <c r="T759" s="5"/>
      <c r="U759" s="5"/>
      <c r="V759" s="5"/>
      <c r="W759" s="5"/>
      <c r="X759" s="5"/>
      <c r="Y759" s="5"/>
      <c r="Z759" s="5"/>
      <c r="AA759" s="5"/>
      <c r="AB759" s="5"/>
      <c r="AC759" s="5"/>
      <c r="AD759" s="5"/>
    </row>
    <row r="760" spans="1:30" ht="15.75" customHeight="1" x14ac:dyDescent="0.35">
      <c r="A760" s="2"/>
      <c r="B760" s="2"/>
      <c r="C760" s="2"/>
      <c r="D760" s="2"/>
      <c r="E760" s="2"/>
      <c r="F760" s="2"/>
      <c r="G760" s="2"/>
      <c r="H760" s="3"/>
      <c r="I760" s="3"/>
      <c r="J760" s="3"/>
      <c r="K760" s="5"/>
      <c r="L760" s="5"/>
      <c r="M760" s="5"/>
      <c r="N760" s="5"/>
      <c r="O760" s="5"/>
      <c r="P760" s="5"/>
      <c r="Q760" s="5"/>
      <c r="R760" s="5"/>
      <c r="S760" s="5"/>
      <c r="T760" s="5"/>
      <c r="U760" s="5"/>
      <c r="V760" s="5"/>
      <c r="W760" s="5"/>
      <c r="X760" s="5"/>
      <c r="Y760" s="5"/>
      <c r="Z760" s="5"/>
      <c r="AA760" s="5"/>
      <c r="AB760" s="5"/>
      <c r="AC760" s="5"/>
      <c r="AD760" s="5"/>
    </row>
    <row r="761" spans="1:30" ht="15.75" customHeight="1" x14ac:dyDescent="0.35">
      <c r="A761" s="2"/>
      <c r="B761" s="2"/>
      <c r="C761" s="2"/>
      <c r="D761" s="2"/>
      <c r="E761" s="2"/>
      <c r="F761" s="2"/>
      <c r="G761" s="2"/>
      <c r="H761" s="3"/>
      <c r="I761" s="3"/>
      <c r="J761" s="3"/>
      <c r="K761" s="5"/>
      <c r="L761" s="5"/>
      <c r="M761" s="5"/>
      <c r="N761" s="5"/>
      <c r="O761" s="5"/>
      <c r="P761" s="5"/>
      <c r="Q761" s="5"/>
      <c r="R761" s="5"/>
      <c r="S761" s="5"/>
      <c r="T761" s="5"/>
      <c r="U761" s="5"/>
      <c r="V761" s="5"/>
      <c r="W761" s="5"/>
      <c r="X761" s="5"/>
      <c r="Y761" s="5"/>
      <c r="Z761" s="5"/>
      <c r="AA761" s="5"/>
      <c r="AB761" s="5"/>
      <c r="AC761" s="5"/>
      <c r="AD761" s="5"/>
    </row>
    <row r="762" spans="1:30" ht="15.75" customHeight="1" x14ac:dyDescent="0.35">
      <c r="A762" s="2"/>
      <c r="B762" s="2"/>
      <c r="C762" s="2"/>
      <c r="D762" s="2"/>
      <c r="E762" s="2"/>
      <c r="F762" s="2"/>
      <c r="G762" s="2"/>
      <c r="H762" s="3"/>
      <c r="I762" s="3"/>
      <c r="J762" s="3"/>
      <c r="K762" s="5"/>
      <c r="L762" s="5"/>
      <c r="M762" s="5"/>
      <c r="N762" s="5"/>
      <c r="O762" s="5"/>
      <c r="P762" s="5"/>
      <c r="Q762" s="5"/>
      <c r="R762" s="5"/>
      <c r="S762" s="5"/>
      <c r="T762" s="5"/>
      <c r="U762" s="5"/>
      <c r="V762" s="5"/>
      <c r="W762" s="5"/>
      <c r="X762" s="5"/>
      <c r="Y762" s="5"/>
      <c r="Z762" s="5"/>
      <c r="AA762" s="5"/>
      <c r="AB762" s="5"/>
      <c r="AC762" s="5"/>
      <c r="AD762" s="5"/>
    </row>
    <row r="763" spans="1:30" ht="15.75" customHeight="1" x14ac:dyDescent="0.35">
      <c r="A763" s="2"/>
      <c r="B763" s="2"/>
      <c r="C763" s="2"/>
      <c r="D763" s="2"/>
      <c r="E763" s="2"/>
      <c r="F763" s="2"/>
      <c r="G763" s="2"/>
      <c r="H763" s="3"/>
      <c r="I763" s="3"/>
      <c r="J763" s="3"/>
      <c r="K763" s="5"/>
      <c r="L763" s="5"/>
      <c r="M763" s="5"/>
      <c r="N763" s="5"/>
      <c r="O763" s="5"/>
      <c r="P763" s="5"/>
      <c r="Q763" s="5"/>
      <c r="R763" s="5"/>
      <c r="S763" s="5"/>
      <c r="T763" s="5"/>
      <c r="U763" s="5"/>
      <c r="V763" s="5"/>
      <c r="W763" s="5"/>
      <c r="X763" s="5"/>
      <c r="Y763" s="5"/>
      <c r="Z763" s="5"/>
      <c r="AA763" s="5"/>
      <c r="AB763" s="5"/>
      <c r="AC763" s="5"/>
      <c r="AD763" s="5"/>
    </row>
    <row r="764" spans="1:30" ht="15.75" customHeight="1" x14ac:dyDescent="0.35">
      <c r="A764" s="2"/>
      <c r="B764" s="2"/>
      <c r="C764" s="2"/>
      <c r="D764" s="2"/>
      <c r="E764" s="2"/>
      <c r="F764" s="2"/>
      <c r="G764" s="2"/>
      <c r="H764" s="3"/>
      <c r="I764" s="3"/>
      <c r="J764" s="3"/>
      <c r="K764" s="5"/>
      <c r="L764" s="5"/>
      <c r="M764" s="5"/>
      <c r="N764" s="5"/>
      <c r="O764" s="5"/>
      <c r="P764" s="5"/>
      <c r="Q764" s="5"/>
      <c r="R764" s="5"/>
      <c r="S764" s="5"/>
      <c r="T764" s="5"/>
      <c r="U764" s="5"/>
      <c r="V764" s="5"/>
      <c r="W764" s="5"/>
      <c r="X764" s="5"/>
      <c r="Y764" s="5"/>
      <c r="Z764" s="5"/>
      <c r="AA764" s="5"/>
      <c r="AB764" s="5"/>
      <c r="AC764" s="5"/>
      <c r="AD764" s="5"/>
    </row>
    <row r="765" spans="1:30" ht="15.75" customHeight="1" x14ac:dyDescent="0.35">
      <c r="A765" s="2"/>
      <c r="B765" s="2"/>
      <c r="C765" s="2"/>
      <c r="D765" s="2"/>
      <c r="E765" s="2"/>
      <c r="F765" s="2"/>
      <c r="G765" s="2"/>
      <c r="H765" s="3"/>
      <c r="I765" s="3"/>
      <c r="J765" s="3"/>
      <c r="K765" s="5"/>
      <c r="L765" s="5"/>
      <c r="M765" s="5"/>
      <c r="N765" s="5"/>
      <c r="O765" s="5"/>
      <c r="P765" s="5"/>
      <c r="Q765" s="5"/>
      <c r="R765" s="5"/>
      <c r="S765" s="5"/>
      <c r="T765" s="5"/>
      <c r="U765" s="5"/>
      <c r="V765" s="5"/>
      <c r="W765" s="5"/>
      <c r="X765" s="5"/>
      <c r="Y765" s="5"/>
      <c r="Z765" s="5"/>
      <c r="AA765" s="5"/>
      <c r="AB765" s="5"/>
      <c r="AC765" s="5"/>
      <c r="AD765" s="5"/>
    </row>
    <row r="766" spans="1:30" ht="15.75" customHeight="1" x14ac:dyDescent="0.35">
      <c r="A766" s="2"/>
      <c r="B766" s="2"/>
      <c r="C766" s="2"/>
      <c r="D766" s="2"/>
      <c r="E766" s="2"/>
      <c r="F766" s="2"/>
      <c r="G766" s="2"/>
      <c r="H766" s="3"/>
      <c r="I766" s="3"/>
      <c r="J766" s="3"/>
      <c r="K766" s="5"/>
      <c r="L766" s="5"/>
      <c r="M766" s="5"/>
      <c r="N766" s="5"/>
      <c r="O766" s="5"/>
      <c r="P766" s="5"/>
      <c r="Q766" s="5"/>
      <c r="R766" s="5"/>
      <c r="S766" s="5"/>
      <c r="T766" s="5"/>
      <c r="U766" s="5"/>
      <c r="V766" s="5"/>
      <c r="W766" s="5"/>
      <c r="X766" s="5"/>
      <c r="Y766" s="5"/>
      <c r="Z766" s="5"/>
      <c r="AA766" s="5"/>
      <c r="AB766" s="5"/>
      <c r="AC766" s="5"/>
      <c r="AD766" s="5"/>
    </row>
    <row r="767" spans="1:30" ht="15.75" customHeight="1" x14ac:dyDescent="0.35">
      <c r="A767" s="2"/>
      <c r="B767" s="2"/>
      <c r="C767" s="2"/>
      <c r="D767" s="2"/>
      <c r="E767" s="2"/>
      <c r="F767" s="2"/>
      <c r="G767" s="2"/>
      <c r="H767" s="3"/>
      <c r="I767" s="3"/>
      <c r="J767" s="3"/>
      <c r="K767" s="5"/>
      <c r="L767" s="5"/>
      <c r="M767" s="5"/>
      <c r="N767" s="5"/>
      <c r="O767" s="5"/>
      <c r="P767" s="5"/>
      <c r="Q767" s="5"/>
      <c r="R767" s="5"/>
      <c r="S767" s="5"/>
      <c r="T767" s="5"/>
      <c r="U767" s="5"/>
      <c r="V767" s="5"/>
      <c r="W767" s="5"/>
      <c r="X767" s="5"/>
      <c r="Y767" s="5"/>
      <c r="Z767" s="5"/>
      <c r="AA767" s="5"/>
      <c r="AB767" s="5"/>
      <c r="AC767" s="5"/>
      <c r="AD767" s="5"/>
    </row>
    <row r="768" spans="1:30" ht="15.75" customHeight="1" x14ac:dyDescent="0.35">
      <c r="A768" s="2"/>
      <c r="B768" s="2"/>
      <c r="C768" s="2"/>
      <c r="D768" s="2"/>
      <c r="E768" s="2"/>
      <c r="F768" s="2"/>
      <c r="G768" s="2"/>
      <c r="H768" s="3"/>
      <c r="I768" s="3"/>
      <c r="J768" s="3"/>
      <c r="K768" s="5"/>
      <c r="L768" s="5"/>
      <c r="M768" s="5"/>
      <c r="N768" s="5"/>
      <c r="O768" s="5"/>
      <c r="P768" s="5"/>
      <c r="Q768" s="5"/>
      <c r="R768" s="5"/>
      <c r="S768" s="5"/>
      <c r="T768" s="5"/>
      <c r="U768" s="5"/>
      <c r="V768" s="5"/>
      <c r="W768" s="5"/>
      <c r="X768" s="5"/>
      <c r="Y768" s="5"/>
      <c r="Z768" s="5"/>
      <c r="AA768" s="5"/>
      <c r="AB768" s="5"/>
      <c r="AC768" s="5"/>
      <c r="AD768" s="5"/>
    </row>
    <row r="769" spans="1:30" ht="15.75" customHeight="1" x14ac:dyDescent="0.35">
      <c r="A769" s="2"/>
      <c r="B769" s="2"/>
      <c r="C769" s="2"/>
      <c r="D769" s="2"/>
      <c r="E769" s="2"/>
      <c r="F769" s="2"/>
      <c r="G769" s="2"/>
      <c r="H769" s="3"/>
      <c r="I769" s="3"/>
      <c r="J769" s="3"/>
      <c r="K769" s="5"/>
      <c r="L769" s="5"/>
      <c r="M769" s="5"/>
      <c r="N769" s="5"/>
      <c r="O769" s="5"/>
      <c r="P769" s="5"/>
      <c r="Q769" s="5"/>
      <c r="R769" s="5"/>
      <c r="S769" s="5"/>
      <c r="T769" s="5"/>
      <c r="U769" s="5"/>
      <c r="V769" s="5"/>
      <c r="W769" s="5"/>
      <c r="X769" s="5"/>
      <c r="Y769" s="5"/>
      <c r="Z769" s="5"/>
      <c r="AA769" s="5"/>
      <c r="AB769" s="5"/>
      <c r="AC769" s="5"/>
      <c r="AD769" s="5"/>
    </row>
    <row r="770" spans="1:30" ht="15.75" customHeight="1" x14ac:dyDescent="0.35">
      <c r="A770" s="2"/>
      <c r="B770" s="2"/>
      <c r="C770" s="2"/>
      <c r="D770" s="2"/>
      <c r="E770" s="2"/>
      <c r="F770" s="2"/>
      <c r="G770" s="2"/>
      <c r="H770" s="3"/>
      <c r="I770" s="3"/>
      <c r="J770" s="3"/>
      <c r="K770" s="5"/>
      <c r="L770" s="5"/>
      <c r="M770" s="5"/>
      <c r="N770" s="5"/>
      <c r="O770" s="5"/>
      <c r="P770" s="5"/>
      <c r="Q770" s="5"/>
      <c r="R770" s="5"/>
      <c r="S770" s="5"/>
      <c r="T770" s="5"/>
      <c r="U770" s="5"/>
      <c r="V770" s="5"/>
      <c r="W770" s="5"/>
      <c r="X770" s="5"/>
      <c r="Y770" s="5"/>
      <c r="Z770" s="5"/>
      <c r="AA770" s="5"/>
      <c r="AB770" s="5"/>
      <c r="AC770" s="5"/>
      <c r="AD770" s="5"/>
    </row>
    <row r="771" spans="1:30" ht="15.75" customHeight="1" x14ac:dyDescent="0.35">
      <c r="A771" s="2"/>
      <c r="B771" s="2"/>
      <c r="C771" s="2"/>
      <c r="D771" s="2"/>
      <c r="E771" s="2"/>
      <c r="F771" s="2"/>
      <c r="G771" s="2"/>
      <c r="H771" s="3"/>
      <c r="I771" s="3"/>
      <c r="J771" s="3"/>
      <c r="K771" s="5"/>
      <c r="L771" s="5"/>
      <c r="M771" s="5"/>
      <c r="N771" s="5"/>
      <c r="O771" s="5"/>
      <c r="P771" s="5"/>
      <c r="Q771" s="5"/>
      <c r="R771" s="5"/>
      <c r="S771" s="5"/>
      <c r="T771" s="5"/>
      <c r="U771" s="5"/>
      <c r="V771" s="5"/>
      <c r="W771" s="5"/>
      <c r="X771" s="5"/>
      <c r="Y771" s="5"/>
      <c r="Z771" s="5"/>
      <c r="AA771" s="5"/>
      <c r="AB771" s="5"/>
      <c r="AC771" s="5"/>
      <c r="AD771" s="5"/>
    </row>
    <row r="772" spans="1:30" ht="15.75" customHeight="1" x14ac:dyDescent="0.35">
      <c r="A772" s="2"/>
      <c r="B772" s="2"/>
      <c r="C772" s="2"/>
      <c r="D772" s="2"/>
      <c r="E772" s="2"/>
      <c r="F772" s="2"/>
      <c r="G772" s="2"/>
      <c r="H772" s="3"/>
      <c r="I772" s="3"/>
      <c r="J772" s="3"/>
      <c r="K772" s="5"/>
      <c r="L772" s="5"/>
      <c r="M772" s="5"/>
      <c r="N772" s="5"/>
      <c r="O772" s="5"/>
      <c r="P772" s="5"/>
      <c r="Q772" s="5"/>
      <c r="R772" s="5"/>
      <c r="S772" s="5"/>
      <c r="T772" s="5"/>
      <c r="U772" s="5"/>
      <c r="V772" s="5"/>
      <c r="W772" s="5"/>
      <c r="X772" s="5"/>
      <c r="Y772" s="5"/>
      <c r="Z772" s="5"/>
      <c r="AA772" s="5"/>
      <c r="AB772" s="5"/>
      <c r="AC772" s="5"/>
      <c r="AD772" s="5"/>
    </row>
    <row r="773" spans="1:30" ht="15.75" customHeight="1" x14ac:dyDescent="0.35">
      <c r="A773" s="2"/>
      <c r="B773" s="2"/>
      <c r="C773" s="2"/>
      <c r="D773" s="2"/>
      <c r="E773" s="2"/>
      <c r="F773" s="2"/>
      <c r="G773" s="2"/>
      <c r="H773" s="3"/>
      <c r="I773" s="3"/>
      <c r="J773" s="3"/>
      <c r="K773" s="5"/>
      <c r="L773" s="5"/>
      <c r="M773" s="5"/>
      <c r="N773" s="5"/>
      <c r="O773" s="5"/>
      <c r="P773" s="5"/>
      <c r="Q773" s="5"/>
      <c r="R773" s="5"/>
      <c r="S773" s="5"/>
      <c r="T773" s="5"/>
      <c r="U773" s="5"/>
      <c r="V773" s="5"/>
      <c r="W773" s="5"/>
      <c r="X773" s="5"/>
      <c r="Y773" s="5"/>
      <c r="Z773" s="5"/>
      <c r="AA773" s="5"/>
      <c r="AB773" s="5"/>
      <c r="AC773" s="5"/>
      <c r="AD773" s="5"/>
    </row>
    <row r="774" spans="1:30" ht="15.75" customHeight="1" x14ac:dyDescent="0.35">
      <c r="A774" s="2"/>
      <c r="B774" s="2"/>
      <c r="C774" s="2"/>
      <c r="D774" s="2"/>
      <c r="E774" s="2"/>
      <c r="F774" s="2"/>
      <c r="G774" s="2"/>
      <c r="H774" s="3"/>
      <c r="I774" s="3"/>
      <c r="J774" s="3"/>
      <c r="K774" s="5"/>
      <c r="L774" s="5"/>
      <c r="M774" s="5"/>
      <c r="N774" s="5"/>
      <c r="O774" s="5"/>
      <c r="P774" s="5"/>
      <c r="Q774" s="5"/>
      <c r="R774" s="5"/>
      <c r="S774" s="5"/>
      <c r="T774" s="5"/>
      <c r="U774" s="5"/>
      <c r="V774" s="5"/>
      <c r="W774" s="5"/>
      <c r="X774" s="5"/>
      <c r="Y774" s="5"/>
      <c r="Z774" s="5"/>
      <c r="AA774" s="5"/>
      <c r="AB774" s="5"/>
      <c r="AC774" s="5"/>
      <c r="AD774" s="5"/>
    </row>
    <row r="775" spans="1:30" ht="15.75" customHeight="1" x14ac:dyDescent="0.35">
      <c r="A775" s="2"/>
      <c r="B775" s="2"/>
      <c r="C775" s="2"/>
      <c r="D775" s="2"/>
      <c r="E775" s="2"/>
      <c r="F775" s="2"/>
      <c r="G775" s="2"/>
      <c r="H775" s="3"/>
      <c r="I775" s="3"/>
      <c r="J775" s="3"/>
      <c r="K775" s="5"/>
      <c r="L775" s="5"/>
      <c r="M775" s="5"/>
      <c r="N775" s="5"/>
      <c r="O775" s="5"/>
      <c r="P775" s="5"/>
      <c r="Q775" s="5"/>
      <c r="R775" s="5"/>
      <c r="S775" s="5"/>
      <c r="T775" s="5"/>
      <c r="U775" s="5"/>
      <c r="V775" s="5"/>
      <c r="W775" s="5"/>
      <c r="X775" s="5"/>
      <c r="Y775" s="5"/>
      <c r="Z775" s="5"/>
      <c r="AA775" s="5"/>
      <c r="AB775" s="5"/>
      <c r="AC775" s="5"/>
      <c r="AD775" s="5"/>
    </row>
    <row r="776" spans="1:30" ht="15.75" customHeight="1" x14ac:dyDescent="0.35">
      <c r="A776" s="2"/>
      <c r="B776" s="2"/>
      <c r="C776" s="2"/>
      <c r="D776" s="2"/>
      <c r="E776" s="2"/>
      <c r="F776" s="2"/>
      <c r="G776" s="2"/>
      <c r="H776" s="3"/>
      <c r="I776" s="3"/>
      <c r="J776" s="3"/>
      <c r="K776" s="5"/>
      <c r="L776" s="5"/>
      <c r="M776" s="5"/>
      <c r="N776" s="5"/>
      <c r="O776" s="5"/>
      <c r="P776" s="5"/>
      <c r="Q776" s="5"/>
      <c r="R776" s="5"/>
      <c r="S776" s="5"/>
      <c r="T776" s="5"/>
      <c r="U776" s="5"/>
      <c r="V776" s="5"/>
      <c r="W776" s="5"/>
      <c r="X776" s="5"/>
      <c r="Y776" s="5"/>
      <c r="Z776" s="5"/>
      <c r="AA776" s="5"/>
      <c r="AB776" s="5"/>
      <c r="AC776" s="5"/>
      <c r="AD776" s="5"/>
    </row>
    <row r="777" spans="1:30" ht="15.75" customHeight="1" x14ac:dyDescent="0.35">
      <c r="A777" s="2"/>
      <c r="B777" s="2"/>
      <c r="C777" s="2"/>
      <c r="D777" s="2"/>
      <c r="E777" s="2"/>
      <c r="F777" s="2"/>
      <c r="G777" s="2"/>
      <c r="H777" s="3"/>
      <c r="I777" s="3"/>
      <c r="J777" s="3"/>
      <c r="K777" s="5"/>
      <c r="L777" s="5"/>
      <c r="M777" s="5"/>
      <c r="N777" s="5"/>
      <c r="O777" s="5"/>
      <c r="P777" s="5"/>
      <c r="Q777" s="5"/>
      <c r="R777" s="5"/>
      <c r="S777" s="5"/>
      <c r="T777" s="5"/>
      <c r="U777" s="5"/>
      <c r="V777" s="5"/>
      <c r="W777" s="5"/>
      <c r="X777" s="5"/>
      <c r="Y777" s="5"/>
      <c r="Z777" s="5"/>
      <c r="AA777" s="5"/>
      <c r="AB777" s="5"/>
      <c r="AC777" s="5"/>
      <c r="AD777" s="5"/>
    </row>
    <row r="778" spans="1:30" ht="15.75" customHeight="1" x14ac:dyDescent="0.35">
      <c r="A778" s="2"/>
      <c r="B778" s="2"/>
      <c r="C778" s="2"/>
      <c r="D778" s="2"/>
      <c r="E778" s="2"/>
      <c r="F778" s="2"/>
      <c r="G778" s="2"/>
      <c r="H778" s="3"/>
      <c r="I778" s="3"/>
      <c r="J778" s="3"/>
      <c r="K778" s="5"/>
      <c r="L778" s="5"/>
      <c r="M778" s="5"/>
      <c r="N778" s="5"/>
      <c r="O778" s="5"/>
      <c r="P778" s="5"/>
      <c r="Q778" s="5"/>
      <c r="R778" s="5"/>
      <c r="S778" s="5"/>
      <c r="T778" s="5"/>
      <c r="U778" s="5"/>
      <c r="V778" s="5"/>
      <c r="W778" s="5"/>
      <c r="X778" s="5"/>
      <c r="Y778" s="5"/>
      <c r="Z778" s="5"/>
      <c r="AA778" s="5"/>
      <c r="AB778" s="5"/>
      <c r="AC778" s="5"/>
      <c r="AD778" s="5"/>
    </row>
    <row r="779" spans="1:30" ht="15.75" customHeight="1" x14ac:dyDescent="0.35">
      <c r="A779" s="2"/>
      <c r="B779" s="2"/>
      <c r="C779" s="2"/>
      <c r="D779" s="2"/>
      <c r="E779" s="2"/>
      <c r="F779" s="2"/>
      <c r="G779" s="2"/>
      <c r="H779" s="3"/>
      <c r="I779" s="3"/>
      <c r="J779" s="3"/>
      <c r="K779" s="5"/>
      <c r="L779" s="5"/>
      <c r="M779" s="5"/>
      <c r="N779" s="5"/>
      <c r="O779" s="5"/>
      <c r="P779" s="5"/>
      <c r="Q779" s="5"/>
      <c r="R779" s="5"/>
      <c r="S779" s="5"/>
      <c r="T779" s="5"/>
      <c r="U779" s="5"/>
      <c r="V779" s="5"/>
      <c r="W779" s="5"/>
      <c r="X779" s="5"/>
      <c r="Y779" s="5"/>
      <c r="Z779" s="5"/>
      <c r="AA779" s="5"/>
      <c r="AB779" s="5"/>
      <c r="AC779" s="5"/>
      <c r="AD779" s="5"/>
    </row>
    <row r="780" spans="1:30" ht="15.75" customHeight="1" x14ac:dyDescent="0.35">
      <c r="A780" s="2"/>
      <c r="B780" s="2"/>
      <c r="C780" s="2"/>
      <c r="D780" s="2"/>
      <c r="E780" s="2"/>
      <c r="F780" s="2"/>
      <c r="G780" s="2"/>
      <c r="H780" s="3"/>
      <c r="I780" s="3"/>
      <c r="J780" s="3"/>
      <c r="K780" s="5"/>
      <c r="L780" s="5"/>
      <c r="M780" s="5"/>
      <c r="N780" s="5"/>
      <c r="O780" s="5"/>
      <c r="P780" s="5"/>
      <c r="Q780" s="5"/>
      <c r="R780" s="5"/>
      <c r="S780" s="5"/>
      <c r="T780" s="5"/>
      <c r="U780" s="5"/>
      <c r="V780" s="5"/>
      <c r="W780" s="5"/>
      <c r="X780" s="5"/>
      <c r="Y780" s="5"/>
      <c r="Z780" s="5"/>
      <c r="AA780" s="5"/>
      <c r="AB780" s="5"/>
      <c r="AC780" s="5"/>
      <c r="AD780" s="5"/>
    </row>
    <row r="781" spans="1:30" ht="15.75" customHeight="1" x14ac:dyDescent="0.35">
      <c r="A781" s="2"/>
      <c r="B781" s="2"/>
      <c r="C781" s="2"/>
      <c r="D781" s="2"/>
      <c r="E781" s="2"/>
      <c r="F781" s="2"/>
      <c r="G781" s="2"/>
      <c r="H781" s="3"/>
      <c r="I781" s="3"/>
      <c r="J781" s="3"/>
      <c r="K781" s="5"/>
      <c r="L781" s="5"/>
      <c r="M781" s="5"/>
      <c r="N781" s="5"/>
      <c r="O781" s="5"/>
      <c r="P781" s="5"/>
      <c r="Q781" s="5"/>
      <c r="R781" s="5"/>
      <c r="S781" s="5"/>
      <c r="T781" s="5"/>
      <c r="U781" s="5"/>
      <c r="V781" s="5"/>
      <c r="W781" s="5"/>
      <c r="X781" s="5"/>
      <c r="Y781" s="5"/>
      <c r="Z781" s="5"/>
      <c r="AA781" s="5"/>
      <c r="AB781" s="5"/>
      <c r="AC781" s="5"/>
      <c r="AD781" s="5"/>
    </row>
    <row r="782" spans="1:30" ht="15.75" customHeight="1" x14ac:dyDescent="0.35">
      <c r="A782" s="2"/>
      <c r="B782" s="2"/>
      <c r="C782" s="2"/>
      <c r="D782" s="2"/>
      <c r="E782" s="2"/>
      <c r="F782" s="2"/>
      <c r="G782" s="2"/>
      <c r="H782" s="3"/>
      <c r="I782" s="3"/>
      <c r="J782" s="3"/>
      <c r="K782" s="5"/>
      <c r="L782" s="5"/>
      <c r="M782" s="5"/>
      <c r="N782" s="5"/>
      <c r="O782" s="5"/>
      <c r="P782" s="5"/>
      <c r="Q782" s="5"/>
      <c r="R782" s="5"/>
      <c r="S782" s="5"/>
      <c r="T782" s="5"/>
      <c r="U782" s="5"/>
      <c r="V782" s="5"/>
      <c r="W782" s="5"/>
      <c r="X782" s="5"/>
      <c r="Y782" s="5"/>
      <c r="Z782" s="5"/>
      <c r="AA782" s="5"/>
      <c r="AB782" s="5"/>
      <c r="AC782" s="5"/>
      <c r="AD782" s="5"/>
    </row>
    <row r="783" spans="1:30" ht="15.75" customHeight="1" x14ac:dyDescent="0.35">
      <c r="A783" s="2"/>
      <c r="B783" s="2"/>
      <c r="C783" s="2"/>
      <c r="D783" s="2"/>
      <c r="E783" s="2"/>
      <c r="F783" s="2"/>
      <c r="G783" s="2"/>
      <c r="H783" s="3"/>
      <c r="I783" s="3"/>
      <c r="J783" s="3"/>
      <c r="K783" s="5"/>
      <c r="L783" s="5"/>
      <c r="M783" s="5"/>
      <c r="N783" s="5"/>
      <c r="O783" s="5"/>
      <c r="P783" s="5"/>
      <c r="Q783" s="5"/>
      <c r="R783" s="5"/>
      <c r="S783" s="5"/>
      <c r="T783" s="5"/>
      <c r="U783" s="5"/>
      <c r="V783" s="5"/>
      <c r="W783" s="5"/>
      <c r="X783" s="5"/>
      <c r="Y783" s="5"/>
      <c r="Z783" s="5"/>
      <c r="AA783" s="5"/>
      <c r="AB783" s="5"/>
      <c r="AC783" s="5"/>
      <c r="AD783" s="5"/>
    </row>
    <row r="784" spans="1:30" ht="15.75" customHeight="1" x14ac:dyDescent="0.35">
      <c r="A784" s="2"/>
      <c r="B784" s="2"/>
      <c r="C784" s="2"/>
      <c r="D784" s="2"/>
      <c r="E784" s="2"/>
      <c r="F784" s="2"/>
      <c r="G784" s="2"/>
      <c r="H784" s="3"/>
      <c r="I784" s="3"/>
      <c r="J784" s="3"/>
      <c r="K784" s="5"/>
      <c r="L784" s="5"/>
      <c r="M784" s="5"/>
      <c r="N784" s="5"/>
      <c r="O784" s="5"/>
      <c r="P784" s="5"/>
      <c r="Q784" s="5"/>
      <c r="R784" s="5"/>
      <c r="S784" s="5"/>
      <c r="T784" s="5"/>
      <c r="U784" s="5"/>
      <c r="V784" s="5"/>
      <c r="W784" s="5"/>
      <c r="X784" s="5"/>
      <c r="Y784" s="5"/>
      <c r="Z784" s="5"/>
      <c r="AA784" s="5"/>
      <c r="AB784" s="5"/>
      <c r="AC784" s="5"/>
      <c r="AD784" s="5"/>
    </row>
    <row r="785" spans="1:30" ht="15.75" customHeight="1" x14ac:dyDescent="0.35">
      <c r="A785" s="2"/>
      <c r="B785" s="2"/>
      <c r="C785" s="2"/>
      <c r="D785" s="2"/>
      <c r="E785" s="2"/>
      <c r="F785" s="2"/>
      <c r="G785" s="2"/>
      <c r="H785" s="3"/>
      <c r="I785" s="3"/>
      <c r="J785" s="3"/>
      <c r="K785" s="5"/>
      <c r="L785" s="5"/>
      <c r="M785" s="5"/>
      <c r="N785" s="5"/>
      <c r="O785" s="5"/>
      <c r="P785" s="5"/>
      <c r="Q785" s="5"/>
      <c r="R785" s="5"/>
      <c r="S785" s="5"/>
      <c r="T785" s="5"/>
      <c r="U785" s="5"/>
      <c r="V785" s="5"/>
      <c r="W785" s="5"/>
      <c r="X785" s="5"/>
      <c r="Y785" s="5"/>
      <c r="Z785" s="5"/>
      <c r="AA785" s="5"/>
      <c r="AB785" s="5"/>
      <c r="AC785" s="5"/>
      <c r="AD785" s="5"/>
    </row>
    <row r="786" spans="1:30" ht="15.75" customHeight="1" x14ac:dyDescent="0.35">
      <c r="A786" s="2"/>
      <c r="B786" s="2"/>
      <c r="C786" s="2"/>
      <c r="D786" s="2"/>
      <c r="E786" s="2"/>
      <c r="F786" s="2"/>
      <c r="G786" s="2"/>
      <c r="H786" s="3"/>
      <c r="I786" s="3"/>
      <c r="J786" s="3"/>
      <c r="K786" s="5"/>
      <c r="L786" s="5"/>
      <c r="M786" s="5"/>
      <c r="N786" s="5"/>
      <c r="O786" s="5"/>
      <c r="P786" s="5"/>
      <c r="Q786" s="5"/>
      <c r="R786" s="5"/>
      <c r="S786" s="5"/>
      <c r="T786" s="5"/>
      <c r="U786" s="5"/>
      <c r="V786" s="5"/>
      <c r="W786" s="5"/>
      <c r="X786" s="5"/>
      <c r="Y786" s="5"/>
      <c r="Z786" s="5"/>
      <c r="AA786" s="5"/>
      <c r="AB786" s="5"/>
      <c r="AC786" s="5"/>
      <c r="AD786" s="5"/>
    </row>
    <row r="787" spans="1:30" ht="15.75" customHeight="1" x14ac:dyDescent="0.35">
      <c r="A787" s="2"/>
      <c r="B787" s="2"/>
      <c r="C787" s="2"/>
      <c r="D787" s="2"/>
      <c r="E787" s="2"/>
      <c r="F787" s="2"/>
      <c r="G787" s="2"/>
      <c r="H787" s="3"/>
      <c r="I787" s="3"/>
      <c r="J787" s="3"/>
      <c r="K787" s="5"/>
      <c r="L787" s="5"/>
      <c r="M787" s="5"/>
      <c r="N787" s="5"/>
      <c r="O787" s="5"/>
      <c r="P787" s="5"/>
      <c r="Q787" s="5"/>
      <c r="R787" s="5"/>
      <c r="S787" s="5"/>
      <c r="T787" s="5"/>
      <c r="U787" s="5"/>
      <c r="V787" s="5"/>
      <c r="W787" s="5"/>
      <c r="X787" s="5"/>
      <c r="Y787" s="5"/>
      <c r="Z787" s="5"/>
      <c r="AA787" s="5"/>
      <c r="AB787" s="5"/>
      <c r="AC787" s="5"/>
      <c r="AD787" s="5"/>
    </row>
    <row r="788" spans="1:30" ht="15.75" customHeight="1" x14ac:dyDescent="0.35">
      <c r="A788" s="2"/>
      <c r="B788" s="2"/>
      <c r="C788" s="2"/>
      <c r="D788" s="2"/>
      <c r="E788" s="2"/>
      <c r="F788" s="2"/>
      <c r="G788" s="2"/>
      <c r="H788" s="3"/>
      <c r="I788" s="3"/>
      <c r="J788" s="3"/>
      <c r="K788" s="5"/>
      <c r="L788" s="5"/>
      <c r="M788" s="5"/>
      <c r="N788" s="5"/>
      <c r="O788" s="5"/>
      <c r="P788" s="5"/>
      <c r="Q788" s="5"/>
      <c r="R788" s="5"/>
      <c r="S788" s="5"/>
      <c r="T788" s="5"/>
      <c r="U788" s="5"/>
      <c r="V788" s="5"/>
      <c r="W788" s="5"/>
      <c r="X788" s="5"/>
      <c r="Y788" s="5"/>
      <c r="Z788" s="5"/>
      <c r="AA788" s="5"/>
      <c r="AB788" s="5"/>
      <c r="AC788" s="5"/>
      <c r="AD788" s="5"/>
    </row>
    <row r="789" spans="1:30" ht="15.75" customHeight="1" x14ac:dyDescent="0.35">
      <c r="A789" s="2"/>
      <c r="B789" s="2"/>
      <c r="C789" s="2"/>
      <c r="D789" s="2"/>
      <c r="E789" s="2"/>
      <c r="F789" s="2"/>
      <c r="G789" s="2"/>
      <c r="H789" s="3"/>
      <c r="I789" s="3"/>
      <c r="J789" s="3"/>
      <c r="K789" s="5"/>
      <c r="L789" s="5"/>
      <c r="M789" s="5"/>
      <c r="N789" s="5"/>
      <c r="O789" s="5"/>
      <c r="P789" s="5"/>
      <c r="Q789" s="5"/>
      <c r="R789" s="5"/>
      <c r="S789" s="5"/>
      <c r="T789" s="5"/>
      <c r="U789" s="5"/>
      <c r="V789" s="5"/>
      <c r="W789" s="5"/>
      <c r="X789" s="5"/>
      <c r="Y789" s="5"/>
      <c r="Z789" s="5"/>
      <c r="AA789" s="5"/>
      <c r="AB789" s="5"/>
      <c r="AC789" s="5"/>
      <c r="AD789" s="5"/>
    </row>
    <row r="790" spans="1:30" ht="15.75" customHeight="1" x14ac:dyDescent="0.35">
      <c r="A790" s="2"/>
      <c r="B790" s="2"/>
      <c r="C790" s="2"/>
      <c r="D790" s="2"/>
      <c r="E790" s="2"/>
      <c r="F790" s="2"/>
      <c r="G790" s="2"/>
      <c r="H790" s="3"/>
      <c r="I790" s="3"/>
      <c r="J790" s="3"/>
      <c r="K790" s="5"/>
      <c r="L790" s="5"/>
      <c r="M790" s="5"/>
      <c r="N790" s="5"/>
      <c r="O790" s="5"/>
      <c r="P790" s="5"/>
      <c r="Q790" s="5"/>
      <c r="R790" s="5"/>
      <c r="S790" s="5"/>
      <c r="T790" s="5"/>
      <c r="U790" s="5"/>
      <c r="V790" s="5"/>
      <c r="W790" s="5"/>
      <c r="X790" s="5"/>
      <c r="Y790" s="5"/>
      <c r="Z790" s="5"/>
      <c r="AA790" s="5"/>
      <c r="AB790" s="5"/>
      <c r="AC790" s="5"/>
      <c r="AD790" s="5"/>
    </row>
    <row r="791" spans="1:30" ht="15.75" customHeight="1" x14ac:dyDescent="0.35">
      <c r="A791" s="2"/>
      <c r="B791" s="2"/>
      <c r="C791" s="2"/>
      <c r="D791" s="2"/>
      <c r="E791" s="2"/>
      <c r="F791" s="2"/>
      <c r="G791" s="2"/>
      <c r="H791" s="3"/>
      <c r="I791" s="3"/>
      <c r="J791" s="3"/>
      <c r="K791" s="5"/>
      <c r="L791" s="5"/>
      <c r="M791" s="5"/>
      <c r="N791" s="5"/>
      <c r="O791" s="5"/>
      <c r="P791" s="5"/>
      <c r="Q791" s="5"/>
      <c r="R791" s="5"/>
      <c r="S791" s="5"/>
      <c r="T791" s="5"/>
      <c r="U791" s="5"/>
      <c r="V791" s="5"/>
      <c r="W791" s="5"/>
      <c r="X791" s="5"/>
      <c r="Y791" s="5"/>
      <c r="Z791" s="5"/>
      <c r="AA791" s="5"/>
      <c r="AB791" s="5"/>
      <c r="AC791" s="5"/>
      <c r="AD791" s="5"/>
    </row>
    <row r="792" spans="1:30" ht="15.75" customHeight="1" x14ac:dyDescent="0.35">
      <c r="A792" s="2"/>
      <c r="B792" s="2"/>
      <c r="C792" s="2"/>
      <c r="D792" s="2"/>
      <c r="E792" s="2"/>
      <c r="F792" s="2"/>
      <c r="G792" s="2"/>
      <c r="H792" s="3"/>
      <c r="I792" s="3"/>
      <c r="J792" s="3"/>
      <c r="K792" s="5"/>
      <c r="L792" s="5"/>
      <c r="M792" s="5"/>
      <c r="N792" s="5"/>
      <c r="O792" s="5"/>
      <c r="P792" s="5"/>
      <c r="Q792" s="5"/>
      <c r="R792" s="5"/>
      <c r="S792" s="5"/>
      <c r="T792" s="5"/>
      <c r="U792" s="5"/>
      <c r="V792" s="5"/>
      <c r="W792" s="5"/>
      <c r="X792" s="5"/>
      <c r="Y792" s="5"/>
      <c r="Z792" s="5"/>
      <c r="AA792" s="5"/>
      <c r="AB792" s="5"/>
      <c r="AC792" s="5"/>
      <c r="AD792" s="5"/>
    </row>
    <row r="793" spans="1:30" ht="15.75" customHeight="1" x14ac:dyDescent="0.35">
      <c r="A793" s="2"/>
      <c r="B793" s="2"/>
      <c r="C793" s="2"/>
      <c r="D793" s="2"/>
      <c r="E793" s="2"/>
      <c r="F793" s="2"/>
      <c r="G793" s="2"/>
      <c r="H793" s="3"/>
      <c r="I793" s="3"/>
      <c r="J793" s="3"/>
      <c r="K793" s="5"/>
      <c r="L793" s="5"/>
      <c r="M793" s="5"/>
      <c r="N793" s="5"/>
      <c r="O793" s="5"/>
      <c r="P793" s="5"/>
      <c r="Q793" s="5"/>
      <c r="R793" s="5"/>
      <c r="S793" s="5"/>
      <c r="T793" s="5"/>
      <c r="U793" s="5"/>
      <c r="V793" s="5"/>
      <c r="W793" s="5"/>
      <c r="X793" s="5"/>
      <c r="Y793" s="5"/>
      <c r="Z793" s="5"/>
      <c r="AA793" s="5"/>
      <c r="AB793" s="5"/>
      <c r="AC793" s="5"/>
      <c r="AD793" s="5"/>
    </row>
    <row r="794" spans="1:30" ht="15.75" customHeight="1" x14ac:dyDescent="0.35">
      <c r="A794" s="2"/>
      <c r="B794" s="2"/>
      <c r="C794" s="2"/>
      <c r="D794" s="2"/>
      <c r="E794" s="2"/>
      <c r="F794" s="2"/>
      <c r="G794" s="2"/>
      <c r="H794" s="3"/>
      <c r="I794" s="3"/>
      <c r="J794" s="3"/>
      <c r="K794" s="5"/>
      <c r="L794" s="5"/>
      <c r="M794" s="5"/>
      <c r="N794" s="5"/>
      <c r="O794" s="5"/>
      <c r="P794" s="5"/>
      <c r="Q794" s="5"/>
      <c r="R794" s="5"/>
      <c r="S794" s="5"/>
      <c r="T794" s="5"/>
      <c r="U794" s="5"/>
      <c r="V794" s="5"/>
      <c r="W794" s="5"/>
      <c r="X794" s="5"/>
      <c r="Y794" s="5"/>
      <c r="Z794" s="5"/>
      <c r="AA794" s="5"/>
      <c r="AB794" s="5"/>
      <c r="AC794" s="5"/>
      <c r="AD794" s="5"/>
    </row>
    <row r="795" spans="1:30" ht="15.75" customHeight="1" x14ac:dyDescent="0.35">
      <c r="A795" s="2"/>
      <c r="B795" s="2"/>
      <c r="C795" s="2"/>
      <c r="D795" s="2"/>
      <c r="E795" s="2"/>
      <c r="F795" s="2"/>
      <c r="G795" s="2"/>
      <c r="H795" s="3"/>
      <c r="I795" s="3"/>
      <c r="J795" s="3"/>
      <c r="K795" s="5"/>
      <c r="L795" s="5"/>
      <c r="M795" s="5"/>
      <c r="N795" s="5"/>
      <c r="O795" s="5"/>
      <c r="P795" s="5"/>
      <c r="Q795" s="5"/>
      <c r="R795" s="5"/>
      <c r="S795" s="5"/>
      <c r="T795" s="5"/>
      <c r="U795" s="5"/>
      <c r="V795" s="5"/>
      <c r="W795" s="5"/>
      <c r="X795" s="5"/>
      <c r="Y795" s="5"/>
      <c r="Z795" s="5"/>
      <c r="AA795" s="5"/>
      <c r="AB795" s="5"/>
      <c r="AC795" s="5"/>
      <c r="AD795" s="5"/>
    </row>
    <row r="796" spans="1:30" ht="15.75" customHeight="1" x14ac:dyDescent="0.35">
      <c r="A796" s="2"/>
      <c r="B796" s="2"/>
      <c r="C796" s="2"/>
      <c r="D796" s="2"/>
      <c r="E796" s="2"/>
      <c r="F796" s="2"/>
      <c r="G796" s="2"/>
      <c r="H796" s="3"/>
      <c r="I796" s="3"/>
      <c r="J796" s="3"/>
      <c r="K796" s="5"/>
      <c r="L796" s="5"/>
      <c r="M796" s="5"/>
      <c r="N796" s="5"/>
      <c r="O796" s="5"/>
      <c r="P796" s="5"/>
      <c r="Q796" s="5"/>
      <c r="R796" s="5"/>
      <c r="S796" s="5"/>
      <c r="T796" s="5"/>
      <c r="U796" s="5"/>
      <c r="V796" s="5"/>
      <c r="W796" s="5"/>
      <c r="X796" s="5"/>
      <c r="Y796" s="5"/>
      <c r="Z796" s="5"/>
      <c r="AA796" s="5"/>
      <c r="AB796" s="5"/>
      <c r="AC796" s="5"/>
      <c r="AD796" s="5"/>
    </row>
    <row r="797" spans="1:30" ht="15.75" customHeight="1" x14ac:dyDescent="0.35">
      <c r="A797" s="2"/>
      <c r="B797" s="2"/>
      <c r="C797" s="2"/>
      <c r="D797" s="2"/>
      <c r="E797" s="2"/>
      <c r="F797" s="2"/>
      <c r="G797" s="2"/>
      <c r="H797" s="3"/>
      <c r="I797" s="3"/>
      <c r="J797" s="3"/>
      <c r="K797" s="5"/>
      <c r="L797" s="5"/>
      <c r="M797" s="5"/>
      <c r="N797" s="5"/>
      <c r="O797" s="5"/>
      <c r="P797" s="5"/>
      <c r="Q797" s="5"/>
      <c r="R797" s="5"/>
      <c r="S797" s="5"/>
      <c r="T797" s="5"/>
      <c r="U797" s="5"/>
      <c r="V797" s="5"/>
      <c r="W797" s="5"/>
      <c r="X797" s="5"/>
      <c r="Y797" s="5"/>
      <c r="Z797" s="5"/>
      <c r="AA797" s="5"/>
      <c r="AB797" s="5"/>
      <c r="AC797" s="5"/>
      <c r="AD797" s="5"/>
    </row>
    <row r="798" spans="1:30" ht="15.75" customHeight="1" x14ac:dyDescent="0.35">
      <c r="A798" s="2"/>
      <c r="B798" s="2"/>
      <c r="C798" s="2"/>
      <c r="D798" s="2"/>
      <c r="E798" s="2"/>
      <c r="F798" s="2"/>
      <c r="G798" s="2"/>
      <c r="H798" s="3"/>
      <c r="I798" s="3"/>
      <c r="J798" s="3"/>
      <c r="K798" s="5"/>
      <c r="L798" s="5"/>
      <c r="M798" s="5"/>
      <c r="N798" s="5"/>
      <c r="O798" s="5"/>
      <c r="P798" s="5"/>
      <c r="Q798" s="5"/>
      <c r="R798" s="5"/>
      <c r="S798" s="5"/>
      <c r="T798" s="5"/>
      <c r="U798" s="5"/>
      <c r="V798" s="5"/>
      <c r="W798" s="5"/>
      <c r="X798" s="5"/>
      <c r="Y798" s="5"/>
      <c r="Z798" s="5"/>
      <c r="AA798" s="5"/>
      <c r="AB798" s="5"/>
      <c r="AC798" s="5"/>
      <c r="AD798" s="5"/>
    </row>
    <row r="799" spans="1:30" ht="15.75" customHeight="1" x14ac:dyDescent="0.35">
      <c r="A799" s="2"/>
      <c r="B799" s="2"/>
      <c r="C799" s="2"/>
      <c r="D799" s="2"/>
      <c r="E799" s="2"/>
      <c r="F799" s="2"/>
      <c r="G799" s="2"/>
      <c r="H799" s="3"/>
      <c r="I799" s="3"/>
      <c r="J799" s="3"/>
      <c r="K799" s="5"/>
      <c r="L799" s="5"/>
      <c r="M799" s="5"/>
      <c r="N799" s="5"/>
      <c r="O799" s="5"/>
      <c r="P799" s="5"/>
      <c r="Q799" s="5"/>
      <c r="R799" s="5"/>
      <c r="S799" s="5"/>
      <c r="T799" s="5"/>
      <c r="U799" s="5"/>
      <c r="V799" s="5"/>
      <c r="W799" s="5"/>
      <c r="X799" s="5"/>
      <c r="Y799" s="5"/>
      <c r="Z799" s="5"/>
      <c r="AA799" s="5"/>
      <c r="AB799" s="5"/>
      <c r="AC799" s="5"/>
      <c r="AD799" s="5"/>
    </row>
    <row r="800" spans="1:30" ht="15.75" customHeight="1" x14ac:dyDescent="0.35">
      <c r="A800" s="2"/>
      <c r="B800" s="2"/>
      <c r="C800" s="2"/>
      <c r="D800" s="2"/>
      <c r="E800" s="2"/>
      <c r="F800" s="2"/>
      <c r="G800" s="2"/>
      <c r="H800" s="3"/>
      <c r="I800" s="3"/>
      <c r="J800" s="3"/>
      <c r="K800" s="5"/>
      <c r="L800" s="5"/>
      <c r="M800" s="5"/>
      <c r="N800" s="5"/>
      <c r="O800" s="5"/>
      <c r="P800" s="5"/>
      <c r="Q800" s="5"/>
      <c r="R800" s="5"/>
      <c r="S800" s="5"/>
      <c r="T800" s="5"/>
      <c r="U800" s="5"/>
      <c r="V800" s="5"/>
      <c r="W800" s="5"/>
      <c r="X800" s="5"/>
      <c r="Y800" s="5"/>
      <c r="Z800" s="5"/>
      <c r="AA800" s="5"/>
      <c r="AB800" s="5"/>
      <c r="AC800" s="5"/>
      <c r="AD800" s="5"/>
    </row>
    <row r="801" spans="1:30" ht="15.75" customHeight="1" x14ac:dyDescent="0.35">
      <c r="A801" s="2"/>
      <c r="B801" s="2"/>
      <c r="C801" s="2"/>
      <c r="D801" s="2"/>
      <c r="E801" s="2"/>
      <c r="F801" s="2"/>
      <c r="G801" s="2"/>
      <c r="H801" s="3"/>
      <c r="I801" s="3"/>
      <c r="J801" s="3"/>
      <c r="K801" s="5"/>
      <c r="L801" s="5"/>
      <c r="M801" s="5"/>
      <c r="N801" s="5"/>
      <c r="O801" s="5"/>
      <c r="P801" s="5"/>
      <c r="Q801" s="5"/>
      <c r="R801" s="5"/>
      <c r="S801" s="5"/>
      <c r="T801" s="5"/>
      <c r="U801" s="5"/>
      <c r="V801" s="5"/>
      <c r="W801" s="5"/>
      <c r="X801" s="5"/>
      <c r="Y801" s="5"/>
      <c r="Z801" s="5"/>
      <c r="AA801" s="5"/>
      <c r="AB801" s="5"/>
      <c r="AC801" s="5"/>
      <c r="AD801" s="5"/>
    </row>
    <row r="802" spans="1:30" ht="15.75" customHeight="1" x14ac:dyDescent="0.35">
      <c r="A802" s="2"/>
      <c r="B802" s="2"/>
      <c r="C802" s="2"/>
      <c r="D802" s="2"/>
      <c r="E802" s="2"/>
      <c r="F802" s="2"/>
      <c r="G802" s="2"/>
      <c r="H802" s="3"/>
      <c r="I802" s="3"/>
      <c r="J802" s="3"/>
      <c r="K802" s="5"/>
      <c r="L802" s="5"/>
      <c r="M802" s="5"/>
      <c r="N802" s="5"/>
      <c r="O802" s="5"/>
      <c r="P802" s="5"/>
      <c r="Q802" s="5"/>
      <c r="R802" s="5"/>
      <c r="S802" s="5"/>
      <c r="T802" s="5"/>
      <c r="U802" s="5"/>
      <c r="V802" s="5"/>
      <c r="W802" s="5"/>
      <c r="X802" s="5"/>
      <c r="Y802" s="5"/>
      <c r="Z802" s="5"/>
      <c r="AA802" s="5"/>
      <c r="AB802" s="5"/>
      <c r="AC802" s="5"/>
      <c r="AD802" s="5"/>
    </row>
    <row r="803" spans="1:30" ht="15.75" customHeight="1" x14ac:dyDescent="0.35">
      <c r="A803" s="2"/>
      <c r="B803" s="2"/>
      <c r="C803" s="2"/>
      <c r="D803" s="2"/>
      <c r="E803" s="2"/>
      <c r="F803" s="2"/>
      <c r="G803" s="2"/>
      <c r="H803" s="3"/>
      <c r="I803" s="3"/>
      <c r="J803" s="3"/>
      <c r="K803" s="5"/>
      <c r="L803" s="5"/>
      <c r="M803" s="5"/>
      <c r="N803" s="5"/>
      <c r="O803" s="5"/>
      <c r="P803" s="5"/>
      <c r="Q803" s="5"/>
      <c r="R803" s="5"/>
      <c r="S803" s="5"/>
      <c r="T803" s="5"/>
      <c r="U803" s="5"/>
      <c r="V803" s="5"/>
      <c r="W803" s="5"/>
      <c r="X803" s="5"/>
      <c r="Y803" s="5"/>
      <c r="Z803" s="5"/>
      <c r="AA803" s="5"/>
      <c r="AB803" s="5"/>
      <c r="AC803" s="5"/>
      <c r="AD803" s="5"/>
    </row>
    <row r="804" spans="1:30" ht="15.75" customHeight="1" x14ac:dyDescent="0.35">
      <c r="A804" s="2"/>
      <c r="B804" s="2"/>
      <c r="C804" s="2"/>
      <c r="D804" s="2"/>
      <c r="E804" s="2"/>
      <c r="F804" s="2"/>
      <c r="G804" s="2"/>
      <c r="H804" s="3"/>
      <c r="I804" s="3"/>
      <c r="J804" s="3"/>
      <c r="K804" s="5"/>
      <c r="L804" s="5"/>
      <c r="M804" s="5"/>
      <c r="N804" s="5"/>
      <c r="O804" s="5"/>
      <c r="P804" s="5"/>
      <c r="Q804" s="5"/>
      <c r="R804" s="5"/>
      <c r="S804" s="5"/>
      <c r="T804" s="5"/>
      <c r="U804" s="5"/>
      <c r="V804" s="5"/>
      <c r="W804" s="5"/>
      <c r="X804" s="5"/>
      <c r="Y804" s="5"/>
      <c r="Z804" s="5"/>
      <c r="AA804" s="5"/>
      <c r="AB804" s="5"/>
      <c r="AC804" s="5"/>
      <c r="AD804" s="5"/>
    </row>
    <row r="805" spans="1:30" ht="15.75" customHeight="1" x14ac:dyDescent="0.35">
      <c r="A805" s="2"/>
      <c r="B805" s="2"/>
      <c r="C805" s="2"/>
      <c r="D805" s="2"/>
      <c r="E805" s="2"/>
      <c r="F805" s="2"/>
      <c r="G805" s="2"/>
      <c r="H805" s="3"/>
      <c r="I805" s="3"/>
      <c r="J805" s="3"/>
      <c r="K805" s="5"/>
      <c r="L805" s="5"/>
      <c r="M805" s="5"/>
      <c r="N805" s="5"/>
      <c r="O805" s="5"/>
      <c r="P805" s="5"/>
      <c r="Q805" s="5"/>
      <c r="R805" s="5"/>
      <c r="S805" s="5"/>
      <c r="T805" s="5"/>
      <c r="U805" s="5"/>
      <c r="V805" s="5"/>
      <c r="W805" s="5"/>
      <c r="X805" s="5"/>
      <c r="Y805" s="5"/>
      <c r="Z805" s="5"/>
      <c r="AA805" s="5"/>
      <c r="AB805" s="5"/>
      <c r="AC805" s="5"/>
      <c r="AD805" s="5"/>
    </row>
    <row r="806" spans="1:30" ht="15.75" customHeight="1" x14ac:dyDescent="0.35">
      <c r="A806" s="2"/>
      <c r="B806" s="2"/>
      <c r="C806" s="2"/>
      <c r="D806" s="2"/>
      <c r="E806" s="2"/>
      <c r="F806" s="2"/>
      <c r="G806" s="2"/>
      <c r="H806" s="3"/>
      <c r="I806" s="3"/>
      <c r="J806" s="3"/>
      <c r="K806" s="5"/>
      <c r="L806" s="5"/>
      <c r="M806" s="5"/>
      <c r="N806" s="5"/>
      <c r="O806" s="5"/>
      <c r="P806" s="5"/>
      <c r="Q806" s="5"/>
      <c r="R806" s="5"/>
      <c r="S806" s="5"/>
      <c r="T806" s="5"/>
      <c r="U806" s="5"/>
      <c r="V806" s="5"/>
      <c r="W806" s="5"/>
      <c r="X806" s="5"/>
      <c r="Y806" s="5"/>
      <c r="Z806" s="5"/>
      <c r="AA806" s="5"/>
      <c r="AB806" s="5"/>
      <c r="AC806" s="5"/>
      <c r="AD806" s="5"/>
    </row>
    <row r="807" spans="1:30" ht="15.75" customHeight="1" x14ac:dyDescent="0.35">
      <c r="A807" s="2"/>
      <c r="B807" s="2"/>
      <c r="C807" s="2"/>
      <c r="D807" s="2"/>
      <c r="E807" s="2"/>
      <c r="F807" s="2"/>
      <c r="G807" s="2"/>
      <c r="H807" s="3"/>
      <c r="I807" s="3"/>
      <c r="J807" s="3"/>
      <c r="K807" s="5"/>
      <c r="L807" s="5"/>
      <c r="M807" s="5"/>
      <c r="N807" s="5"/>
      <c r="O807" s="5"/>
      <c r="P807" s="5"/>
      <c r="Q807" s="5"/>
      <c r="R807" s="5"/>
      <c r="S807" s="5"/>
      <c r="T807" s="5"/>
      <c r="U807" s="5"/>
      <c r="V807" s="5"/>
      <c r="W807" s="5"/>
      <c r="X807" s="5"/>
      <c r="Y807" s="5"/>
      <c r="Z807" s="5"/>
      <c r="AA807" s="5"/>
      <c r="AB807" s="5"/>
      <c r="AC807" s="5"/>
      <c r="AD807" s="5"/>
    </row>
    <row r="808" spans="1:30" ht="15.75" customHeight="1" x14ac:dyDescent="0.35">
      <c r="A808" s="2"/>
      <c r="B808" s="2"/>
      <c r="C808" s="2"/>
      <c r="D808" s="2"/>
      <c r="E808" s="2"/>
      <c r="F808" s="2"/>
      <c r="G808" s="2"/>
      <c r="H808" s="3"/>
      <c r="I808" s="3"/>
      <c r="J808" s="3"/>
      <c r="K808" s="5"/>
      <c r="L808" s="5"/>
      <c r="M808" s="5"/>
      <c r="N808" s="5"/>
      <c r="O808" s="5"/>
      <c r="P808" s="5"/>
      <c r="Q808" s="5"/>
      <c r="R808" s="5"/>
      <c r="S808" s="5"/>
      <c r="T808" s="5"/>
      <c r="U808" s="5"/>
      <c r="V808" s="5"/>
      <c r="W808" s="5"/>
      <c r="X808" s="5"/>
      <c r="Y808" s="5"/>
      <c r="Z808" s="5"/>
      <c r="AA808" s="5"/>
      <c r="AB808" s="5"/>
      <c r="AC808" s="5"/>
      <c r="AD808" s="5"/>
    </row>
    <row r="809" spans="1:30" ht="15.75" customHeight="1" x14ac:dyDescent="0.35">
      <c r="A809" s="2"/>
      <c r="B809" s="2"/>
      <c r="C809" s="2"/>
      <c r="D809" s="2"/>
      <c r="E809" s="2"/>
      <c r="F809" s="2"/>
      <c r="G809" s="2"/>
      <c r="H809" s="3"/>
      <c r="I809" s="3"/>
      <c r="J809" s="3"/>
      <c r="K809" s="5"/>
      <c r="L809" s="5"/>
      <c r="M809" s="5"/>
      <c r="N809" s="5"/>
      <c r="O809" s="5"/>
      <c r="P809" s="5"/>
      <c r="Q809" s="5"/>
      <c r="R809" s="5"/>
      <c r="S809" s="5"/>
      <c r="T809" s="5"/>
      <c r="U809" s="5"/>
      <c r="V809" s="5"/>
      <c r="W809" s="5"/>
      <c r="X809" s="5"/>
      <c r="Y809" s="5"/>
      <c r="Z809" s="5"/>
      <c r="AA809" s="5"/>
      <c r="AB809" s="5"/>
      <c r="AC809" s="5"/>
      <c r="AD809" s="5"/>
    </row>
    <row r="810" spans="1:30" ht="15.75" customHeight="1" x14ac:dyDescent="0.35">
      <c r="A810" s="2"/>
      <c r="B810" s="2"/>
      <c r="C810" s="2"/>
      <c r="D810" s="2"/>
      <c r="E810" s="2"/>
      <c r="F810" s="2"/>
      <c r="G810" s="2"/>
      <c r="H810" s="3"/>
      <c r="I810" s="3"/>
      <c r="J810" s="3"/>
      <c r="K810" s="5"/>
      <c r="L810" s="5"/>
      <c r="M810" s="5"/>
      <c r="N810" s="5"/>
      <c r="O810" s="5"/>
      <c r="P810" s="5"/>
      <c r="Q810" s="5"/>
      <c r="R810" s="5"/>
      <c r="S810" s="5"/>
      <c r="T810" s="5"/>
      <c r="U810" s="5"/>
      <c r="V810" s="5"/>
      <c r="W810" s="5"/>
      <c r="X810" s="5"/>
      <c r="Y810" s="5"/>
      <c r="Z810" s="5"/>
      <c r="AA810" s="5"/>
      <c r="AB810" s="5"/>
      <c r="AC810" s="5"/>
      <c r="AD810" s="5"/>
    </row>
    <row r="811" spans="1:30" ht="15.75" customHeight="1" x14ac:dyDescent="0.35">
      <c r="A811" s="2"/>
      <c r="B811" s="2"/>
      <c r="C811" s="2"/>
      <c r="D811" s="2"/>
      <c r="E811" s="2"/>
      <c r="F811" s="2"/>
      <c r="G811" s="2"/>
      <c r="H811" s="3"/>
      <c r="I811" s="3"/>
      <c r="J811" s="3"/>
      <c r="K811" s="5"/>
      <c r="L811" s="5"/>
      <c r="M811" s="5"/>
      <c r="N811" s="5"/>
      <c r="O811" s="5"/>
      <c r="P811" s="5"/>
      <c r="Q811" s="5"/>
      <c r="R811" s="5"/>
      <c r="S811" s="5"/>
      <c r="T811" s="5"/>
      <c r="U811" s="5"/>
      <c r="V811" s="5"/>
      <c r="W811" s="5"/>
      <c r="X811" s="5"/>
      <c r="Y811" s="5"/>
      <c r="Z811" s="5"/>
      <c r="AA811" s="5"/>
      <c r="AB811" s="5"/>
      <c r="AC811" s="5"/>
      <c r="AD811" s="5"/>
    </row>
    <row r="812" spans="1:30" ht="15.75" customHeight="1" x14ac:dyDescent="0.35">
      <c r="A812" s="2"/>
      <c r="B812" s="2"/>
      <c r="C812" s="2"/>
      <c r="D812" s="2"/>
      <c r="E812" s="2"/>
      <c r="F812" s="2"/>
      <c r="G812" s="2"/>
      <c r="H812" s="3"/>
      <c r="I812" s="3"/>
      <c r="J812" s="3"/>
      <c r="K812" s="5"/>
      <c r="L812" s="5"/>
      <c r="M812" s="5"/>
      <c r="N812" s="5"/>
      <c r="O812" s="5"/>
      <c r="P812" s="5"/>
      <c r="Q812" s="5"/>
      <c r="R812" s="5"/>
      <c r="S812" s="5"/>
      <c r="T812" s="5"/>
      <c r="U812" s="5"/>
      <c r="V812" s="5"/>
      <c r="W812" s="5"/>
      <c r="X812" s="5"/>
      <c r="Y812" s="5"/>
      <c r="Z812" s="5"/>
      <c r="AA812" s="5"/>
      <c r="AB812" s="5"/>
      <c r="AC812" s="5"/>
      <c r="AD812" s="5"/>
    </row>
    <row r="813" spans="1:30" ht="15.75" customHeight="1" x14ac:dyDescent="0.35">
      <c r="A813" s="2"/>
      <c r="B813" s="2"/>
      <c r="C813" s="2"/>
      <c r="D813" s="2"/>
      <c r="E813" s="2"/>
      <c r="F813" s="2"/>
      <c r="G813" s="2"/>
      <c r="H813" s="3"/>
      <c r="I813" s="3"/>
      <c r="J813" s="3"/>
      <c r="K813" s="5"/>
      <c r="L813" s="5"/>
      <c r="M813" s="5"/>
      <c r="N813" s="5"/>
      <c r="O813" s="5"/>
      <c r="P813" s="5"/>
      <c r="Q813" s="5"/>
      <c r="R813" s="5"/>
      <c r="S813" s="5"/>
      <c r="T813" s="5"/>
      <c r="U813" s="5"/>
      <c r="V813" s="5"/>
      <c r="W813" s="5"/>
      <c r="X813" s="5"/>
      <c r="Y813" s="5"/>
      <c r="Z813" s="5"/>
      <c r="AA813" s="5"/>
      <c r="AB813" s="5"/>
      <c r="AC813" s="5"/>
      <c r="AD813" s="5"/>
    </row>
    <row r="814" spans="1:30" ht="15.75" customHeight="1" x14ac:dyDescent="0.35">
      <c r="A814" s="2"/>
      <c r="B814" s="2"/>
      <c r="C814" s="2"/>
      <c r="D814" s="2"/>
      <c r="E814" s="2"/>
      <c r="F814" s="2"/>
      <c r="G814" s="2"/>
      <c r="H814" s="3"/>
      <c r="I814" s="3"/>
      <c r="J814" s="3"/>
      <c r="K814" s="5"/>
      <c r="L814" s="5"/>
      <c r="M814" s="5"/>
      <c r="N814" s="5"/>
      <c r="O814" s="5"/>
      <c r="P814" s="5"/>
      <c r="Q814" s="5"/>
      <c r="R814" s="5"/>
      <c r="S814" s="5"/>
      <c r="T814" s="5"/>
      <c r="U814" s="5"/>
      <c r="V814" s="5"/>
      <c r="W814" s="5"/>
      <c r="X814" s="5"/>
      <c r="Y814" s="5"/>
      <c r="Z814" s="5"/>
      <c r="AA814" s="5"/>
      <c r="AB814" s="5"/>
      <c r="AC814" s="5"/>
      <c r="AD814" s="5"/>
    </row>
    <row r="815" spans="1:30" ht="15.75" customHeight="1" x14ac:dyDescent="0.35">
      <c r="A815" s="2"/>
      <c r="B815" s="2"/>
      <c r="C815" s="2"/>
      <c r="D815" s="2"/>
      <c r="E815" s="2"/>
      <c r="F815" s="2"/>
      <c r="G815" s="2"/>
      <c r="H815" s="3"/>
      <c r="I815" s="3"/>
      <c r="J815" s="3"/>
      <c r="K815" s="5"/>
      <c r="L815" s="5"/>
      <c r="M815" s="5"/>
      <c r="N815" s="5"/>
      <c r="O815" s="5"/>
      <c r="P815" s="5"/>
      <c r="Q815" s="5"/>
      <c r="R815" s="5"/>
      <c r="S815" s="5"/>
      <c r="T815" s="5"/>
      <c r="U815" s="5"/>
      <c r="V815" s="5"/>
      <c r="W815" s="5"/>
      <c r="X815" s="5"/>
      <c r="Y815" s="5"/>
      <c r="Z815" s="5"/>
      <c r="AA815" s="5"/>
      <c r="AB815" s="5"/>
      <c r="AC815" s="5"/>
      <c r="AD815" s="5"/>
    </row>
    <row r="816" spans="1:30" ht="15.75" customHeight="1" x14ac:dyDescent="0.35">
      <c r="A816" s="2"/>
      <c r="B816" s="2"/>
      <c r="C816" s="2"/>
      <c r="D816" s="2"/>
      <c r="E816" s="2"/>
      <c r="F816" s="2"/>
      <c r="G816" s="2"/>
      <c r="H816" s="3"/>
      <c r="I816" s="3"/>
      <c r="J816" s="3"/>
      <c r="K816" s="5"/>
      <c r="L816" s="5"/>
      <c r="M816" s="5"/>
      <c r="N816" s="5"/>
      <c r="O816" s="5"/>
      <c r="P816" s="5"/>
      <c r="Q816" s="5"/>
      <c r="R816" s="5"/>
      <c r="S816" s="5"/>
      <c r="T816" s="5"/>
      <c r="U816" s="5"/>
      <c r="V816" s="5"/>
      <c r="W816" s="5"/>
      <c r="X816" s="5"/>
      <c r="Y816" s="5"/>
      <c r="Z816" s="5"/>
      <c r="AA816" s="5"/>
      <c r="AB816" s="5"/>
      <c r="AC816" s="5"/>
      <c r="AD816" s="5"/>
    </row>
    <row r="817" spans="1:30" ht="15.75" customHeight="1" x14ac:dyDescent="0.35">
      <c r="A817" s="2"/>
      <c r="B817" s="2"/>
      <c r="C817" s="2"/>
      <c r="D817" s="2"/>
      <c r="E817" s="2"/>
      <c r="F817" s="2"/>
      <c r="G817" s="2"/>
      <c r="H817" s="3"/>
      <c r="I817" s="3"/>
      <c r="J817" s="3"/>
      <c r="K817" s="5"/>
      <c r="L817" s="5"/>
      <c r="M817" s="5"/>
      <c r="N817" s="5"/>
      <c r="O817" s="5"/>
      <c r="P817" s="5"/>
      <c r="Q817" s="5"/>
      <c r="R817" s="5"/>
      <c r="S817" s="5"/>
      <c r="T817" s="5"/>
      <c r="U817" s="5"/>
      <c r="V817" s="5"/>
      <c r="W817" s="5"/>
      <c r="X817" s="5"/>
      <c r="Y817" s="5"/>
      <c r="Z817" s="5"/>
      <c r="AA817" s="5"/>
      <c r="AB817" s="5"/>
      <c r="AC817" s="5"/>
      <c r="AD817" s="5"/>
    </row>
    <row r="818" spans="1:30" ht="15.75" customHeight="1" x14ac:dyDescent="0.35">
      <c r="A818" s="2"/>
      <c r="B818" s="2"/>
      <c r="C818" s="2"/>
      <c r="D818" s="2"/>
      <c r="E818" s="2"/>
      <c r="F818" s="2"/>
      <c r="G818" s="2"/>
      <c r="H818" s="3"/>
      <c r="I818" s="3"/>
      <c r="J818" s="3"/>
      <c r="K818" s="5"/>
      <c r="L818" s="5"/>
      <c r="M818" s="5"/>
      <c r="N818" s="5"/>
      <c r="O818" s="5"/>
      <c r="P818" s="5"/>
      <c r="Q818" s="5"/>
      <c r="R818" s="5"/>
      <c r="S818" s="5"/>
      <c r="T818" s="5"/>
      <c r="U818" s="5"/>
      <c r="V818" s="5"/>
      <c r="W818" s="5"/>
      <c r="X818" s="5"/>
      <c r="Y818" s="5"/>
      <c r="Z818" s="5"/>
      <c r="AA818" s="5"/>
      <c r="AB818" s="5"/>
      <c r="AC818" s="5"/>
      <c r="AD818" s="5"/>
    </row>
    <row r="819" spans="1:30" ht="15.75" customHeight="1" x14ac:dyDescent="0.35">
      <c r="A819" s="2"/>
      <c r="B819" s="2"/>
      <c r="C819" s="2"/>
      <c r="D819" s="2"/>
      <c r="E819" s="2"/>
      <c r="F819" s="2"/>
      <c r="G819" s="2"/>
      <c r="H819" s="3"/>
      <c r="I819" s="3"/>
      <c r="J819" s="3"/>
      <c r="K819" s="5"/>
      <c r="L819" s="5"/>
      <c r="M819" s="5"/>
      <c r="N819" s="5"/>
      <c r="O819" s="5"/>
      <c r="P819" s="5"/>
      <c r="Q819" s="5"/>
      <c r="R819" s="5"/>
      <c r="S819" s="5"/>
      <c r="T819" s="5"/>
      <c r="U819" s="5"/>
      <c r="V819" s="5"/>
      <c r="W819" s="5"/>
      <c r="X819" s="5"/>
      <c r="Y819" s="5"/>
      <c r="Z819" s="5"/>
      <c r="AA819" s="5"/>
      <c r="AB819" s="5"/>
      <c r="AC819" s="5"/>
      <c r="AD819" s="5"/>
    </row>
    <row r="820" spans="1:30" ht="15.75" customHeight="1" x14ac:dyDescent="0.35">
      <c r="A820" s="2"/>
      <c r="B820" s="2"/>
      <c r="C820" s="2"/>
      <c r="D820" s="2"/>
      <c r="E820" s="2"/>
      <c r="F820" s="2"/>
      <c r="G820" s="2"/>
      <c r="H820" s="3"/>
      <c r="I820" s="3"/>
      <c r="J820" s="3"/>
      <c r="K820" s="5"/>
      <c r="L820" s="5"/>
      <c r="M820" s="5"/>
      <c r="N820" s="5"/>
      <c r="O820" s="5"/>
      <c r="P820" s="5"/>
      <c r="Q820" s="5"/>
      <c r="R820" s="5"/>
      <c r="S820" s="5"/>
      <c r="T820" s="5"/>
      <c r="U820" s="5"/>
      <c r="V820" s="5"/>
      <c r="W820" s="5"/>
      <c r="X820" s="5"/>
      <c r="Y820" s="5"/>
      <c r="Z820" s="5"/>
      <c r="AA820" s="5"/>
      <c r="AB820" s="5"/>
      <c r="AC820" s="5"/>
      <c r="AD820" s="5"/>
    </row>
    <row r="821" spans="1:30" ht="15.75" customHeight="1" x14ac:dyDescent="0.35">
      <c r="A821" s="2"/>
      <c r="B821" s="2"/>
      <c r="C821" s="2"/>
      <c r="D821" s="2"/>
      <c r="E821" s="2"/>
      <c r="F821" s="2"/>
      <c r="G821" s="2"/>
      <c r="H821" s="3"/>
      <c r="I821" s="3"/>
      <c r="J821" s="3"/>
      <c r="K821" s="5"/>
      <c r="L821" s="5"/>
      <c r="M821" s="5"/>
      <c r="N821" s="5"/>
      <c r="O821" s="5"/>
      <c r="P821" s="5"/>
      <c r="Q821" s="5"/>
      <c r="R821" s="5"/>
      <c r="S821" s="5"/>
      <c r="T821" s="5"/>
      <c r="U821" s="5"/>
      <c r="V821" s="5"/>
      <c r="W821" s="5"/>
      <c r="X821" s="5"/>
      <c r="Y821" s="5"/>
      <c r="Z821" s="5"/>
      <c r="AA821" s="5"/>
      <c r="AB821" s="5"/>
      <c r="AC821" s="5"/>
      <c r="AD821" s="5"/>
    </row>
    <row r="822" spans="1:30" ht="15.75" customHeight="1" x14ac:dyDescent="0.35">
      <c r="A822" s="2"/>
      <c r="B822" s="2"/>
      <c r="C822" s="2"/>
      <c r="D822" s="2"/>
      <c r="E822" s="2"/>
      <c r="F822" s="2"/>
      <c r="G822" s="2"/>
      <c r="H822" s="3"/>
      <c r="I822" s="3"/>
      <c r="J822" s="3"/>
      <c r="K822" s="5"/>
      <c r="L822" s="5"/>
      <c r="M822" s="5"/>
      <c r="N822" s="5"/>
      <c r="O822" s="5"/>
      <c r="P822" s="5"/>
      <c r="Q822" s="5"/>
      <c r="R822" s="5"/>
      <c r="S822" s="5"/>
      <c r="T822" s="5"/>
      <c r="U822" s="5"/>
      <c r="V822" s="5"/>
      <c r="W822" s="5"/>
      <c r="X822" s="5"/>
      <c r="Y822" s="5"/>
      <c r="Z822" s="5"/>
      <c r="AA822" s="5"/>
      <c r="AB822" s="5"/>
      <c r="AC822" s="5"/>
      <c r="AD822" s="5"/>
    </row>
    <row r="823" spans="1:30" ht="15.75" customHeight="1" x14ac:dyDescent="0.35">
      <c r="A823" s="2"/>
      <c r="B823" s="2"/>
      <c r="C823" s="2"/>
      <c r="D823" s="2"/>
      <c r="E823" s="2"/>
      <c r="F823" s="2"/>
      <c r="G823" s="2"/>
      <c r="H823" s="3"/>
      <c r="I823" s="3"/>
      <c r="J823" s="3"/>
      <c r="K823" s="5"/>
      <c r="L823" s="5"/>
      <c r="M823" s="5"/>
      <c r="N823" s="5"/>
      <c r="O823" s="5"/>
      <c r="P823" s="5"/>
      <c r="Q823" s="5"/>
      <c r="R823" s="5"/>
      <c r="S823" s="5"/>
      <c r="T823" s="5"/>
      <c r="U823" s="5"/>
      <c r="V823" s="5"/>
      <c r="W823" s="5"/>
      <c r="X823" s="5"/>
      <c r="Y823" s="5"/>
      <c r="Z823" s="5"/>
      <c r="AA823" s="5"/>
      <c r="AB823" s="5"/>
      <c r="AC823" s="5"/>
      <c r="AD823" s="5"/>
    </row>
    <row r="824" spans="1:30" ht="15.75" customHeight="1" x14ac:dyDescent="0.35">
      <c r="A824" s="2"/>
      <c r="B824" s="2"/>
      <c r="C824" s="2"/>
      <c r="D824" s="2"/>
      <c r="E824" s="2"/>
      <c r="F824" s="2"/>
      <c r="G824" s="2"/>
      <c r="H824" s="3"/>
      <c r="I824" s="3"/>
      <c r="J824" s="3"/>
      <c r="K824" s="5"/>
      <c r="L824" s="5"/>
      <c r="M824" s="5"/>
      <c r="N824" s="5"/>
      <c r="O824" s="5"/>
      <c r="P824" s="5"/>
      <c r="Q824" s="5"/>
      <c r="R824" s="5"/>
      <c r="S824" s="5"/>
      <c r="T824" s="5"/>
      <c r="U824" s="5"/>
      <c r="V824" s="5"/>
      <c r="W824" s="5"/>
      <c r="X824" s="5"/>
      <c r="Y824" s="5"/>
      <c r="Z824" s="5"/>
      <c r="AA824" s="5"/>
      <c r="AB824" s="5"/>
      <c r="AC824" s="5"/>
      <c r="AD824" s="5"/>
    </row>
    <row r="825" spans="1:30" ht="15.75" customHeight="1" x14ac:dyDescent="0.35">
      <c r="A825" s="2"/>
      <c r="B825" s="2"/>
      <c r="C825" s="2"/>
      <c r="D825" s="2"/>
      <c r="E825" s="2"/>
      <c r="F825" s="2"/>
      <c r="G825" s="2"/>
      <c r="H825" s="3"/>
      <c r="I825" s="3"/>
      <c r="J825" s="3"/>
      <c r="K825" s="5"/>
      <c r="L825" s="5"/>
      <c r="M825" s="5"/>
      <c r="N825" s="5"/>
      <c r="O825" s="5"/>
      <c r="P825" s="5"/>
      <c r="Q825" s="5"/>
      <c r="R825" s="5"/>
      <c r="S825" s="5"/>
      <c r="T825" s="5"/>
      <c r="U825" s="5"/>
      <c r="V825" s="5"/>
      <c r="W825" s="5"/>
      <c r="X825" s="5"/>
      <c r="Y825" s="5"/>
      <c r="Z825" s="5"/>
      <c r="AA825" s="5"/>
      <c r="AB825" s="5"/>
      <c r="AC825" s="5"/>
      <c r="AD825" s="5"/>
    </row>
    <row r="826" spans="1:30" ht="15.75" customHeight="1" x14ac:dyDescent="0.35">
      <c r="A826" s="2"/>
      <c r="B826" s="2"/>
      <c r="C826" s="2"/>
      <c r="D826" s="2"/>
      <c r="E826" s="2"/>
      <c r="F826" s="2"/>
      <c r="G826" s="2"/>
      <c r="H826" s="3"/>
      <c r="I826" s="3"/>
      <c r="J826" s="3"/>
      <c r="K826" s="5"/>
      <c r="L826" s="5"/>
      <c r="M826" s="5"/>
      <c r="N826" s="5"/>
      <c r="O826" s="5"/>
      <c r="P826" s="5"/>
      <c r="Q826" s="5"/>
      <c r="R826" s="5"/>
      <c r="S826" s="5"/>
      <c r="T826" s="5"/>
      <c r="U826" s="5"/>
      <c r="V826" s="5"/>
      <c r="W826" s="5"/>
      <c r="X826" s="5"/>
      <c r="Y826" s="5"/>
      <c r="Z826" s="5"/>
      <c r="AA826" s="5"/>
      <c r="AB826" s="5"/>
      <c r="AC826" s="5"/>
      <c r="AD826" s="5"/>
    </row>
    <row r="827" spans="1:30" ht="15.75" customHeight="1" x14ac:dyDescent="0.35">
      <c r="A827" s="2"/>
      <c r="B827" s="2"/>
      <c r="C827" s="2"/>
      <c r="D827" s="2"/>
      <c r="E827" s="2"/>
      <c r="F827" s="2"/>
      <c r="G827" s="2"/>
      <c r="H827" s="3"/>
      <c r="I827" s="3"/>
      <c r="J827" s="3"/>
      <c r="K827" s="5"/>
      <c r="L827" s="5"/>
      <c r="M827" s="5"/>
      <c r="N827" s="5"/>
      <c r="O827" s="5"/>
      <c r="P827" s="5"/>
      <c r="Q827" s="5"/>
      <c r="R827" s="5"/>
      <c r="S827" s="5"/>
      <c r="T827" s="5"/>
      <c r="U827" s="5"/>
      <c r="V827" s="5"/>
      <c r="W827" s="5"/>
      <c r="X827" s="5"/>
      <c r="Y827" s="5"/>
      <c r="Z827" s="5"/>
      <c r="AA827" s="5"/>
      <c r="AB827" s="5"/>
      <c r="AC827" s="5"/>
      <c r="AD827" s="5"/>
    </row>
    <row r="828" spans="1:30" ht="15.75" customHeight="1" x14ac:dyDescent="0.35">
      <c r="A828" s="2"/>
      <c r="B828" s="2"/>
      <c r="C828" s="2"/>
      <c r="D828" s="2"/>
      <c r="E828" s="2"/>
      <c r="F828" s="2"/>
      <c r="G828" s="2"/>
      <c r="H828" s="3"/>
      <c r="I828" s="3"/>
      <c r="J828" s="3"/>
      <c r="K828" s="5"/>
      <c r="L828" s="5"/>
      <c r="M828" s="5"/>
      <c r="N828" s="5"/>
      <c r="O828" s="5"/>
      <c r="P828" s="5"/>
      <c r="Q828" s="5"/>
      <c r="R828" s="5"/>
      <c r="S828" s="5"/>
      <c r="T828" s="5"/>
      <c r="U828" s="5"/>
      <c r="V828" s="5"/>
      <c r="W828" s="5"/>
      <c r="X828" s="5"/>
      <c r="Y828" s="5"/>
      <c r="Z828" s="5"/>
      <c r="AA828" s="5"/>
      <c r="AB828" s="5"/>
      <c r="AC828" s="5"/>
      <c r="AD828" s="5"/>
    </row>
    <row r="829" spans="1:30" ht="15.75" customHeight="1" x14ac:dyDescent="0.35">
      <c r="A829" s="2"/>
      <c r="B829" s="2"/>
      <c r="C829" s="2"/>
      <c r="D829" s="2"/>
      <c r="E829" s="2"/>
      <c r="F829" s="2"/>
      <c r="G829" s="2"/>
      <c r="H829" s="3"/>
      <c r="I829" s="3"/>
      <c r="J829" s="3"/>
      <c r="K829" s="5"/>
      <c r="L829" s="5"/>
      <c r="M829" s="5"/>
      <c r="N829" s="5"/>
      <c r="O829" s="5"/>
      <c r="P829" s="5"/>
      <c r="Q829" s="5"/>
      <c r="R829" s="5"/>
      <c r="S829" s="5"/>
      <c r="T829" s="5"/>
      <c r="U829" s="5"/>
      <c r="V829" s="5"/>
      <c r="W829" s="5"/>
      <c r="X829" s="5"/>
      <c r="Y829" s="5"/>
      <c r="Z829" s="5"/>
      <c r="AA829" s="5"/>
      <c r="AB829" s="5"/>
      <c r="AC829" s="5"/>
      <c r="AD829" s="5"/>
    </row>
    <row r="830" spans="1:30" ht="15.75" customHeight="1" x14ac:dyDescent="0.35">
      <c r="A830" s="2"/>
      <c r="B830" s="2"/>
      <c r="C830" s="2"/>
      <c r="D830" s="2"/>
      <c r="E830" s="2"/>
      <c r="F830" s="2"/>
      <c r="G830" s="2"/>
      <c r="H830" s="3"/>
      <c r="I830" s="3"/>
      <c r="J830" s="3"/>
      <c r="K830" s="5"/>
      <c r="L830" s="5"/>
      <c r="M830" s="5"/>
      <c r="N830" s="5"/>
      <c r="O830" s="5"/>
      <c r="P830" s="5"/>
      <c r="Q830" s="5"/>
      <c r="R830" s="5"/>
      <c r="S830" s="5"/>
      <c r="T830" s="5"/>
      <c r="U830" s="5"/>
      <c r="V830" s="5"/>
      <c r="W830" s="5"/>
      <c r="X830" s="5"/>
      <c r="Y830" s="5"/>
      <c r="Z830" s="5"/>
      <c r="AA830" s="5"/>
      <c r="AB830" s="5"/>
      <c r="AC830" s="5"/>
      <c r="AD830" s="5"/>
    </row>
    <row r="831" spans="1:30" ht="15.75" customHeight="1" x14ac:dyDescent="0.35">
      <c r="A831" s="2"/>
      <c r="B831" s="2"/>
      <c r="C831" s="2"/>
      <c r="D831" s="2"/>
      <c r="E831" s="2"/>
      <c r="F831" s="2"/>
      <c r="G831" s="2"/>
      <c r="H831" s="3"/>
      <c r="I831" s="3"/>
      <c r="J831" s="3"/>
      <c r="K831" s="5"/>
      <c r="L831" s="5"/>
      <c r="M831" s="5"/>
      <c r="N831" s="5"/>
      <c r="O831" s="5"/>
      <c r="P831" s="5"/>
      <c r="Q831" s="5"/>
      <c r="R831" s="5"/>
      <c r="S831" s="5"/>
      <c r="T831" s="5"/>
      <c r="U831" s="5"/>
      <c r="V831" s="5"/>
      <c r="W831" s="5"/>
      <c r="X831" s="5"/>
      <c r="Y831" s="5"/>
      <c r="Z831" s="5"/>
      <c r="AA831" s="5"/>
      <c r="AB831" s="5"/>
      <c r="AC831" s="5"/>
      <c r="AD831" s="5"/>
    </row>
    <row r="832" spans="1:30" ht="15.75" customHeight="1" x14ac:dyDescent="0.35">
      <c r="A832" s="2"/>
      <c r="B832" s="2"/>
      <c r="C832" s="2"/>
      <c r="D832" s="2"/>
      <c r="E832" s="2"/>
      <c r="F832" s="2"/>
      <c r="G832" s="2"/>
      <c r="H832" s="3"/>
      <c r="I832" s="3"/>
      <c r="J832" s="3"/>
      <c r="K832" s="5"/>
      <c r="L832" s="5"/>
      <c r="M832" s="5"/>
      <c r="N832" s="5"/>
      <c r="O832" s="5"/>
      <c r="P832" s="5"/>
      <c r="Q832" s="5"/>
      <c r="R832" s="5"/>
      <c r="S832" s="5"/>
      <c r="T832" s="5"/>
      <c r="U832" s="5"/>
      <c r="V832" s="5"/>
      <c r="W832" s="5"/>
      <c r="X832" s="5"/>
      <c r="Y832" s="5"/>
      <c r="Z832" s="5"/>
      <c r="AA832" s="5"/>
      <c r="AB832" s="5"/>
      <c r="AC832" s="5"/>
      <c r="AD832" s="5"/>
    </row>
    <row r="833" spans="1:30" ht="15.75" customHeight="1" x14ac:dyDescent="0.35">
      <c r="A833" s="2"/>
      <c r="B833" s="2"/>
      <c r="C833" s="2"/>
      <c r="D833" s="2"/>
      <c r="E833" s="2"/>
      <c r="F833" s="2"/>
      <c r="G833" s="2"/>
      <c r="H833" s="3"/>
      <c r="I833" s="3"/>
      <c r="J833" s="3"/>
      <c r="K833" s="5"/>
      <c r="L833" s="5"/>
      <c r="M833" s="5"/>
      <c r="N833" s="5"/>
      <c r="O833" s="5"/>
      <c r="P833" s="5"/>
      <c r="Q833" s="5"/>
      <c r="R833" s="5"/>
      <c r="S833" s="5"/>
      <c r="T833" s="5"/>
      <c r="U833" s="5"/>
      <c r="V833" s="5"/>
      <c r="W833" s="5"/>
      <c r="X833" s="5"/>
      <c r="Y833" s="5"/>
      <c r="Z833" s="5"/>
      <c r="AA833" s="5"/>
      <c r="AB833" s="5"/>
      <c r="AC833" s="5"/>
      <c r="AD833" s="5"/>
    </row>
    <row r="834" spans="1:30" ht="15.75" customHeight="1" x14ac:dyDescent="0.35">
      <c r="A834" s="2"/>
      <c r="B834" s="2"/>
      <c r="C834" s="2"/>
      <c r="D834" s="2"/>
      <c r="E834" s="2"/>
      <c r="F834" s="2"/>
      <c r="G834" s="2"/>
      <c r="H834" s="3"/>
      <c r="I834" s="3"/>
      <c r="J834" s="3"/>
      <c r="K834" s="5"/>
      <c r="L834" s="5"/>
      <c r="M834" s="5"/>
      <c r="N834" s="5"/>
      <c r="O834" s="5"/>
      <c r="P834" s="5"/>
      <c r="Q834" s="5"/>
      <c r="R834" s="5"/>
      <c r="S834" s="5"/>
      <c r="T834" s="5"/>
      <c r="U834" s="5"/>
      <c r="V834" s="5"/>
      <c r="W834" s="5"/>
      <c r="X834" s="5"/>
      <c r="Y834" s="5"/>
      <c r="Z834" s="5"/>
      <c r="AA834" s="5"/>
      <c r="AB834" s="5"/>
      <c r="AC834" s="5"/>
      <c r="AD834" s="5"/>
    </row>
    <row r="835" spans="1:30" ht="15.75" customHeight="1" x14ac:dyDescent="0.35">
      <c r="A835" s="2"/>
      <c r="B835" s="2"/>
      <c r="C835" s="2"/>
      <c r="D835" s="2"/>
      <c r="E835" s="2"/>
      <c r="F835" s="2"/>
      <c r="G835" s="2"/>
      <c r="H835" s="3"/>
      <c r="I835" s="3"/>
      <c r="J835" s="3"/>
      <c r="K835" s="5"/>
      <c r="L835" s="5"/>
      <c r="M835" s="5"/>
      <c r="N835" s="5"/>
      <c r="O835" s="5"/>
      <c r="P835" s="5"/>
      <c r="Q835" s="5"/>
      <c r="R835" s="5"/>
      <c r="S835" s="5"/>
      <c r="T835" s="5"/>
      <c r="U835" s="5"/>
      <c r="V835" s="5"/>
      <c r="W835" s="5"/>
      <c r="X835" s="5"/>
      <c r="Y835" s="5"/>
      <c r="Z835" s="5"/>
      <c r="AA835" s="5"/>
      <c r="AB835" s="5"/>
      <c r="AC835" s="5"/>
      <c r="AD835" s="5"/>
    </row>
    <row r="836" spans="1:30" ht="15.75" customHeight="1" x14ac:dyDescent="0.35">
      <c r="A836" s="2"/>
      <c r="B836" s="2"/>
      <c r="C836" s="2"/>
      <c r="D836" s="2"/>
      <c r="E836" s="2"/>
      <c r="F836" s="2"/>
      <c r="G836" s="2"/>
      <c r="H836" s="3"/>
      <c r="I836" s="3"/>
      <c r="J836" s="3"/>
      <c r="K836" s="5"/>
      <c r="L836" s="5"/>
      <c r="M836" s="5"/>
      <c r="N836" s="5"/>
      <c r="O836" s="5"/>
      <c r="P836" s="5"/>
      <c r="Q836" s="5"/>
      <c r="R836" s="5"/>
      <c r="S836" s="5"/>
      <c r="T836" s="5"/>
      <c r="U836" s="5"/>
      <c r="V836" s="5"/>
      <c r="W836" s="5"/>
      <c r="X836" s="5"/>
      <c r="Y836" s="5"/>
      <c r="Z836" s="5"/>
      <c r="AA836" s="5"/>
      <c r="AB836" s="5"/>
      <c r="AC836" s="5"/>
      <c r="AD836" s="5"/>
    </row>
    <row r="837" spans="1:30" ht="15.75" customHeight="1" x14ac:dyDescent="0.35">
      <c r="A837" s="2"/>
      <c r="B837" s="2"/>
      <c r="C837" s="2"/>
      <c r="D837" s="2"/>
      <c r="E837" s="2"/>
      <c r="F837" s="2"/>
      <c r="G837" s="2"/>
      <c r="H837" s="3"/>
      <c r="I837" s="3"/>
      <c r="J837" s="3"/>
      <c r="K837" s="5"/>
      <c r="L837" s="5"/>
      <c r="M837" s="5"/>
      <c r="N837" s="5"/>
      <c r="O837" s="5"/>
      <c r="P837" s="5"/>
      <c r="Q837" s="5"/>
      <c r="R837" s="5"/>
      <c r="S837" s="5"/>
      <c r="T837" s="5"/>
      <c r="U837" s="5"/>
      <c r="V837" s="5"/>
      <c r="W837" s="5"/>
      <c r="X837" s="5"/>
      <c r="Y837" s="5"/>
      <c r="Z837" s="5"/>
      <c r="AA837" s="5"/>
      <c r="AB837" s="5"/>
      <c r="AC837" s="5"/>
      <c r="AD837" s="5"/>
    </row>
    <row r="838" spans="1:30" ht="15.75" customHeight="1" x14ac:dyDescent="0.35">
      <c r="A838" s="2"/>
      <c r="B838" s="2"/>
      <c r="C838" s="2"/>
      <c r="D838" s="2"/>
      <c r="E838" s="2"/>
      <c r="F838" s="2"/>
      <c r="G838" s="2"/>
      <c r="H838" s="3"/>
      <c r="I838" s="3"/>
      <c r="J838" s="3"/>
      <c r="K838" s="5"/>
      <c r="L838" s="5"/>
      <c r="M838" s="5"/>
      <c r="N838" s="5"/>
      <c r="O838" s="5"/>
      <c r="P838" s="5"/>
      <c r="Q838" s="5"/>
      <c r="R838" s="5"/>
      <c r="S838" s="5"/>
      <c r="T838" s="5"/>
      <c r="U838" s="5"/>
      <c r="V838" s="5"/>
      <c r="W838" s="5"/>
      <c r="X838" s="5"/>
      <c r="Y838" s="5"/>
      <c r="Z838" s="5"/>
      <c r="AA838" s="5"/>
      <c r="AB838" s="5"/>
      <c r="AC838" s="5"/>
      <c r="AD838" s="5"/>
    </row>
    <row r="839" spans="1:30" ht="15.75" customHeight="1" x14ac:dyDescent="0.35">
      <c r="A839" s="2"/>
      <c r="B839" s="2"/>
      <c r="C839" s="2"/>
      <c r="D839" s="2"/>
      <c r="E839" s="2"/>
      <c r="F839" s="2"/>
      <c r="G839" s="2"/>
      <c r="H839" s="3"/>
      <c r="I839" s="3"/>
      <c r="J839" s="3"/>
      <c r="K839" s="5"/>
      <c r="L839" s="5"/>
      <c r="M839" s="5"/>
      <c r="N839" s="5"/>
      <c r="O839" s="5"/>
      <c r="P839" s="5"/>
      <c r="Q839" s="5"/>
      <c r="R839" s="5"/>
      <c r="S839" s="5"/>
      <c r="T839" s="5"/>
      <c r="U839" s="5"/>
      <c r="V839" s="5"/>
      <c r="W839" s="5"/>
      <c r="X839" s="5"/>
      <c r="Y839" s="5"/>
      <c r="Z839" s="5"/>
      <c r="AA839" s="5"/>
      <c r="AB839" s="5"/>
      <c r="AC839" s="5"/>
      <c r="AD839" s="5"/>
    </row>
    <row r="840" spans="1:30" ht="15.75" customHeight="1" x14ac:dyDescent="0.35">
      <c r="A840" s="2"/>
      <c r="B840" s="2"/>
      <c r="C840" s="2"/>
      <c r="D840" s="2"/>
      <c r="E840" s="2"/>
      <c r="F840" s="2"/>
      <c r="G840" s="2"/>
      <c r="H840" s="3"/>
      <c r="I840" s="3"/>
      <c r="J840" s="3"/>
      <c r="K840" s="5"/>
      <c r="L840" s="5"/>
      <c r="M840" s="5"/>
      <c r="N840" s="5"/>
      <c r="O840" s="5"/>
      <c r="P840" s="5"/>
      <c r="Q840" s="5"/>
      <c r="R840" s="5"/>
      <c r="S840" s="5"/>
      <c r="T840" s="5"/>
      <c r="U840" s="5"/>
      <c r="V840" s="5"/>
      <c r="W840" s="5"/>
      <c r="X840" s="5"/>
      <c r="Y840" s="5"/>
      <c r="Z840" s="5"/>
      <c r="AA840" s="5"/>
      <c r="AB840" s="5"/>
      <c r="AC840" s="5"/>
      <c r="AD840" s="5"/>
    </row>
    <row r="841" spans="1:30" ht="15.75" customHeight="1" x14ac:dyDescent="0.35">
      <c r="A841" s="2"/>
      <c r="B841" s="2"/>
      <c r="C841" s="2"/>
      <c r="D841" s="2"/>
      <c r="E841" s="2"/>
      <c r="F841" s="2"/>
      <c r="G841" s="2"/>
      <c r="H841" s="3"/>
      <c r="I841" s="3"/>
      <c r="J841" s="3"/>
      <c r="K841" s="5"/>
      <c r="L841" s="5"/>
      <c r="M841" s="5"/>
      <c r="N841" s="5"/>
      <c r="O841" s="5"/>
      <c r="P841" s="5"/>
      <c r="Q841" s="5"/>
      <c r="R841" s="5"/>
      <c r="S841" s="5"/>
      <c r="T841" s="5"/>
      <c r="U841" s="5"/>
      <c r="V841" s="5"/>
      <c r="W841" s="5"/>
      <c r="X841" s="5"/>
      <c r="Y841" s="5"/>
      <c r="Z841" s="5"/>
      <c r="AA841" s="5"/>
      <c r="AB841" s="5"/>
      <c r="AC841" s="5"/>
      <c r="AD841" s="5"/>
    </row>
    <row r="842" spans="1:30" ht="15.75" customHeight="1" x14ac:dyDescent="0.35">
      <c r="A842" s="2"/>
      <c r="B842" s="2"/>
      <c r="C842" s="2"/>
      <c r="D842" s="2"/>
      <c r="E842" s="2"/>
      <c r="F842" s="2"/>
      <c r="G842" s="2"/>
      <c r="H842" s="3"/>
      <c r="I842" s="3"/>
      <c r="J842" s="3"/>
      <c r="K842" s="5"/>
      <c r="L842" s="5"/>
      <c r="M842" s="5"/>
      <c r="N842" s="5"/>
      <c r="O842" s="5"/>
      <c r="P842" s="5"/>
      <c r="Q842" s="5"/>
      <c r="R842" s="5"/>
      <c r="S842" s="5"/>
      <c r="T842" s="5"/>
      <c r="U842" s="5"/>
      <c r="V842" s="5"/>
      <c r="W842" s="5"/>
      <c r="X842" s="5"/>
      <c r="Y842" s="5"/>
      <c r="Z842" s="5"/>
      <c r="AA842" s="5"/>
      <c r="AB842" s="5"/>
      <c r="AC842" s="5"/>
      <c r="AD842" s="5"/>
    </row>
    <row r="843" spans="1:30" ht="15.75" customHeight="1" x14ac:dyDescent="0.35">
      <c r="A843" s="2"/>
      <c r="B843" s="2"/>
      <c r="C843" s="2"/>
      <c r="D843" s="2"/>
      <c r="E843" s="2"/>
      <c r="F843" s="2"/>
      <c r="G843" s="2"/>
      <c r="H843" s="3"/>
      <c r="I843" s="3"/>
      <c r="J843" s="3"/>
      <c r="K843" s="5"/>
      <c r="L843" s="5"/>
      <c r="M843" s="5"/>
      <c r="N843" s="5"/>
      <c r="O843" s="5"/>
      <c r="P843" s="5"/>
      <c r="Q843" s="5"/>
      <c r="R843" s="5"/>
      <c r="S843" s="5"/>
      <c r="T843" s="5"/>
      <c r="U843" s="5"/>
      <c r="V843" s="5"/>
      <c r="W843" s="5"/>
      <c r="X843" s="5"/>
      <c r="Y843" s="5"/>
      <c r="Z843" s="5"/>
      <c r="AA843" s="5"/>
      <c r="AB843" s="5"/>
      <c r="AC843" s="5"/>
      <c r="AD843" s="5"/>
    </row>
    <row r="844" spans="1:30" ht="15.75" customHeight="1" x14ac:dyDescent="0.35">
      <c r="A844" s="2"/>
      <c r="B844" s="2"/>
      <c r="C844" s="2"/>
      <c r="D844" s="2"/>
      <c r="E844" s="2"/>
      <c r="F844" s="2"/>
      <c r="G844" s="2"/>
      <c r="H844" s="3"/>
      <c r="I844" s="3"/>
      <c r="J844" s="3"/>
      <c r="K844" s="5"/>
      <c r="L844" s="5"/>
      <c r="M844" s="5"/>
      <c r="N844" s="5"/>
      <c r="O844" s="5"/>
      <c r="P844" s="5"/>
      <c r="Q844" s="5"/>
      <c r="R844" s="5"/>
      <c r="S844" s="5"/>
      <c r="T844" s="5"/>
      <c r="U844" s="5"/>
      <c r="V844" s="5"/>
      <c r="W844" s="5"/>
      <c r="X844" s="5"/>
      <c r="Y844" s="5"/>
      <c r="Z844" s="5"/>
      <c r="AA844" s="5"/>
      <c r="AB844" s="5"/>
      <c r="AC844" s="5"/>
      <c r="AD844" s="5"/>
    </row>
    <row r="845" spans="1:30" ht="15.75" customHeight="1" x14ac:dyDescent="0.35">
      <c r="A845" s="2"/>
      <c r="B845" s="2"/>
      <c r="C845" s="2"/>
      <c r="D845" s="2"/>
      <c r="E845" s="2"/>
      <c r="F845" s="2"/>
      <c r="G845" s="2"/>
      <c r="H845" s="3"/>
      <c r="I845" s="3"/>
      <c r="J845" s="3"/>
      <c r="K845" s="5"/>
      <c r="L845" s="5"/>
      <c r="M845" s="5"/>
      <c r="N845" s="5"/>
      <c r="O845" s="5"/>
      <c r="P845" s="5"/>
      <c r="Q845" s="5"/>
      <c r="R845" s="5"/>
      <c r="S845" s="5"/>
      <c r="T845" s="5"/>
      <c r="U845" s="5"/>
      <c r="V845" s="5"/>
      <c r="W845" s="5"/>
      <c r="X845" s="5"/>
      <c r="Y845" s="5"/>
      <c r="Z845" s="5"/>
      <c r="AA845" s="5"/>
      <c r="AB845" s="5"/>
      <c r="AC845" s="5"/>
      <c r="AD845" s="5"/>
    </row>
    <row r="846" spans="1:30" ht="15.75" customHeight="1" x14ac:dyDescent="0.35">
      <c r="A846" s="2"/>
      <c r="B846" s="2"/>
      <c r="C846" s="2"/>
      <c r="D846" s="2"/>
      <c r="E846" s="2"/>
      <c r="F846" s="2"/>
      <c r="G846" s="2"/>
      <c r="H846" s="3"/>
      <c r="I846" s="3"/>
      <c r="J846" s="3"/>
      <c r="K846" s="5"/>
      <c r="L846" s="5"/>
      <c r="M846" s="5"/>
      <c r="N846" s="5"/>
      <c r="O846" s="5"/>
      <c r="P846" s="5"/>
      <c r="Q846" s="5"/>
      <c r="R846" s="5"/>
      <c r="S846" s="5"/>
      <c r="T846" s="5"/>
      <c r="U846" s="5"/>
      <c r="V846" s="5"/>
      <c r="W846" s="5"/>
      <c r="X846" s="5"/>
      <c r="Y846" s="5"/>
      <c r="Z846" s="5"/>
      <c r="AA846" s="5"/>
      <c r="AB846" s="5"/>
      <c r="AC846" s="5"/>
      <c r="AD846" s="5"/>
    </row>
    <row r="847" spans="1:30" ht="15.75" customHeight="1" x14ac:dyDescent="0.35">
      <c r="A847" s="2"/>
      <c r="B847" s="2"/>
      <c r="C847" s="2"/>
      <c r="D847" s="2"/>
      <c r="E847" s="2"/>
      <c r="F847" s="2"/>
      <c r="G847" s="2"/>
      <c r="H847" s="3"/>
      <c r="I847" s="3"/>
      <c r="J847" s="3"/>
      <c r="K847" s="5"/>
      <c r="L847" s="5"/>
      <c r="M847" s="5"/>
      <c r="N847" s="5"/>
      <c r="O847" s="5"/>
      <c r="P847" s="5"/>
      <c r="Q847" s="5"/>
      <c r="R847" s="5"/>
      <c r="S847" s="5"/>
      <c r="T847" s="5"/>
      <c r="U847" s="5"/>
      <c r="V847" s="5"/>
      <c r="W847" s="5"/>
      <c r="X847" s="5"/>
      <c r="Y847" s="5"/>
      <c r="Z847" s="5"/>
      <c r="AA847" s="5"/>
      <c r="AB847" s="5"/>
      <c r="AC847" s="5"/>
      <c r="AD847" s="5"/>
    </row>
    <row r="848" spans="1:30" ht="15.75" customHeight="1" x14ac:dyDescent="0.35">
      <c r="A848" s="2"/>
      <c r="B848" s="2"/>
      <c r="C848" s="2"/>
      <c r="D848" s="2"/>
      <c r="E848" s="2"/>
      <c r="F848" s="2"/>
      <c r="G848" s="2"/>
      <c r="H848" s="3"/>
      <c r="I848" s="3"/>
      <c r="J848" s="3"/>
      <c r="K848" s="5"/>
      <c r="L848" s="5"/>
      <c r="M848" s="5"/>
      <c r="N848" s="5"/>
      <c r="O848" s="5"/>
      <c r="P848" s="5"/>
      <c r="Q848" s="5"/>
      <c r="R848" s="5"/>
      <c r="S848" s="5"/>
      <c r="T848" s="5"/>
      <c r="U848" s="5"/>
      <c r="V848" s="5"/>
      <c r="W848" s="5"/>
      <c r="X848" s="5"/>
      <c r="Y848" s="5"/>
      <c r="Z848" s="5"/>
      <c r="AA848" s="5"/>
      <c r="AB848" s="5"/>
      <c r="AC848" s="5"/>
      <c r="AD848" s="5"/>
    </row>
    <row r="849" spans="1:30" ht="15.75" customHeight="1" x14ac:dyDescent="0.35">
      <c r="A849" s="2"/>
      <c r="B849" s="2"/>
      <c r="C849" s="2"/>
      <c r="D849" s="2"/>
      <c r="E849" s="2"/>
      <c r="F849" s="2"/>
      <c r="G849" s="2"/>
      <c r="H849" s="3"/>
      <c r="I849" s="3"/>
      <c r="J849" s="3"/>
      <c r="K849" s="5"/>
      <c r="L849" s="5"/>
      <c r="M849" s="5"/>
      <c r="N849" s="5"/>
      <c r="O849" s="5"/>
      <c r="P849" s="5"/>
      <c r="Q849" s="5"/>
      <c r="R849" s="5"/>
      <c r="S849" s="5"/>
      <c r="T849" s="5"/>
      <c r="U849" s="5"/>
      <c r="V849" s="5"/>
      <c r="W849" s="5"/>
      <c r="X849" s="5"/>
      <c r="Y849" s="5"/>
      <c r="Z849" s="5"/>
      <c r="AA849" s="5"/>
      <c r="AB849" s="5"/>
      <c r="AC849" s="5"/>
      <c r="AD849" s="5"/>
    </row>
    <row r="850" spans="1:30" ht="15.75" customHeight="1" x14ac:dyDescent="0.35">
      <c r="A850" s="2"/>
      <c r="B850" s="2"/>
      <c r="C850" s="2"/>
      <c r="D850" s="2"/>
      <c r="E850" s="2"/>
      <c r="F850" s="2"/>
      <c r="G850" s="2"/>
      <c r="H850" s="3"/>
      <c r="I850" s="3"/>
      <c r="J850" s="3"/>
      <c r="K850" s="5"/>
      <c r="L850" s="5"/>
      <c r="M850" s="5"/>
      <c r="N850" s="5"/>
      <c r="O850" s="5"/>
      <c r="P850" s="5"/>
      <c r="Q850" s="5"/>
      <c r="R850" s="5"/>
      <c r="S850" s="5"/>
      <c r="T850" s="5"/>
      <c r="U850" s="5"/>
      <c r="V850" s="5"/>
      <c r="W850" s="5"/>
      <c r="X850" s="5"/>
      <c r="Y850" s="5"/>
      <c r="Z850" s="5"/>
      <c r="AA850" s="5"/>
      <c r="AB850" s="5"/>
      <c r="AC850" s="5"/>
      <c r="AD850" s="5"/>
    </row>
    <row r="851" spans="1:30" ht="15.75" customHeight="1" x14ac:dyDescent="0.35">
      <c r="A851" s="2"/>
      <c r="B851" s="2"/>
      <c r="C851" s="2"/>
      <c r="D851" s="2"/>
      <c r="E851" s="2"/>
      <c r="F851" s="2"/>
      <c r="G851" s="2"/>
      <c r="H851" s="3"/>
      <c r="I851" s="3"/>
      <c r="J851" s="3"/>
      <c r="K851" s="5"/>
      <c r="L851" s="5"/>
      <c r="M851" s="5"/>
      <c r="N851" s="5"/>
      <c r="O851" s="5"/>
      <c r="P851" s="5"/>
      <c r="Q851" s="5"/>
      <c r="R851" s="5"/>
      <c r="S851" s="5"/>
      <c r="T851" s="5"/>
      <c r="U851" s="5"/>
      <c r="V851" s="5"/>
      <c r="W851" s="5"/>
      <c r="X851" s="5"/>
      <c r="Y851" s="5"/>
      <c r="Z851" s="5"/>
      <c r="AA851" s="5"/>
      <c r="AB851" s="5"/>
      <c r="AC851" s="5"/>
      <c r="AD851" s="5"/>
    </row>
    <row r="852" spans="1:30" ht="15.75" customHeight="1" x14ac:dyDescent="0.35">
      <c r="A852" s="2"/>
      <c r="B852" s="2"/>
      <c r="C852" s="2"/>
      <c r="D852" s="2"/>
      <c r="E852" s="2"/>
      <c r="F852" s="2"/>
      <c r="G852" s="2"/>
      <c r="H852" s="3"/>
      <c r="I852" s="3"/>
      <c r="J852" s="3"/>
      <c r="K852" s="5"/>
      <c r="L852" s="5"/>
      <c r="M852" s="5"/>
      <c r="N852" s="5"/>
      <c r="O852" s="5"/>
      <c r="P852" s="5"/>
      <c r="Q852" s="5"/>
      <c r="R852" s="5"/>
      <c r="S852" s="5"/>
      <c r="T852" s="5"/>
      <c r="U852" s="5"/>
      <c r="V852" s="5"/>
      <c r="W852" s="5"/>
      <c r="X852" s="5"/>
      <c r="Y852" s="5"/>
      <c r="Z852" s="5"/>
      <c r="AA852" s="5"/>
      <c r="AB852" s="5"/>
      <c r="AC852" s="5"/>
      <c r="AD852" s="5"/>
    </row>
    <row r="853" spans="1:30" ht="15.75" customHeight="1" x14ac:dyDescent="0.35">
      <c r="A853" s="2"/>
      <c r="B853" s="2"/>
      <c r="C853" s="2"/>
      <c r="D853" s="2"/>
      <c r="E853" s="2"/>
      <c r="F853" s="2"/>
      <c r="G853" s="2"/>
      <c r="H853" s="3"/>
      <c r="I853" s="3"/>
      <c r="J853" s="3"/>
      <c r="K853" s="5"/>
      <c r="L853" s="5"/>
      <c r="M853" s="5"/>
      <c r="N853" s="5"/>
      <c r="O853" s="5"/>
      <c r="P853" s="5"/>
      <c r="Q853" s="5"/>
      <c r="R853" s="5"/>
      <c r="S853" s="5"/>
      <c r="T853" s="5"/>
      <c r="U853" s="5"/>
      <c r="V853" s="5"/>
      <c r="W853" s="5"/>
      <c r="X853" s="5"/>
      <c r="Y853" s="5"/>
      <c r="Z853" s="5"/>
      <c r="AA853" s="5"/>
      <c r="AB853" s="5"/>
      <c r="AC853" s="5"/>
      <c r="AD853" s="5"/>
    </row>
    <row r="854" spans="1:30" ht="15.75" customHeight="1" x14ac:dyDescent="0.35">
      <c r="A854" s="2"/>
      <c r="B854" s="2"/>
      <c r="C854" s="2"/>
      <c r="D854" s="2"/>
      <c r="E854" s="2"/>
      <c r="F854" s="2"/>
      <c r="G854" s="2"/>
      <c r="H854" s="3"/>
      <c r="I854" s="3"/>
      <c r="J854" s="3"/>
      <c r="K854" s="5"/>
      <c r="L854" s="5"/>
      <c r="M854" s="5"/>
      <c r="N854" s="5"/>
      <c r="O854" s="5"/>
      <c r="P854" s="5"/>
      <c r="Q854" s="5"/>
      <c r="R854" s="5"/>
      <c r="S854" s="5"/>
      <c r="T854" s="5"/>
      <c r="U854" s="5"/>
      <c r="V854" s="5"/>
      <c r="W854" s="5"/>
      <c r="X854" s="5"/>
      <c r="Y854" s="5"/>
      <c r="Z854" s="5"/>
      <c r="AA854" s="5"/>
      <c r="AB854" s="5"/>
      <c r="AC854" s="5"/>
      <c r="AD854" s="5"/>
    </row>
    <row r="855" spans="1:30" ht="15.75" customHeight="1" x14ac:dyDescent="0.35">
      <c r="A855" s="2"/>
      <c r="B855" s="2"/>
      <c r="C855" s="2"/>
      <c r="D855" s="2"/>
      <c r="E855" s="2"/>
      <c r="F855" s="2"/>
      <c r="G855" s="2"/>
      <c r="H855" s="3"/>
      <c r="I855" s="3"/>
      <c r="J855" s="3"/>
      <c r="K855" s="5"/>
      <c r="L855" s="5"/>
      <c r="M855" s="5"/>
      <c r="N855" s="5"/>
      <c r="O855" s="5"/>
      <c r="P855" s="5"/>
      <c r="Q855" s="5"/>
      <c r="R855" s="5"/>
      <c r="S855" s="5"/>
      <c r="T855" s="5"/>
      <c r="U855" s="5"/>
      <c r="V855" s="5"/>
      <c r="W855" s="5"/>
      <c r="X855" s="5"/>
      <c r="Y855" s="5"/>
      <c r="Z855" s="5"/>
      <c r="AA855" s="5"/>
      <c r="AB855" s="5"/>
      <c r="AC855" s="5"/>
      <c r="AD855" s="5"/>
    </row>
    <row r="856" spans="1:30" ht="15.75" customHeight="1" x14ac:dyDescent="0.35">
      <c r="A856" s="2"/>
      <c r="B856" s="2"/>
      <c r="C856" s="2"/>
      <c r="D856" s="2"/>
      <c r="E856" s="2"/>
      <c r="F856" s="2"/>
      <c r="G856" s="2"/>
      <c r="H856" s="3"/>
      <c r="I856" s="3"/>
      <c r="J856" s="3"/>
      <c r="K856" s="5"/>
      <c r="L856" s="5"/>
      <c r="M856" s="5"/>
      <c r="N856" s="5"/>
      <c r="O856" s="5"/>
      <c r="P856" s="5"/>
      <c r="Q856" s="5"/>
      <c r="R856" s="5"/>
      <c r="S856" s="5"/>
      <c r="T856" s="5"/>
      <c r="U856" s="5"/>
      <c r="V856" s="5"/>
      <c r="W856" s="5"/>
      <c r="X856" s="5"/>
      <c r="Y856" s="5"/>
      <c r="Z856" s="5"/>
      <c r="AA856" s="5"/>
      <c r="AB856" s="5"/>
      <c r="AC856" s="5"/>
      <c r="AD856" s="5"/>
    </row>
    <row r="857" spans="1:30" ht="15.75" customHeight="1" x14ac:dyDescent="0.35">
      <c r="A857" s="2"/>
      <c r="B857" s="2"/>
      <c r="C857" s="2"/>
      <c r="D857" s="2"/>
      <c r="E857" s="2"/>
      <c r="F857" s="2"/>
      <c r="G857" s="2"/>
      <c r="H857" s="3"/>
      <c r="I857" s="3"/>
      <c r="J857" s="3"/>
      <c r="K857" s="5"/>
      <c r="L857" s="5"/>
      <c r="M857" s="5"/>
      <c r="N857" s="5"/>
      <c r="O857" s="5"/>
      <c r="P857" s="5"/>
      <c r="Q857" s="5"/>
      <c r="R857" s="5"/>
      <c r="S857" s="5"/>
      <c r="T857" s="5"/>
      <c r="U857" s="5"/>
      <c r="V857" s="5"/>
      <c r="W857" s="5"/>
      <c r="X857" s="5"/>
      <c r="Y857" s="5"/>
      <c r="Z857" s="5"/>
      <c r="AA857" s="5"/>
      <c r="AB857" s="5"/>
      <c r="AC857" s="5"/>
      <c r="AD857" s="5"/>
    </row>
    <row r="858" spans="1:30" ht="15.75" customHeight="1" x14ac:dyDescent="0.35">
      <c r="A858" s="2"/>
      <c r="B858" s="2"/>
      <c r="C858" s="2"/>
      <c r="D858" s="2"/>
      <c r="E858" s="2"/>
      <c r="F858" s="2"/>
      <c r="G858" s="2"/>
      <c r="H858" s="3"/>
      <c r="I858" s="3"/>
      <c r="J858" s="3"/>
      <c r="K858" s="5"/>
      <c r="L858" s="5"/>
      <c r="M858" s="5"/>
      <c r="N858" s="5"/>
      <c r="O858" s="5"/>
      <c r="P858" s="5"/>
      <c r="Q858" s="5"/>
      <c r="R858" s="5"/>
      <c r="S858" s="5"/>
      <c r="T858" s="5"/>
      <c r="U858" s="5"/>
      <c r="V858" s="5"/>
      <c r="W858" s="5"/>
      <c r="X858" s="5"/>
      <c r="Y858" s="5"/>
      <c r="Z858" s="5"/>
      <c r="AA858" s="5"/>
      <c r="AB858" s="5"/>
      <c r="AC858" s="5"/>
      <c r="AD858" s="5"/>
    </row>
    <row r="859" spans="1:30" ht="15.75" customHeight="1" x14ac:dyDescent="0.35">
      <c r="A859" s="2"/>
      <c r="B859" s="2"/>
      <c r="C859" s="2"/>
      <c r="D859" s="2"/>
      <c r="E859" s="2"/>
      <c r="F859" s="2"/>
      <c r="G859" s="2"/>
      <c r="H859" s="3"/>
      <c r="I859" s="3"/>
      <c r="J859" s="3"/>
      <c r="K859" s="5"/>
      <c r="L859" s="5"/>
      <c r="M859" s="5"/>
      <c r="N859" s="5"/>
      <c r="O859" s="5"/>
      <c r="P859" s="5"/>
      <c r="Q859" s="5"/>
      <c r="R859" s="5"/>
      <c r="S859" s="5"/>
      <c r="T859" s="5"/>
      <c r="U859" s="5"/>
      <c r="V859" s="5"/>
      <c r="W859" s="5"/>
      <c r="X859" s="5"/>
      <c r="Y859" s="5"/>
      <c r="Z859" s="5"/>
      <c r="AA859" s="5"/>
      <c r="AB859" s="5"/>
      <c r="AC859" s="5"/>
      <c r="AD859" s="5"/>
    </row>
    <row r="860" spans="1:30" ht="15.75" customHeight="1" x14ac:dyDescent="0.35">
      <c r="A860" s="2"/>
      <c r="B860" s="2"/>
      <c r="C860" s="2"/>
      <c r="D860" s="2"/>
      <c r="E860" s="2"/>
      <c r="F860" s="2"/>
      <c r="G860" s="2"/>
      <c r="H860" s="3"/>
      <c r="I860" s="3"/>
      <c r="J860" s="3"/>
      <c r="K860" s="5"/>
      <c r="L860" s="5"/>
      <c r="M860" s="5"/>
      <c r="N860" s="5"/>
      <c r="O860" s="5"/>
      <c r="P860" s="5"/>
      <c r="Q860" s="5"/>
      <c r="R860" s="5"/>
      <c r="S860" s="5"/>
      <c r="T860" s="5"/>
      <c r="U860" s="5"/>
      <c r="V860" s="5"/>
      <c r="W860" s="5"/>
      <c r="X860" s="5"/>
      <c r="Y860" s="5"/>
      <c r="Z860" s="5"/>
      <c r="AA860" s="5"/>
      <c r="AB860" s="5"/>
      <c r="AC860" s="5"/>
      <c r="AD860" s="5"/>
    </row>
    <row r="861" spans="1:30" ht="15.75" customHeight="1" x14ac:dyDescent="0.35">
      <c r="A861" s="2"/>
      <c r="B861" s="2"/>
      <c r="C861" s="2"/>
      <c r="D861" s="2"/>
      <c r="E861" s="2"/>
      <c r="F861" s="2"/>
      <c r="G861" s="2"/>
      <c r="H861" s="3"/>
      <c r="I861" s="3"/>
      <c r="J861" s="3"/>
      <c r="K861" s="5"/>
      <c r="L861" s="5"/>
      <c r="M861" s="5"/>
      <c r="N861" s="5"/>
      <c r="O861" s="5"/>
      <c r="P861" s="5"/>
      <c r="Q861" s="5"/>
      <c r="R861" s="5"/>
      <c r="S861" s="5"/>
      <c r="T861" s="5"/>
      <c r="U861" s="5"/>
      <c r="V861" s="5"/>
      <c r="W861" s="5"/>
      <c r="X861" s="5"/>
      <c r="Y861" s="5"/>
      <c r="Z861" s="5"/>
      <c r="AA861" s="5"/>
      <c r="AB861" s="5"/>
      <c r="AC861" s="5"/>
      <c r="AD861" s="5"/>
    </row>
    <row r="862" spans="1:30" ht="15.75" customHeight="1" x14ac:dyDescent="0.35">
      <c r="A862" s="2"/>
      <c r="B862" s="2"/>
      <c r="C862" s="2"/>
      <c r="D862" s="2"/>
      <c r="E862" s="2"/>
      <c r="F862" s="2"/>
      <c r="G862" s="2"/>
      <c r="H862" s="3"/>
      <c r="I862" s="3"/>
      <c r="J862" s="3"/>
      <c r="K862" s="5"/>
      <c r="L862" s="5"/>
      <c r="M862" s="5"/>
      <c r="N862" s="5"/>
      <c r="O862" s="5"/>
      <c r="P862" s="5"/>
      <c r="Q862" s="5"/>
      <c r="R862" s="5"/>
      <c r="S862" s="5"/>
      <c r="T862" s="5"/>
      <c r="U862" s="5"/>
      <c r="V862" s="5"/>
      <c r="W862" s="5"/>
      <c r="X862" s="5"/>
      <c r="Y862" s="5"/>
      <c r="Z862" s="5"/>
      <c r="AA862" s="5"/>
      <c r="AB862" s="5"/>
      <c r="AC862" s="5"/>
      <c r="AD862" s="5"/>
    </row>
    <row r="863" spans="1:30" ht="15.75" customHeight="1" x14ac:dyDescent="0.35">
      <c r="A863" s="2"/>
      <c r="B863" s="2"/>
      <c r="C863" s="2"/>
      <c r="D863" s="2"/>
      <c r="E863" s="2"/>
      <c r="F863" s="2"/>
      <c r="G863" s="2"/>
      <c r="H863" s="3"/>
      <c r="I863" s="3"/>
      <c r="J863" s="3"/>
      <c r="K863" s="5"/>
      <c r="L863" s="5"/>
      <c r="M863" s="5"/>
      <c r="N863" s="5"/>
      <c r="O863" s="5"/>
      <c r="P863" s="5"/>
      <c r="Q863" s="5"/>
      <c r="R863" s="5"/>
      <c r="S863" s="5"/>
      <c r="T863" s="5"/>
      <c r="U863" s="5"/>
      <c r="V863" s="5"/>
      <c r="W863" s="5"/>
      <c r="X863" s="5"/>
      <c r="Y863" s="5"/>
      <c r="Z863" s="5"/>
      <c r="AA863" s="5"/>
      <c r="AB863" s="5"/>
      <c r="AC863" s="5"/>
      <c r="AD863" s="5"/>
    </row>
    <row r="864" spans="1:30" ht="15.75" customHeight="1" x14ac:dyDescent="0.35">
      <c r="A864" s="2"/>
      <c r="B864" s="2"/>
      <c r="C864" s="2"/>
      <c r="D864" s="2"/>
      <c r="E864" s="2"/>
      <c r="F864" s="2"/>
      <c r="G864" s="2"/>
      <c r="H864" s="3"/>
      <c r="I864" s="3"/>
      <c r="J864" s="3"/>
      <c r="K864" s="5"/>
      <c r="L864" s="5"/>
      <c r="M864" s="5"/>
      <c r="N864" s="5"/>
      <c r="O864" s="5"/>
      <c r="P864" s="5"/>
      <c r="Q864" s="5"/>
      <c r="R864" s="5"/>
      <c r="S864" s="5"/>
      <c r="T864" s="5"/>
      <c r="U864" s="5"/>
      <c r="V864" s="5"/>
      <c r="W864" s="5"/>
      <c r="X864" s="5"/>
      <c r="Y864" s="5"/>
      <c r="Z864" s="5"/>
      <c r="AA864" s="5"/>
      <c r="AB864" s="5"/>
      <c r="AC864" s="5"/>
      <c r="AD864" s="5"/>
    </row>
    <row r="865" spans="1:30" ht="15.75" customHeight="1" x14ac:dyDescent="0.35">
      <c r="A865" s="2"/>
      <c r="B865" s="2"/>
      <c r="C865" s="2"/>
      <c r="D865" s="2"/>
      <c r="E865" s="2"/>
      <c r="F865" s="2"/>
      <c r="G865" s="2"/>
      <c r="H865" s="3"/>
      <c r="I865" s="3"/>
      <c r="J865" s="3"/>
      <c r="K865" s="5"/>
      <c r="L865" s="5"/>
      <c r="M865" s="5"/>
      <c r="N865" s="5"/>
      <c r="O865" s="5"/>
      <c r="P865" s="5"/>
      <c r="Q865" s="5"/>
      <c r="R865" s="5"/>
      <c r="S865" s="5"/>
      <c r="T865" s="5"/>
      <c r="U865" s="5"/>
      <c r="V865" s="5"/>
      <c r="W865" s="5"/>
      <c r="X865" s="5"/>
      <c r="Y865" s="5"/>
      <c r="Z865" s="5"/>
      <c r="AA865" s="5"/>
      <c r="AB865" s="5"/>
      <c r="AC865" s="5"/>
      <c r="AD865" s="5"/>
    </row>
    <row r="866" spans="1:30" ht="15.75" customHeight="1" x14ac:dyDescent="0.35">
      <c r="A866" s="2"/>
      <c r="B866" s="2"/>
      <c r="C866" s="2"/>
      <c r="D866" s="2"/>
      <c r="E866" s="2"/>
      <c r="F866" s="2"/>
      <c r="G866" s="2"/>
      <c r="H866" s="3"/>
      <c r="I866" s="3"/>
      <c r="J866" s="3"/>
      <c r="K866" s="5"/>
      <c r="L866" s="5"/>
      <c r="M866" s="5"/>
      <c r="N866" s="5"/>
      <c r="O866" s="5"/>
      <c r="P866" s="5"/>
      <c r="Q866" s="5"/>
      <c r="R866" s="5"/>
      <c r="S866" s="5"/>
      <c r="T866" s="5"/>
      <c r="U866" s="5"/>
      <c r="V866" s="5"/>
      <c r="W866" s="5"/>
      <c r="X866" s="5"/>
      <c r="Y866" s="5"/>
      <c r="Z866" s="5"/>
      <c r="AA866" s="5"/>
      <c r="AB866" s="5"/>
      <c r="AC866" s="5"/>
      <c r="AD866" s="5"/>
    </row>
    <row r="867" spans="1:30" ht="15.75" customHeight="1" x14ac:dyDescent="0.35">
      <c r="A867" s="2"/>
      <c r="B867" s="2"/>
      <c r="C867" s="2"/>
      <c r="D867" s="2"/>
      <c r="E867" s="2"/>
      <c r="F867" s="2"/>
      <c r="G867" s="2"/>
      <c r="H867" s="3"/>
      <c r="I867" s="3"/>
      <c r="J867" s="3"/>
      <c r="K867" s="5"/>
      <c r="L867" s="5"/>
      <c r="M867" s="5"/>
      <c r="N867" s="5"/>
      <c r="O867" s="5"/>
      <c r="P867" s="5"/>
      <c r="Q867" s="5"/>
      <c r="R867" s="5"/>
      <c r="S867" s="5"/>
      <c r="T867" s="5"/>
      <c r="U867" s="5"/>
      <c r="V867" s="5"/>
      <c r="W867" s="5"/>
      <c r="X867" s="5"/>
      <c r="Y867" s="5"/>
      <c r="Z867" s="5"/>
      <c r="AA867" s="5"/>
      <c r="AB867" s="5"/>
      <c r="AC867" s="5"/>
      <c r="AD867" s="5"/>
    </row>
    <row r="868" spans="1:30" ht="15.75" customHeight="1" x14ac:dyDescent="0.35">
      <c r="A868" s="2"/>
      <c r="B868" s="2"/>
      <c r="C868" s="2"/>
      <c r="D868" s="2"/>
      <c r="E868" s="2"/>
      <c r="F868" s="2"/>
      <c r="G868" s="2"/>
      <c r="H868" s="3"/>
      <c r="I868" s="3"/>
      <c r="J868" s="3"/>
      <c r="K868" s="5"/>
      <c r="L868" s="5"/>
      <c r="M868" s="5"/>
      <c r="N868" s="5"/>
      <c r="O868" s="5"/>
      <c r="P868" s="5"/>
      <c r="Q868" s="5"/>
      <c r="R868" s="5"/>
      <c r="S868" s="5"/>
      <c r="T868" s="5"/>
      <c r="U868" s="5"/>
      <c r="V868" s="5"/>
      <c r="W868" s="5"/>
      <c r="X868" s="5"/>
      <c r="Y868" s="5"/>
      <c r="Z868" s="5"/>
      <c r="AA868" s="5"/>
      <c r="AB868" s="5"/>
      <c r="AC868" s="5"/>
      <c r="AD868" s="5"/>
    </row>
    <row r="869" spans="1:30" ht="15.75" customHeight="1" x14ac:dyDescent="0.35">
      <c r="A869" s="2"/>
      <c r="B869" s="2"/>
      <c r="C869" s="2"/>
      <c r="D869" s="2"/>
      <c r="E869" s="2"/>
      <c r="F869" s="2"/>
      <c r="G869" s="2"/>
      <c r="H869" s="3"/>
      <c r="I869" s="3"/>
      <c r="J869" s="3"/>
      <c r="K869" s="5"/>
      <c r="L869" s="5"/>
      <c r="M869" s="5"/>
      <c r="N869" s="5"/>
      <c r="O869" s="5"/>
      <c r="P869" s="5"/>
      <c r="Q869" s="5"/>
      <c r="R869" s="5"/>
      <c r="S869" s="5"/>
      <c r="T869" s="5"/>
      <c r="U869" s="5"/>
      <c r="V869" s="5"/>
      <c r="W869" s="5"/>
      <c r="X869" s="5"/>
      <c r="Y869" s="5"/>
      <c r="Z869" s="5"/>
      <c r="AA869" s="5"/>
      <c r="AB869" s="5"/>
      <c r="AC869" s="5"/>
      <c r="AD869" s="5"/>
    </row>
    <row r="870" spans="1:30" ht="15.75" customHeight="1" x14ac:dyDescent="0.35">
      <c r="A870" s="2"/>
      <c r="B870" s="2"/>
      <c r="C870" s="2"/>
      <c r="D870" s="2"/>
      <c r="E870" s="2"/>
      <c r="F870" s="2"/>
      <c r="G870" s="2"/>
      <c r="H870" s="3"/>
      <c r="I870" s="3"/>
      <c r="J870" s="3"/>
      <c r="K870" s="5"/>
      <c r="L870" s="5"/>
      <c r="M870" s="5"/>
      <c r="N870" s="5"/>
      <c r="O870" s="5"/>
      <c r="P870" s="5"/>
      <c r="Q870" s="5"/>
      <c r="R870" s="5"/>
      <c r="S870" s="5"/>
      <c r="T870" s="5"/>
      <c r="U870" s="5"/>
      <c r="V870" s="5"/>
      <c r="W870" s="5"/>
      <c r="X870" s="5"/>
      <c r="Y870" s="5"/>
      <c r="Z870" s="5"/>
      <c r="AA870" s="5"/>
      <c r="AB870" s="5"/>
      <c r="AC870" s="5"/>
      <c r="AD870" s="5"/>
    </row>
    <row r="871" spans="1:30" ht="15.75" customHeight="1" x14ac:dyDescent="0.35">
      <c r="A871" s="2"/>
      <c r="B871" s="2"/>
      <c r="C871" s="2"/>
      <c r="D871" s="2"/>
      <c r="E871" s="2"/>
      <c r="F871" s="2"/>
      <c r="G871" s="2"/>
      <c r="H871" s="3"/>
      <c r="I871" s="3"/>
      <c r="J871" s="3"/>
      <c r="K871" s="5"/>
      <c r="L871" s="5"/>
      <c r="M871" s="5"/>
      <c r="N871" s="5"/>
      <c r="O871" s="5"/>
      <c r="P871" s="5"/>
      <c r="Q871" s="5"/>
      <c r="R871" s="5"/>
      <c r="S871" s="5"/>
      <c r="T871" s="5"/>
      <c r="U871" s="5"/>
      <c r="V871" s="5"/>
      <c r="W871" s="5"/>
      <c r="X871" s="5"/>
      <c r="Y871" s="5"/>
      <c r="Z871" s="5"/>
      <c r="AA871" s="5"/>
      <c r="AB871" s="5"/>
      <c r="AC871" s="5"/>
      <c r="AD871" s="5"/>
    </row>
    <row r="872" spans="1:30" ht="15.75" customHeight="1" x14ac:dyDescent="0.35">
      <c r="A872" s="2"/>
      <c r="B872" s="2"/>
      <c r="C872" s="2"/>
      <c r="D872" s="2"/>
      <c r="E872" s="2"/>
      <c r="F872" s="2"/>
      <c r="G872" s="2"/>
      <c r="H872" s="3"/>
      <c r="I872" s="3"/>
      <c r="J872" s="3"/>
      <c r="K872" s="5"/>
      <c r="L872" s="5"/>
      <c r="M872" s="5"/>
      <c r="N872" s="5"/>
      <c r="O872" s="5"/>
      <c r="P872" s="5"/>
      <c r="Q872" s="5"/>
      <c r="R872" s="5"/>
      <c r="S872" s="5"/>
      <c r="T872" s="5"/>
      <c r="U872" s="5"/>
      <c r="V872" s="5"/>
      <c r="W872" s="5"/>
      <c r="X872" s="5"/>
      <c r="Y872" s="5"/>
      <c r="Z872" s="5"/>
      <c r="AA872" s="5"/>
      <c r="AB872" s="5"/>
      <c r="AC872" s="5"/>
      <c r="AD872" s="5"/>
    </row>
    <row r="873" spans="1:30" ht="15.75" customHeight="1" x14ac:dyDescent="0.35">
      <c r="A873" s="2"/>
      <c r="B873" s="2"/>
      <c r="C873" s="2"/>
      <c r="D873" s="2"/>
      <c r="E873" s="2"/>
      <c r="F873" s="2"/>
      <c r="G873" s="2"/>
      <c r="H873" s="3"/>
      <c r="I873" s="3"/>
      <c r="J873" s="3"/>
      <c r="K873" s="5"/>
      <c r="L873" s="5"/>
      <c r="M873" s="5"/>
      <c r="N873" s="5"/>
      <c r="O873" s="5"/>
      <c r="P873" s="5"/>
      <c r="Q873" s="5"/>
      <c r="R873" s="5"/>
      <c r="S873" s="5"/>
      <c r="T873" s="5"/>
      <c r="U873" s="5"/>
      <c r="V873" s="5"/>
      <c r="W873" s="5"/>
      <c r="X873" s="5"/>
      <c r="Y873" s="5"/>
      <c r="Z873" s="5"/>
      <c r="AA873" s="5"/>
      <c r="AB873" s="5"/>
      <c r="AC873" s="5"/>
      <c r="AD873" s="5"/>
    </row>
    <row r="874" spans="1:30" ht="15.75" customHeight="1" x14ac:dyDescent="0.35">
      <c r="A874" s="2"/>
      <c r="B874" s="2"/>
      <c r="C874" s="2"/>
      <c r="D874" s="2"/>
      <c r="E874" s="2"/>
      <c r="F874" s="2"/>
      <c r="G874" s="2"/>
      <c r="H874" s="3"/>
      <c r="I874" s="3"/>
      <c r="J874" s="3"/>
      <c r="K874" s="5"/>
      <c r="L874" s="5"/>
      <c r="M874" s="5"/>
      <c r="N874" s="5"/>
      <c r="O874" s="5"/>
      <c r="P874" s="5"/>
      <c r="Q874" s="5"/>
      <c r="R874" s="5"/>
      <c r="S874" s="5"/>
      <c r="T874" s="5"/>
      <c r="U874" s="5"/>
      <c r="V874" s="5"/>
      <c r="W874" s="5"/>
      <c r="X874" s="5"/>
      <c r="Y874" s="5"/>
      <c r="Z874" s="5"/>
      <c r="AA874" s="5"/>
      <c r="AB874" s="5"/>
      <c r="AC874" s="5"/>
      <c r="AD874" s="5"/>
    </row>
    <row r="875" spans="1:30" ht="15.75" customHeight="1" x14ac:dyDescent="0.35">
      <c r="A875" s="2"/>
      <c r="B875" s="2"/>
      <c r="C875" s="2"/>
      <c r="D875" s="2"/>
      <c r="E875" s="2"/>
      <c r="F875" s="2"/>
      <c r="G875" s="2"/>
      <c r="H875" s="3"/>
      <c r="I875" s="3"/>
      <c r="J875" s="3"/>
      <c r="K875" s="5"/>
      <c r="L875" s="5"/>
      <c r="M875" s="5"/>
      <c r="N875" s="5"/>
      <c r="O875" s="5"/>
      <c r="P875" s="5"/>
      <c r="Q875" s="5"/>
      <c r="R875" s="5"/>
      <c r="S875" s="5"/>
      <c r="T875" s="5"/>
      <c r="U875" s="5"/>
      <c r="V875" s="5"/>
      <c r="W875" s="5"/>
      <c r="X875" s="5"/>
      <c r="Y875" s="5"/>
      <c r="Z875" s="5"/>
      <c r="AA875" s="5"/>
      <c r="AB875" s="5"/>
      <c r="AC875" s="5"/>
      <c r="AD875" s="5"/>
    </row>
    <row r="876" spans="1:30" ht="15.75" customHeight="1" x14ac:dyDescent="0.35">
      <c r="A876" s="2"/>
      <c r="B876" s="2"/>
      <c r="C876" s="2"/>
      <c r="D876" s="2"/>
      <c r="E876" s="2"/>
      <c r="F876" s="2"/>
      <c r="G876" s="2"/>
      <c r="H876" s="3"/>
      <c r="I876" s="3"/>
      <c r="J876" s="3"/>
      <c r="K876" s="5"/>
      <c r="L876" s="5"/>
      <c r="M876" s="5"/>
      <c r="N876" s="5"/>
      <c r="O876" s="5"/>
      <c r="P876" s="5"/>
      <c r="Q876" s="5"/>
      <c r="R876" s="5"/>
      <c r="S876" s="5"/>
      <c r="T876" s="5"/>
      <c r="U876" s="5"/>
      <c r="V876" s="5"/>
      <c r="W876" s="5"/>
      <c r="X876" s="5"/>
      <c r="Y876" s="5"/>
      <c r="Z876" s="5"/>
      <c r="AA876" s="5"/>
      <c r="AB876" s="5"/>
      <c r="AC876" s="5"/>
      <c r="AD876" s="5"/>
    </row>
    <row r="877" spans="1:30" ht="15.75" customHeight="1" x14ac:dyDescent="0.35">
      <c r="A877" s="2"/>
      <c r="B877" s="2"/>
      <c r="C877" s="2"/>
      <c r="D877" s="2"/>
      <c r="E877" s="2"/>
      <c r="F877" s="2"/>
      <c r="G877" s="2"/>
      <c r="H877" s="3"/>
      <c r="I877" s="3"/>
      <c r="J877" s="3"/>
      <c r="K877" s="5"/>
      <c r="L877" s="5"/>
      <c r="M877" s="5"/>
      <c r="N877" s="5"/>
      <c r="O877" s="5"/>
      <c r="P877" s="5"/>
      <c r="Q877" s="5"/>
      <c r="R877" s="5"/>
      <c r="S877" s="5"/>
      <c r="T877" s="5"/>
      <c r="U877" s="5"/>
      <c r="V877" s="5"/>
      <c r="W877" s="5"/>
      <c r="X877" s="5"/>
      <c r="Y877" s="5"/>
      <c r="Z877" s="5"/>
      <c r="AA877" s="5"/>
      <c r="AB877" s="5"/>
      <c r="AC877" s="5"/>
      <c r="AD877" s="5"/>
    </row>
    <row r="878" spans="1:30" ht="15.75" customHeight="1" x14ac:dyDescent="0.35">
      <c r="A878" s="2"/>
      <c r="B878" s="2"/>
      <c r="C878" s="2"/>
      <c r="D878" s="2"/>
      <c r="E878" s="2"/>
      <c r="F878" s="2"/>
      <c r="G878" s="2"/>
      <c r="H878" s="3"/>
      <c r="I878" s="3"/>
      <c r="J878" s="3"/>
      <c r="K878" s="5"/>
      <c r="L878" s="5"/>
      <c r="M878" s="5"/>
      <c r="N878" s="5"/>
      <c r="O878" s="5"/>
      <c r="P878" s="5"/>
      <c r="Q878" s="5"/>
      <c r="R878" s="5"/>
      <c r="S878" s="5"/>
      <c r="T878" s="5"/>
      <c r="U878" s="5"/>
      <c r="V878" s="5"/>
      <c r="W878" s="5"/>
      <c r="X878" s="5"/>
      <c r="Y878" s="5"/>
      <c r="Z878" s="5"/>
      <c r="AA878" s="5"/>
      <c r="AB878" s="5"/>
      <c r="AC878" s="5"/>
      <c r="AD878" s="5"/>
    </row>
    <row r="879" spans="1:30" ht="15.75" customHeight="1" x14ac:dyDescent="0.35">
      <c r="A879" s="2"/>
      <c r="B879" s="2"/>
      <c r="C879" s="2"/>
      <c r="D879" s="2"/>
      <c r="E879" s="2"/>
      <c r="F879" s="2"/>
      <c r="G879" s="2"/>
      <c r="H879" s="3"/>
      <c r="I879" s="3"/>
      <c r="J879" s="3"/>
      <c r="K879" s="5"/>
      <c r="L879" s="5"/>
      <c r="M879" s="5"/>
      <c r="N879" s="5"/>
      <c r="O879" s="5"/>
      <c r="P879" s="5"/>
      <c r="Q879" s="5"/>
      <c r="R879" s="5"/>
      <c r="S879" s="5"/>
      <c r="T879" s="5"/>
      <c r="U879" s="5"/>
      <c r="V879" s="5"/>
      <c r="W879" s="5"/>
      <c r="X879" s="5"/>
      <c r="Y879" s="5"/>
      <c r="Z879" s="5"/>
      <c r="AA879" s="5"/>
      <c r="AB879" s="5"/>
      <c r="AC879" s="5"/>
      <c r="AD879" s="5"/>
    </row>
    <row r="880" spans="1:30" ht="15.75" customHeight="1" x14ac:dyDescent="0.35">
      <c r="A880" s="2"/>
      <c r="B880" s="2"/>
      <c r="C880" s="2"/>
      <c r="D880" s="2"/>
      <c r="E880" s="2"/>
      <c r="F880" s="2"/>
      <c r="G880" s="2"/>
      <c r="H880" s="3"/>
      <c r="I880" s="3"/>
      <c r="J880" s="3"/>
      <c r="K880" s="5"/>
      <c r="L880" s="5"/>
      <c r="M880" s="5"/>
      <c r="N880" s="5"/>
      <c r="O880" s="5"/>
      <c r="P880" s="5"/>
      <c r="Q880" s="5"/>
      <c r="R880" s="5"/>
      <c r="S880" s="5"/>
      <c r="T880" s="5"/>
      <c r="U880" s="5"/>
      <c r="V880" s="5"/>
      <c r="W880" s="5"/>
      <c r="X880" s="5"/>
      <c r="Y880" s="5"/>
      <c r="Z880" s="5"/>
      <c r="AA880" s="5"/>
      <c r="AB880" s="5"/>
      <c r="AC880" s="5"/>
      <c r="AD880" s="5"/>
    </row>
    <row r="881" spans="1:30" ht="15.75" customHeight="1" x14ac:dyDescent="0.35">
      <c r="A881" s="2"/>
      <c r="B881" s="2"/>
      <c r="C881" s="2"/>
      <c r="D881" s="2"/>
      <c r="E881" s="2"/>
      <c r="F881" s="2"/>
      <c r="G881" s="2"/>
      <c r="H881" s="3"/>
      <c r="I881" s="3"/>
      <c r="J881" s="3"/>
      <c r="K881" s="5"/>
      <c r="L881" s="5"/>
      <c r="M881" s="5"/>
      <c r="N881" s="5"/>
      <c r="O881" s="5"/>
      <c r="P881" s="5"/>
      <c r="Q881" s="5"/>
      <c r="R881" s="5"/>
      <c r="S881" s="5"/>
      <c r="T881" s="5"/>
      <c r="U881" s="5"/>
      <c r="V881" s="5"/>
      <c r="W881" s="5"/>
      <c r="X881" s="5"/>
      <c r="Y881" s="5"/>
      <c r="Z881" s="5"/>
      <c r="AA881" s="5"/>
      <c r="AB881" s="5"/>
      <c r="AC881" s="5"/>
      <c r="AD881" s="5"/>
    </row>
    <row r="882" spans="1:30" ht="15.75" customHeight="1" x14ac:dyDescent="0.35">
      <c r="A882" s="2"/>
      <c r="B882" s="2"/>
      <c r="C882" s="2"/>
      <c r="D882" s="2"/>
      <c r="E882" s="2"/>
      <c r="F882" s="2"/>
      <c r="G882" s="2"/>
      <c r="H882" s="3"/>
      <c r="I882" s="3"/>
      <c r="J882" s="3"/>
      <c r="K882" s="5"/>
      <c r="L882" s="5"/>
      <c r="M882" s="5"/>
      <c r="N882" s="5"/>
      <c r="O882" s="5"/>
      <c r="P882" s="5"/>
      <c r="Q882" s="5"/>
      <c r="R882" s="5"/>
      <c r="S882" s="5"/>
      <c r="T882" s="5"/>
      <c r="U882" s="5"/>
      <c r="V882" s="5"/>
      <c r="W882" s="5"/>
      <c r="X882" s="5"/>
      <c r="Y882" s="5"/>
      <c r="Z882" s="5"/>
      <c r="AA882" s="5"/>
      <c r="AB882" s="5"/>
      <c r="AC882" s="5"/>
      <c r="AD882" s="5"/>
    </row>
    <row r="883" spans="1:30" ht="15.75" customHeight="1" x14ac:dyDescent="0.35">
      <c r="A883" s="2"/>
      <c r="B883" s="2"/>
      <c r="C883" s="2"/>
      <c r="D883" s="2"/>
      <c r="E883" s="2"/>
      <c r="F883" s="2"/>
      <c r="G883" s="2"/>
      <c r="H883" s="3"/>
      <c r="I883" s="3"/>
      <c r="J883" s="3"/>
      <c r="K883" s="5"/>
      <c r="L883" s="5"/>
      <c r="M883" s="5"/>
      <c r="N883" s="5"/>
      <c r="O883" s="5"/>
      <c r="P883" s="5"/>
      <c r="Q883" s="5"/>
      <c r="R883" s="5"/>
      <c r="S883" s="5"/>
      <c r="T883" s="5"/>
      <c r="U883" s="5"/>
      <c r="V883" s="5"/>
      <c r="W883" s="5"/>
      <c r="X883" s="5"/>
      <c r="Y883" s="5"/>
      <c r="Z883" s="5"/>
      <c r="AA883" s="5"/>
      <c r="AB883" s="5"/>
      <c r="AC883" s="5"/>
      <c r="AD883" s="5"/>
    </row>
    <row r="884" spans="1:30" ht="15.75" customHeight="1" x14ac:dyDescent="0.35">
      <c r="A884" s="2"/>
      <c r="B884" s="2"/>
      <c r="C884" s="2"/>
      <c r="D884" s="2"/>
      <c r="E884" s="2"/>
      <c r="F884" s="2"/>
      <c r="G884" s="2"/>
      <c r="H884" s="3"/>
      <c r="I884" s="3"/>
      <c r="J884" s="3"/>
      <c r="K884" s="5"/>
      <c r="L884" s="5"/>
      <c r="M884" s="5"/>
      <c r="N884" s="5"/>
      <c r="O884" s="5"/>
      <c r="P884" s="5"/>
      <c r="Q884" s="5"/>
      <c r="R884" s="5"/>
      <c r="S884" s="5"/>
      <c r="T884" s="5"/>
      <c r="U884" s="5"/>
      <c r="V884" s="5"/>
      <c r="W884" s="5"/>
      <c r="X884" s="5"/>
      <c r="Y884" s="5"/>
      <c r="Z884" s="5"/>
      <c r="AA884" s="5"/>
      <c r="AB884" s="5"/>
      <c r="AC884" s="5"/>
      <c r="AD884" s="5"/>
    </row>
    <row r="885" spans="1:30" ht="15.75" customHeight="1" x14ac:dyDescent="0.35">
      <c r="A885" s="2"/>
      <c r="B885" s="2"/>
      <c r="C885" s="2"/>
      <c r="D885" s="2"/>
      <c r="E885" s="2"/>
      <c r="F885" s="2"/>
      <c r="G885" s="2"/>
      <c r="H885" s="3"/>
      <c r="I885" s="3"/>
      <c r="J885" s="3"/>
      <c r="K885" s="5"/>
      <c r="L885" s="5"/>
      <c r="M885" s="5"/>
      <c r="N885" s="5"/>
      <c r="O885" s="5"/>
      <c r="P885" s="5"/>
      <c r="Q885" s="5"/>
      <c r="R885" s="5"/>
      <c r="S885" s="5"/>
      <c r="T885" s="5"/>
      <c r="U885" s="5"/>
      <c r="V885" s="5"/>
      <c r="W885" s="5"/>
      <c r="X885" s="5"/>
      <c r="Y885" s="5"/>
      <c r="Z885" s="5"/>
      <c r="AA885" s="5"/>
      <c r="AB885" s="5"/>
      <c r="AC885" s="5"/>
      <c r="AD885" s="5"/>
    </row>
    <row r="886" spans="1:30" ht="15.75" customHeight="1" x14ac:dyDescent="0.35">
      <c r="A886" s="2"/>
      <c r="B886" s="2"/>
      <c r="C886" s="2"/>
      <c r="D886" s="2"/>
      <c r="E886" s="2"/>
      <c r="F886" s="2"/>
      <c r="G886" s="2"/>
      <c r="H886" s="3"/>
      <c r="I886" s="3"/>
      <c r="J886" s="3"/>
      <c r="K886" s="5"/>
      <c r="L886" s="5"/>
      <c r="M886" s="5"/>
      <c r="N886" s="5"/>
      <c r="O886" s="5"/>
      <c r="P886" s="5"/>
      <c r="Q886" s="5"/>
      <c r="R886" s="5"/>
      <c r="S886" s="5"/>
      <c r="T886" s="5"/>
      <c r="U886" s="5"/>
      <c r="V886" s="5"/>
      <c r="W886" s="5"/>
      <c r="X886" s="5"/>
      <c r="Y886" s="5"/>
      <c r="Z886" s="5"/>
      <c r="AA886" s="5"/>
      <c r="AB886" s="5"/>
      <c r="AC886" s="5"/>
      <c r="AD886" s="5"/>
    </row>
    <row r="887" spans="1:30" ht="15.75" customHeight="1" x14ac:dyDescent="0.35">
      <c r="A887" s="2"/>
      <c r="B887" s="2"/>
      <c r="C887" s="2"/>
      <c r="D887" s="2"/>
      <c r="E887" s="2"/>
      <c r="F887" s="2"/>
      <c r="G887" s="2"/>
      <c r="H887" s="3"/>
      <c r="I887" s="3"/>
      <c r="J887" s="3"/>
      <c r="K887" s="5"/>
      <c r="L887" s="5"/>
      <c r="M887" s="5"/>
      <c r="N887" s="5"/>
      <c r="O887" s="5"/>
      <c r="P887" s="5"/>
      <c r="Q887" s="5"/>
      <c r="R887" s="5"/>
      <c r="S887" s="5"/>
      <c r="T887" s="5"/>
      <c r="U887" s="5"/>
      <c r="V887" s="5"/>
      <c r="W887" s="5"/>
      <c r="X887" s="5"/>
      <c r="Y887" s="5"/>
      <c r="Z887" s="5"/>
      <c r="AA887" s="5"/>
      <c r="AB887" s="5"/>
      <c r="AC887" s="5"/>
      <c r="AD887" s="5"/>
    </row>
    <row r="888" spans="1:30" ht="15.75" customHeight="1" x14ac:dyDescent="0.35">
      <c r="A888" s="2"/>
      <c r="B888" s="2"/>
      <c r="C888" s="2"/>
      <c r="D888" s="2"/>
      <c r="E888" s="2"/>
      <c r="F888" s="2"/>
      <c r="G888" s="2"/>
      <c r="H888" s="3"/>
      <c r="I888" s="3"/>
      <c r="J888" s="3"/>
      <c r="K888" s="5"/>
      <c r="L888" s="5"/>
      <c r="M888" s="5"/>
      <c r="N888" s="5"/>
      <c r="O888" s="5"/>
      <c r="P888" s="5"/>
      <c r="Q888" s="5"/>
      <c r="R888" s="5"/>
      <c r="S888" s="5"/>
      <c r="T888" s="5"/>
      <c r="U888" s="5"/>
      <c r="V888" s="5"/>
      <c r="W888" s="5"/>
      <c r="X888" s="5"/>
      <c r="Y888" s="5"/>
      <c r="Z888" s="5"/>
      <c r="AA888" s="5"/>
      <c r="AB888" s="5"/>
      <c r="AC888" s="5"/>
      <c r="AD888" s="5"/>
    </row>
    <row r="889" spans="1:30" ht="15.75" customHeight="1" x14ac:dyDescent="0.35">
      <c r="A889" s="2"/>
      <c r="B889" s="2"/>
      <c r="C889" s="2"/>
      <c r="D889" s="2"/>
      <c r="E889" s="2"/>
      <c r="F889" s="2"/>
      <c r="G889" s="2"/>
      <c r="H889" s="3"/>
      <c r="I889" s="3"/>
      <c r="J889" s="3"/>
      <c r="K889" s="5"/>
      <c r="L889" s="5"/>
      <c r="M889" s="5"/>
      <c r="N889" s="5"/>
      <c r="O889" s="5"/>
      <c r="P889" s="5"/>
      <c r="Q889" s="5"/>
      <c r="R889" s="5"/>
      <c r="S889" s="5"/>
      <c r="T889" s="5"/>
      <c r="U889" s="5"/>
      <c r="V889" s="5"/>
      <c r="W889" s="5"/>
      <c r="X889" s="5"/>
      <c r="Y889" s="5"/>
      <c r="Z889" s="5"/>
      <c r="AA889" s="5"/>
      <c r="AB889" s="5"/>
      <c r="AC889" s="5"/>
      <c r="AD889" s="5"/>
    </row>
    <row r="890" spans="1:30" ht="15.75" customHeight="1" x14ac:dyDescent="0.35">
      <c r="A890" s="2"/>
      <c r="B890" s="2"/>
      <c r="C890" s="2"/>
      <c r="D890" s="2"/>
      <c r="E890" s="2"/>
      <c r="F890" s="2"/>
      <c r="G890" s="2"/>
      <c r="H890" s="3"/>
      <c r="I890" s="3"/>
      <c r="J890" s="3"/>
      <c r="K890" s="5"/>
      <c r="L890" s="5"/>
      <c r="M890" s="5"/>
      <c r="N890" s="5"/>
      <c r="O890" s="5"/>
      <c r="P890" s="5"/>
      <c r="Q890" s="5"/>
      <c r="R890" s="5"/>
      <c r="S890" s="5"/>
      <c r="T890" s="5"/>
      <c r="U890" s="5"/>
      <c r="V890" s="5"/>
      <c r="W890" s="5"/>
      <c r="X890" s="5"/>
      <c r="Y890" s="5"/>
      <c r="Z890" s="5"/>
      <c r="AA890" s="5"/>
      <c r="AB890" s="5"/>
      <c r="AC890" s="5"/>
      <c r="AD890" s="5"/>
    </row>
    <row r="891" spans="1:30" ht="15.75" customHeight="1" x14ac:dyDescent="0.35">
      <c r="A891" s="2"/>
      <c r="B891" s="2"/>
      <c r="C891" s="2"/>
      <c r="D891" s="2"/>
      <c r="E891" s="2"/>
      <c r="F891" s="2"/>
      <c r="G891" s="2"/>
      <c r="H891" s="3"/>
      <c r="I891" s="3"/>
      <c r="J891" s="3"/>
      <c r="K891" s="5"/>
      <c r="L891" s="5"/>
      <c r="M891" s="5"/>
      <c r="N891" s="5"/>
      <c r="O891" s="5"/>
      <c r="P891" s="5"/>
      <c r="Q891" s="5"/>
      <c r="R891" s="5"/>
      <c r="S891" s="5"/>
      <c r="T891" s="5"/>
      <c r="U891" s="5"/>
      <c r="V891" s="5"/>
      <c r="W891" s="5"/>
      <c r="X891" s="5"/>
      <c r="Y891" s="5"/>
      <c r="Z891" s="5"/>
      <c r="AA891" s="5"/>
      <c r="AB891" s="5"/>
      <c r="AC891" s="5"/>
      <c r="AD891" s="5"/>
    </row>
    <row r="892" spans="1:30" ht="15.75" customHeight="1" x14ac:dyDescent="0.35">
      <c r="A892" s="2"/>
      <c r="B892" s="2"/>
      <c r="C892" s="2"/>
      <c r="D892" s="2"/>
      <c r="E892" s="2"/>
      <c r="F892" s="2"/>
      <c r="G892" s="2"/>
      <c r="H892" s="3"/>
      <c r="I892" s="3"/>
      <c r="J892" s="3"/>
      <c r="K892" s="5"/>
      <c r="L892" s="5"/>
      <c r="M892" s="5"/>
      <c r="N892" s="5"/>
      <c r="O892" s="5"/>
      <c r="P892" s="5"/>
      <c r="Q892" s="5"/>
      <c r="R892" s="5"/>
      <c r="S892" s="5"/>
      <c r="T892" s="5"/>
      <c r="U892" s="5"/>
      <c r="V892" s="5"/>
      <c r="W892" s="5"/>
      <c r="X892" s="5"/>
      <c r="Y892" s="5"/>
      <c r="Z892" s="5"/>
      <c r="AA892" s="5"/>
      <c r="AB892" s="5"/>
      <c r="AC892" s="5"/>
      <c r="AD892" s="5"/>
    </row>
    <row r="893" spans="1:30" ht="15.75" customHeight="1" x14ac:dyDescent="0.35">
      <c r="A893" s="2"/>
      <c r="B893" s="2"/>
      <c r="C893" s="2"/>
      <c r="D893" s="2"/>
      <c r="E893" s="2"/>
      <c r="F893" s="2"/>
      <c r="G893" s="2"/>
      <c r="H893" s="3"/>
      <c r="I893" s="3"/>
      <c r="J893" s="3"/>
      <c r="K893" s="5"/>
      <c r="L893" s="5"/>
      <c r="M893" s="5"/>
      <c r="N893" s="5"/>
      <c r="O893" s="5"/>
      <c r="P893" s="5"/>
      <c r="Q893" s="5"/>
      <c r="R893" s="5"/>
      <c r="S893" s="5"/>
      <c r="T893" s="5"/>
      <c r="U893" s="5"/>
      <c r="V893" s="5"/>
      <c r="W893" s="5"/>
      <c r="X893" s="5"/>
      <c r="Y893" s="5"/>
      <c r="Z893" s="5"/>
      <c r="AA893" s="5"/>
      <c r="AB893" s="5"/>
      <c r="AC893" s="5"/>
      <c r="AD893" s="5"/>
    </row>
    <row r="894" spans="1:30" ht="15.75" customHeight="1" x14ac:dyDescent="0.35">
      <c r="A894" s="2"/>
      <c r="B894" s="2"/>
      <c r="C894" s="2"/>
      <c r="D894" s="2"/>
      <c r="E894" s="2"/>
      <c r="F894" s="2"/>
      <c r="G894" s="2"/>
      <c r="H894" s="3"/>
      <c r="I894" s="3"/>
      <c r="J894" s="3"/>
      <c r="K894" s="5"/>
      <c r="L894" s="5"/>
      <c r="M894" s="5"/>
      <c r="N894" s="5"/>
      <c r="O894" s="5"/>
      <c r="P894" s="5"/>
      <c r="Q894" s="5"/>
      <c r="R894" s="5"/>
      <c r="S894" s="5"/>
      <c r="T894" s="5"/>
      <c r="U894" s="5"/>
      <c r="V894" s="5"/>
      <c r="W894" s="5"/>
      <c r="X894" s="5"/>
      <c r="Y894" s="5"/>
      <c r="Z894" s="5"/>
      <c r="AA894" s="5"/>
      <c r="AB894" s="5"/>
      <c r="AC894" s="5"/>
      <c r="AD894" s="5"/>
    </row>
    <row r="895" spans="1:30" ht="15.75" customHeight="1" x14ac:dyDescent="0.35">
      <c r="A895" s="2"/>
      <c r="B895" s="2"/>
      <c r="C895" s="2"/>
      <c r="D895" s="2"/>
      <c r="E895" s="2"/>
      <c r="F895" s="2"/>
      <c r="G895" s="2"/>
      <c r="H895" s="3"/>
      <c r="I895" s="3"/>
      <c r="J895" s="3"/>
      <c r="K895" s="5"/>
      <c r="L895" s="5"/>
      <c r="M895" s="5"/>
      <c r="N895" s="5"/>
      <c r="O895" s="5"/>
      <c r="P895" s="5"/>
      <c r="Q895" s="5"/>
      <c r="R895" s="5"/>
      <c r="S895" s="5"/>
      <c r="T895" s="5"/>
      <c r="U895" s="5"/>
      <c r="V895" s="5"/>
      <c r="W895" s="5"/>
      <c r="X895" s="5"/>
      <c r="Y895" s="5"/>
      <c r="Z895" s="5"/>
      <c r="AA895" s="5"/>
      <c r="AB895" s="5"/>
      <c r="AC895" s="5"/>
      <c r="AD895" s="5"/>
    </row>
    <row r="896" spans="1:30" ht="15.75" customHeight="1" x14ac:dyDescent="0.35">
      <c r="A896" s="2"/>
      <c r="B896" s="2"/>
      <c r="C896" s="2"/>
      <c r="D896" s="2"/>
      <c r="E896" s="2"/>
      <c r="F896" s="2"/>
      <c r="G896" s="2"/>
      <c r="H896" s="3"/>
      <c r="I896" s="3"/>
      <c r="J896" s="3"/>
      <c r="K896" s="5"/>
      <c r="L896" s="5"/>
      <c r="M896" s="5"/>
      <c r="N896" s="5"/>
      <c r="O896" s="5"/>
      <c r="P896" s="5"/>
      <c r="Q896" s="5"/>
      <c r="R896" s="5"/>
      <c r="S896" s="5"/>
      <c r="T896" s="5"/>
      <c r="U896" s="5"/>
      <c r="V896" s="5"/>
      <c r="W896" s="5"/>
      <c r="X896" s="5"/>
      <c r="Y896" s="5"/>
      <c r="Z896" s="5"/>
      <c r="AA896" s="5"/>
      <c r="AB896" s="5"/>
      <c r="AC896" s="5"/>
      <c r="AD896" s="5"/>
    </row>
    <row r="897" spans="1:30" ht="15.75" customHeight="1" x14ac:dyDescent="0.35">
      <c r="A897" s="2"/>
      <c r="B897" s="2"/>
      <c r="C897" s="2"/>
      <c r="D897" s="2"/>
      <c r="E897" s="2"/>
      <c r="F897" s="2"/>
      <c r="G897" s="2"/>
      <c r="H897" s="3"/>
      <c r="I897" s="3"/>
      <c r="J897" s="3"/>
      <c r="K897" s="5"/>
      <c r="L897" s="5"/>
      <c r="M897" s="5"/>
      <c r="N897" s="5"/>
      <c r="O897" s="5"/>
      <c r="P897" s="5"/>
      <c r="Q897" s="5"/>
      <c r="R897" s="5"/>
      <c r="S897" s="5"/>
      <c r="T897" s="5"/>
      <c r="U897" s="5"/>
      <c r="V897" s="5"/>
      <c r="W897" s="5"/>
      <c r="X897" s="5"/>
      <c r="Y897" s="5"/>
      <c r="Z897" s="5"/>
      <c r="AA897" s="5"/>
      <c r="AB897" s="5"/>
      <c r="AC897" s="5"/>
      <c r="AD897" s="5"/>
    </row>
    <row r="898" spans="1:30" ht="15.75" customHeight="1" x14ac:dyDescent="0.35">
      <c r="A898" s="2"/>
      <c r="B898" s="2"/>
      <c r="C898" s="2"/>
      <c r="D898" s="2"/>
      <c r="E898" s="2"/>
      <c r="F898" s="2"/>
      <c r="G898" s="2"/>
      <c r="H898" s="3"/>
      <c r="I898" s="3"/>
      <c r="J898" s="3"/>
      <c r="K898" s="5"/>
      <c r="L898" s="5"/>
      <c r="M898" s="5"/>
      <c r="N898" s="5"/>
      <c r="O898" s="5"/>
      <c r="P898" s="5"/>
      <c r="Q898" s="5"/>
      <c r="R898" s="5"/>
      <c r="S898" s="5"/>
      <c r="T898" s="5"/>
      <c r="U898" s="5"/>
      <c r="V898" s="5"/>
      <c r="W898" s="5"/>
      <c r="X898" s="5"/>
      <c r="Y898" s="5"/>
      <c r="Z898" s="5"/>
      <c r="AA898" s="5"/>
      <c r="AB898" s="5"/>
      <c r="AC898" s="5"/>
      <c r="AD898" s="5"/>
    </row>
    <row r="899" spans="1:30" ht="15.75" customHeight="1" x14ac:dyDescent="0.35">
      <c r="A899" s="2"/>
      <c r="B899" s="2"/>
      <c r="C899" s="2"/>
      <c r="D899" s="2"/>
      <c r="E899" s="2"/>
      <c r="F899" s="2"/>
      <c r="G899" s="2"/>
      <c r="H899" s="3"/>
      <c r="I899" s="3"/>
      <c r="J899" s="3"/>
      <c r="K899" s="5"/>
      <c r="L899" s="5"/>
      <c r="M899" s="5"/>
      <c r="N899" s="5"/>
      <c r="O899" s="5"/>
      <c r="P899" s="5"/>
      <c r="Q899" s="5"/>
      <c r="R899" s="5"/>
      <c r="S899" s="5"/>
      <c r="T899" s="5"/>
      <c r="U899" s="5"/>
      <c r="V899" s="5"/>
      <c r="W899" s="5"/>
      <c r="X899" s="5"/>
      <c r="Y899" s="5"/>
      <c r="Z899" s="5"/>
      <c r="AA899" s="5"/>
      <c r="AB899" s="5"/>
      <c r="AC899" s="5"/>
      <c r="AD899" s="5"/>
    </row>
    <row r="900" spans="1:30" ht="15.75" customHeight="1" x14ac:dyDescent="0.35">
      <c r="A900" s="2"/>
      <c r="B900" s="2"/>
      <c r="C900" s="2"/>
      <c r="D900" s="2"/>
      <c r="E900" s="2"/>
      <c r="F900" s="2"/>
      <c r="G900" s="2"/>
      <c r="H900" s="3"/>
      <c r="I900" s="3"/>
      <c r="J900" s="3"/>
      <c r="K900" s="5"/>
      <c r="L900" s="5"/>
      <c r="M900" s="5"/>
      <c r="N900" s="5"/>
      <c r="O900" s="5"/>
      <c r="P900" s="5"/>
      <c r="Q900" s="5"/>
      <c r="R900" s="5"/>
      <c r="S900" s="5"/>
      <c r="T900" s="5"/>
      <c r="U900" s="5"/>
      <c r="V900" s="5"/>
      <c r="W900" s="5"/>
      <c r="X900" s="5"/>
      <c r="Y900" s="5"/>
      <c r="Z900" s="5"/>
      <c r="AA900" s="5"/>
      <c r="AB900" s="5"/>
      <c r="AC900" s="5"/>
      <c r="AD900" s="5"/>
    </row>
    <row r="901" spans="1:30" ht="15.75" customHeight="1" x14ac:dyDescent="0.35">
      <c r="A901" s="2"/>
      <c r="B901" s="2"/>
      <c r="C901" s="2"/>
      <c r="D901" s="2"/>
      <c r="E901" s="2"/>
      <c r="F901" s="2"/>
      <c r="G901" s="2"/>
      <c r="H901" s="3"/>
      <c r="I901" s="3"/>
      <c r="J901" s="3"/>
      <c r="K901" s="5"/>
      <c r="L901" s="5"/>
      <c r="M901" s="5"/>
      <c r="N901" s="5"/>
      <c r="O901" s="5"/>
      <c r="P901" s="5"/>
      <c r="Q901" s="5"/>
      <c r="R901" s="5"/>
      <c r="S901" s="5"/>
      <c r="T901" s="5"/>
      <c r="U901" s="5"/>
      <c r="V901" s="5"/>
      <c r="W901" s="5"/>
      <c r="X901" s="5"/>
      <c r="Y901" s="5"/>
      <c r="Z901" s="5"/>
      <c r="AA901" s="5"/>
      <c r="AB901" s="5"/>
      <c r="AC901" s="5"/>
      <c r="AD901" s="5"/>
    </row>
    <row r="902" spans="1:30" ht="15.75" customHeight="1" x14ac:dyDescent="0.35">
      <c r="A902" s="2"/>
      <c r="B902" s="2"/>
      <c r="C902" s="2"/>
      <c r="D902" s="2"/>
      <c r="E902" s="2"/>
      <c r="F902" s="2"/>
      <c r="G902" s="2"/>
      <c r="H902" s="3"/>
      <c r="I902" s="3"/>
      <c r="J902" s="3"/>
      <c r="K902" s="5"/>
      <c r="L902" s="5"/>
      <c r="M902" s="5"/>
      <c r="N902" s="5"/>
      <c r="O902" s="5"/>
      <c r="P902" s="5"/>
      <c r="Q902" s="5"/>
      <c r="R902" s="5"/>
      <c r="S902" s="5"/>
      <c r="T902" s="5"/>
      <c r="U902" s="5"/>
      <c r="V902" s="5"/>
      <c r="W902" s="5"/>
      <c r="X902" s="5"/>
      <c r="Y902" s="5"/>
      <c r="Z902" s="5"/>
      <c r="AA902" s="5"/>
      <c r="AB902" s="5"/>
      <c r="AC902" s="5"/>
      <c r="AD902" s="5"/>
    </row>
    <row r="903" spans="1:30" ht="15.75" customHeight="1" x14ac:dyDescent="0.35">
      <c r="A903" s="2"/>
      <c r="B903" s="2"/>
      <c r="C903" s="2"/>
      <c r="D903" s="2"/>
      <c r="E903" s="2"/>
      <c r="F903" s="2"/>
      <c r="G903" s="2"/>
      <c r="H903" s="3"/>
      <c r="I903" s="3"/>
      <c r="J903" s="3"/>
      <c r="K903" s="5"/>
      <c r="L903" s="5"/>
      <c r="M903" s="5"/>
      <c r="N903" s="5"/>
      <c r="O903" s="5"/>
      <c r="P903" s="5"/>
      <c r="Q903" s="5"/>
      <c r="R903" s="5"/>
      <c r="S903" s="5"/>
      <c r="T903" s="5"/>
      <c r="U903" s="5"/>
      <c r="V903" s="5"/>
      <c r="W903" s="5"/>
      <c r="X903" s="5"/>
      <c r="Y903" s="5"/>
      <c r="Z903" s="5"/>
      <c r="AA903" s="5"/>
      <c r="AB903" s="5"/>
      <c r="AC903" s="5"/>
      <c r="AD903" s="5"/>
    </row>
    <row r="904" spans="1:30" ht="15.75" customHeight="1" x14ac:dyDescent="0.35">
      <c r="A904" s="2"/>
      <c r="B904" s="2"/>
      <c r="C904" s="2"/>
      <c r="D904" s="2"/>
      <c r="E904" s="2"/>
      <c r="F904" s="2"/>
      <c r="G904" s="2"/>
      <c r="H904" s="3"/>
      <c r="I904" s="3"/>
      <c r="J904" s="3"/>
      <c r="K904" s="5"/>
      <c r="L904" s="5"/>
      <c r="M904" s="5"/>
      <c r="N904" s="5"/>
      <c r="O904" s="5"/>
      <c r="P904" s="5"/>
      <c r="Q904" s="5"/>
      <c r="R904" s="5"/>
      <c r="S904" s="5"/>
      <c r="T904" s="5"/>
      <c r="U904" s="5"/>
      <c r="V904" s="5"/>
      <c r="W904" s="5"/>
      <c r="X904" s="5"/>
      <c r="Y904" s="5"/>
      <c r="Z904" s="5"/>
      <c r="AA904" s="5"/>
      <c r="AB904" s="5"/>
      <c r="AC904" s="5"/>
      <c r="AD904" s="5"/>
    </row>
    <row r="905" spans="1:30" ht="15.75" customHeight="1" x14ac:dyDescent="0.35">
      <c r="A905" s="2"/>
      <c r="B905" s="2"/>
      <c r="C905" s="2"/>
      <c r="D905" s="2"/>
      <c r="E905" s="2"/>
      <c r="F905" s="2"/>
      <c r="G905" s="2"/>
      <c r="H905" s="3"/>
      <c r="I905" s="3"/>
      <c r="J905" s="3"/>
      <c r="K905" s="5"/>
      <c r="L905" s="5"/>
      <c r="M905" s="5"/>
      <c r="N905" s="5"/>
      <c r="O905" s="5"/>
      <c r="P905" s="5"/>
      <c r="Q905" s="5"/>
      <c r="R905" s="5"/>
      <c r="S905" s="5"/>
      <c r="T905" s="5"/>
      <c r="U905" s="5"/>
      <c r="V905" s="5"/>
      <c r="W905" s="5"/>
      <c r="X905" s="5"/>
      <c r="Y905" s="5"/>
      <c r="Z905" s="5"/>
      <c r="AA905" s="5"/>
      <c r="AB905" s="5"/>
      <c r="AC905" s="5"/>
      <c r="AD905" s="5"/>
    </row>
    <row r="906" spans="1:30" ht="15.75" customHeight="1" x14ac:dyDescent="0.35">
      <c r="A906" s="2"/>
      <c r="B906" s="2"/>
      <c r="C906" s="2"/>
      <c r="D906" s="2"/>
      <c r="E906" s="2"/>
      <c r="F906" s="2"/>
      <c r="G906" s="2"/>
      <c r="H906" s="3"/>
      <c r="I906" s="3"/>
      <c r="J906" s="3"/>
      <c r="K906" s="5"/>
      <c r="L906" s="5"/>
      <c r="M906" s="5"/>
      <c r="N906" s="5"/>
      <c r="O906" s="5"/>
      <c r="P906" s="5"/>
      <c r="Q906" s="5"/>
      <c r="R906" s="5"/>
      <c r="S906" s="5"/>
      <c r="T906" s="5"/>
      <c r="U906" s="5"/>
      <c r="V906" s="5"/>
      <c r="W906" s="5"/>
      <c r="X906" s="5"/>
      <c r="Y906" s="5"/>
      <c r="Z906" s="5"/>
      <c r="AA906" s="5"/>
      <c r="AB906" s="5"/>
      <c r="AC906" s="5"/>
      <c r="AD906" s="5"/>
    </row>
    <row r="907" spans="1:30" ht="15.75" customHeight="1" x14ac:dyDescent="0.35">
      <c r="A907" s="2"/>
      <c r="B907" s="2"/>
      <c r="C907" s="2"/>
      <c r="D907" s="2"/>
      <c r="E907" s="2"/>
      <c r="F907" s="2"/>
      <c r="G907" s="2"/>
      <c r="H907" s="3"/>
      <c r="I907" s="3"/>
      <c r="J907" s="3"/>
      <c r="K907" s="5"/>
      <c r="L907" s="5"/>
      <c r="M907" s="5"/>
      <c r="N907" s="5"/>
      <c r="O907" s="5"/>
      <c r="P907" s="5"/>
      <c r="Q907" s="5"/>
      <c r="R907" s="5"/>
      <c r="S907" s="5"/>
      <c r="T907" s="5"/>
      <c r="U907" s="5"/>
      <c r="V907" s="5"/>
      <c r="W907" s="5"/>
      <c r="X907" s="5"/>
      <c r="Y907" s="5"/>
      <c r="Z907" s="5"/>
      <c r="AA907" s="5"/>
      <c r="AB907" s="5"/>
      <c r="AC907" s="5"/>
      <c r="AD907" s="5"/>
    </row>
    <row r="908" spans="1:30" ht="15.75" customHeight="1" x14ac:dyDescent="0.35">
      <c r="A908" s="2"/>
      <c r="B908" s="2"/>
      <c r="C908" s="2"/>
      <c r="D908" s="2"/>
      <c r="E908" s="2"/>
      <c r="F908" s="2"/>
      <c r="G908" s="2"/>
      <c r="H908" s="3"/>
      <c r="I908" s="3"/>
      <c r="J908" s="3"/>
      <c r="K908" s="5"/>
      <c r="L908" s="5"/>
      <c r="M908" s="5"/>
      <c r="N908" s="5"/>
      <c r="O908" s="5"/>
      <c r="P908" s="5"/>
      <c r="Q908" s="5"/>
      <c r="R908" s="5"/>
      <c r="S908" s="5"/>
      <c r="T908" s="5"/>
      <c r="U908" s="5"/>
      <c r="V908" s="5"/>
      <c r="W908" s="5"/>
      <c r="X908" s="5"/>
      <c r="Y908" s="5"/>
      <c r="Z908" s="5"/>
      <c r="AA908" s="5"/>
      <c r="AB908" s="5"/>
      <c r="AC908" s="5"/>
      <c r="AD908" s="5"/>
    </row>
    <row r="909" spans="1:30" ht="15.75" customHeight="1" x14ac:dyDescent="0.35">
      <c r="A909" s="2"/>
      <c r="B909" s="2"/>
      <c r="C909" s="2"/>
      <c r="D909" s="2"/>
      <c r="E909" s="2"/>
      <c r="F909" s="2"/>
      <c r="G909" s="2"/>
      <c r="H909" s="3"/>
      <c r="I909" s="3"/>
      <c r="J909" s="3"/>
      <c r="K909" s="5"/>
      <c r="L909" s="5"/>
      <c r="M909" s="5"/>
      <c r="N909" s="5"/>
      <c r="O909" s="5"/>
      <c r="P909" s="5"/>
      <c r="Q909" s="5"/>
      <c r="R909" s="5"/>
      <c r="S909" s="5"/>
      <c r="T909" s="5"/>
      <c r="U909" s="5"/>
      <c r="V909" s="5"/>
      <c r="W909" s="5"/>
      <c r="X909" s="5"/>
      <c r="Y909" s="5"/>
      <c r="Z909" s="5"/>
      <c r="AA909" s="5"/>
      <c r="AB909" s="5"/>
      <c r="AC909" s="5"/>
      <c r="AD909" s="5"/>
    </row>
    <row r="910" spans="1:30" ht="15.75" customHeight="1" x14ac:dyDescent="0.35">
      <c r="A910" s="2"/>
      <c r="B910" s="2"/>
      <c r="C910" s="2"/>
      <c r="D910" s="2"/>
      <c r="E910" s="2"/>
      <c r="F910" s="2"/>
      <c r="G910" s="2"/>
      <c r="H910" s="3"/>
      <c r="I910" s="3"/>
      <c r="J910" s="3"/>
      <c r="K910" s="5"/>
      <c r="L910" s="5"/>
      <c r="M910" s="5"/>
      <c r="N910" s="5"/>
      <c r="O910" s="5"/>
      <c r="P910" s="5"/>
      <c r="Q910" s="5"/>
      <c r="R910" s="5"/>
      <c r="S910" s="5"/>
      <c r="T910" s="5"/>
      <c r="U910" s="5"/>
      <c r="V910" s="5"/>
      <c r="W910" s="5"/>
      <c r="X910" s="5"/>
      <c r="Y910" s="5"/>
      <c r="Z910" s="5"/>
      <c r="AA910" s="5"/>
      <c r="AB910" s="5"/>
      <c r="AC910" s="5"/>
      <c r="AD910" s="5"/>
    </row>
    <row r="911" spans="1:30" ht="15.75" customHeight="1" x14ac:dyDescent="0.35">
      <c r="A911" s="2"/>
      <c r="B911" s="2"/>
      <c r="C911" s="2"/>
      <c r="D911" s="2"/>
      <c r="E911" s="2"/>
      <c r="F911" s="2"/>
      <c r="G911" s="2"/>
      <c r="H911" s="3"/>
      <c r="I911" s="3"/>
      <c r="J911" s="3"/>
      <c r="K911" s="5"/>
      <c r="L911" s="5"/>
      <c r="M911" s="5"/>
      <c r="N911" s="5"/>
      <c r="O911" s="5"/>
      <c r="P911" s="5"/>
      <c r="Q911" s="5"/>
      <c r="R911" s="5"/>
      <c r="S911" s="5"/>
      <c r="T911" s="5"/>
      <c r="U911" s="5"/>
      <c r="V911" s="5"/>
      <c r="W911" s="5"/>
      <c r="X911" s="5"/>
      <c r="Y911" s="5"/>
      <c r="Z911" s="5"/>
      <c r="AA911" s="5"/>
      <c r="AB911" s="5"/>
      <c r="AC911" s="5"/>
      <c r="AD911" s="5"/>
    </row>
    <row r="912" spans="1:30" ht="15.75" customHeight="1" x14ac:dyDescent="0.35">
      <c r="A912" s="2"/>
      <c r="B912" s="2"/>
      <c r="C912" s="2"/>
      <c r="D912" s="2"/>
      <c r="E912" s="2"/>
      <c r="F912" s="2"/>
      <c r="G912" s="2"/>
      <c r="H912" s="3"/>
      <c r="I912" s="3"/>
      <c r="J912" s="3"/>
      <c r="K912" s="5"/>
      <c r="L912" s="5"/>
      <c r="M912" s="5"/>
      <c r="N912" s="5"/>
      <c r="O912" s="5"/>
      <c r="P912" s="5"/>
      <c r="Q912" s="5"/>
      <c r="R912" s="5"/>
      <c r="S912" s="5"/>
      <c r="T912" s="5"/>
      <c r="U912" s="5"/>
      <c r="V912" s="5"/>
      <c r="W912" s="5"/>
      <c r="X912" s="5"/>
      <c r="Y912" s="5"/>
      <c r="Z912" s="5"/>
      <c r="AA912" s="5"/>
      <c r="AB912" s="5"/>
      <c r="AC912" s="5"/>
      <c r="AD912" s="5"/>
    </row>
    <row r="913" spans="1:30" ht="15.75" customHeight="1" x14ac:dyDescent="0.35">
      <c r="A913" s="2"/>
      <c r="B913" s="2"/>
      <c r="C913" s="2"/>
      <c r="D913" s="2"/>
      <c r="E913" s="2"/>
      <c r="F913" s="2"/>
      <c r="G913" s="2"/>
      <c r="H913" s="3"/>
      <c r="I913" s="3"/>
      <c r="J913" s="3"/>
      <c r="K913" s="5"/>
      <c r="L913" s="5"/>
      <c r="M913" s="5"/>
      <c r="N913" s="5"/>
      <c r="O913" s="5"/>
      <c r="P913" s="5"/>
      <c r="Q913" s="5"/>
      <c r="R913" s="5"/>
      <c r="S913" s="5"/>
      <c r="T913" s="5"/>
      <c r="U913" s="5"/>
      <c r="V913" s="5"/>
      <c r="W913" s="5"/>
      <c r="X913" s="5"/>
      <c r="Y913" s="5"/>
      <c r="Z913" s="5"/>
      <c r="AA913" s="5"/>
      <c r="AB913" s="5"/>
      <c r="AC913" s="5"/>
      <c r="AD913" s="5"/>
    </row>
    <row r="914" spans="1:30" ht="15.75" customHeight="1" x14ac:dyDescent="0.35">
      <c r="A914" s="2"/>
      <c r="B914" s="2"/>
      <c r="C914" s="2"/>
      <c r="D914" s="2"/>
      <c r="E914" s="2"/>
      <c r="F914" s="2"/>
      <c r="G914" s="2"/>
      <c r="H914" s="3"/>
      <c r="I914" s="3"/>
      <c r="J914" s="3"/>
      <c r="K914" s="5"/>
      <c r="L914" s="5"/>
      <c r="M914" s="5"/>
      <c r="N914" s="5"/>
      <c r="O914" s="5"/>
      <c r="P914" s="5"/>
      <c r="Q914" s="5"/>
      <c r="R914" s="5"/>
      <c r="S914" s="5"/>
      <c r="T914" s="5"/>
      <c r="U914" s="5"/>
      <c r="V914" s="5"/>
      <c r="W914" s="5"/>
      <c r="X914" s="5"/>
      <c r="Y914" s="5"/>
      <c r="Z914" s="5"/>
      <c r="AA914" s="5"/>
      <c r="AB914" s="5"/>
      <c r="AC914" s="5"/>
      <c r="AD914" s="5"/>
    </row>
    <row r="915" spans="1:30" ht="15.75" customHeight="1" x14ac:dyDescent="0.35">
      <c r="A915" s="2"/>
      <c r="B915" s="2"/>
      <c r="C915" s="2"/>
      <c r="D915" s="2"/>
      <c r="E915" s="2"/>
      <c r="F915" s="2"/>
      <c r="G915" s="2"/>
      <c r="H915" s="3"/>
      <c r="I915" s="3"/>
      <c r="J915" s="3"/>
      <c r="K915" s="5"/>
      <c r="L915" s="5"/>
      <c r="M915" s="5"/>
      <c r="N915" s="5"/>
      <c r="O915" s="5"/>
      <c r="P915" s="5"/>
      <c r="Q915" s="5"/>
      <c r="R915" s="5"/>
      <c r="S915" s="5"/>
      <c r="T915" s="5"/>
      <c r="U915" s="5"/>
      <c r="V915" s="5"/>
      <c r="W915" s="5"/>
      <c r="X915" s="5"/>
      <c r="Y915" s="5"/>
      <c r="Z915" s="5"/>
      <c r="AA915" s="5"/>
      <c r="AB915" s="5"/>
      <c r="AC915" s="5"/>
      <c r="AD915" s="5"/>
    </row>
    <row r="916" spans="1:30" ht="15.75" customHeight="1" x14ac:dyDescent="0.35">
      <c r="A916" s="2"/>
      <c r="B916" s="2"/>
      <c r="C916" s="2"/>
      <c r="D916" s="2"/>
      <c r="E916" s="2"/>
      <c r="F916" s="2"/>
      <c r="G916" s="2"/>
      <c r="H916" s="3"/>
      <c r="I916" s="3"/>
      <c r="J916" s="3"/>
      <c r="K916" s="5"/>
      <c r="L916" s="5"/>
      <c r="M916" s="5"/>
      <c r="N916" s="5"/>
      <c r="O916" s="5"/>
      <c r="P916" s="5"/>
      <c r="Q916" s="5"/>
      <c r="R916" s="5"/>
      <c r="S916" s="5"/>
      <c r="T916" s="5"/>
      <c r="U916" s="5"/>
      <c r="V916" s="5"/>
      <c r="W916" s="5"/>
      <c r="X916" s="5"/>
      <c r="Y916" s="5"/>
      <c r="Z916" s="5"/>
      <c r="AA916" s="5"/>
      <c r="AB916" s="5"/>
      <c r="AC916" s="5"/>
      <c r="AD916" s="5"/>
    </row>
    <row r="917" spans="1:30" ht="15.75" customHeight="1" x14ac:dyDescent="0.35">
      <c r="A917" s="2"/>
      <c r="B917" s="2"/>
      <c r="C917" s="2"/>
      <c r="D917" s="2"/>
      <c r="E917" s="2"/>
      <c r="F917" s="2"/>
      <c r="G917" s="2"/>
      <c r="H917" s="3"/>
      <c r="I917" s="3"/>
      <c r="J917" s="3"/>
      <c r="K917" s="5"/>
      <c r="L917" s="5"/>
      <c r="M917" s="5"/>
      <c r="N917" s="5"/>
      <c r="O917" s="5"/>
      <c r="P917" s="5"/>
      <c r="Q917" s="5"/>
      <c r="R917" s="5"/>
      <c r="S917" s="5"/>
      <c r="T917" s="5"/>
      <c r="U917" s="5"/>
      <c r="V917" s="5"/>
      <c r="W917" s="5"/>
      <c r="X917" s="5"/>
      <c r="Y917" s="5"/>
      <c r="Z917" s="5"/>
      <c r="AA917" s="5"/>
      <c r="AB917" s="5"/>
      <c r="AC917" s="5"/>
      <c r="AD917" s="5"/>
    </row>
    <row r="918" spans="1:30" ht="15.75" customHeight="1" x14ac:dyDescent="0.35">
      <c r="A918" s="2"/>
      <c r="B918" s="2"/>
      <c r="C918" s="2"/>
      <c r="D918" s="2"/>
      <c r="E918" s="2"/>
      <c r="F918" s="2"/>
      <c r="G918" s="2"/>
      <c r="H918" s="3"/>
      <c r="I918" s="3"/>
      <c r="J918" s="3"/>
      <c r="K918" s="5"/>
      <c r="L918" s="5"/>
      <c r="M918" s="5"/>
      <c r="N918" s="5"/>
      <c r="O918" s="5"/>
      <c r="P918" s="5"/>
      <c r="Q918" s="5"/>
      <c r="R918" s="5"/>
      <c r="S918" s="5"/>
      <c r="T918" s="5"/>
      <c r="U918" s="5"/>
      <c r="V918" s="5"/>
      <c r="W918" s="5"/>
      <c r="X918" s="5"/>
      <c r="Y918" s="5"/>
      <c r="Z918" s="5"/>
      <c r="AA918" s="5"/>
      <c r="AB918" s="5"/>
      <c r="AC918" s="5"/>
      <c r="AD918" s="5"/>
    </row>
    <row r="919" spans="1:30" ht="15.75" customHeight="1" x14ac:dyDescent="0.35">
      <c r="A919" s="2"/>
      <c r="B919" s="2"/>
      <c r="C919" s="2"/>
      <c r="D919" s="2"/>
      <c r="E919" s="2"/>
      <c r="F919" s="2"/>
      <c r="G919" s="2"/>
      <c r="H919" s="3"/>
      <c r="I919" s="3"/>
      <c r="J919" s="3"/>
      <c r="K919" s="5"/>
      <c r="L919" s="5"/>
      <c r="M919" s="5"/>
      <c r="N919" s="5"/>
      <c r="O919" s="5"/>
      <c r="P919" s="5"/>
      <c r="Q919" s="5"/>
      <c r="R919" s="5"/>
      <c r="S919" s="5"/>
      <c r="T919" s="5"/>
      <c r="U919" s="5"/>
      <c r="V919" s="5"/>
      <c r="W919" s="5"/>
      <c r="X919" s="5"/>
      <c r="Y919" s="5"/>
      <c r="Z919" s="5"/>
      <c r="AA919" s="5"/>
      <c r="AB919" s="5"/>
      <c r="AC919" s="5"/>
      <c r="AD919" s="5"/>
    </row>
    <row r="920" spans="1:30" ht="15.75" customHeight="1" x14ac:dyDescent="0.35">
      <c r="A920" s="2"/>
      <c r="B920" s="2"/>
      <c r="C920" s="2"/>
      <c r="D920" s="2"/>
      <c r="E920" s="2"/>
      <c r="F920" s="2"/>
      <c r="G920" s="2"/>
      <c r="H920" s="3"/>
      <c r="I920" s="3"/>
      <c r="J920" s="3"/>
      <c r="K920" s="5"/>
      <c r="L920" s="5"/>
      <c r="M920" s="5"/>
      <c r="N920" s="5"/>
      <c r="O920" s="5"/>
      <c r="P920" s="5"/>
      <c r="Q920" s="5"/>
      <c r="R920" s="5"/>
      <c r="S920" s="5"/>
      <c r="T920" s="5"/>
      <c r="U920" s="5"/>
      <c r="V920" s="5"/>
      <c r="W920" s="5"/>
      <c r="X920" s="5"/>
      <c r="Y920" s="5"/>
      <c r="Z920" s="5"/>
      <c r="AA920" s="5"/>
      <c r="AB920" s="5"/>
      <c r="AC920" s="5"/>
      <c r="AD920" s="5"/>
    </row>
    <row r="921" spans="1:30" ht="15.75" customHeight="1" x14ac:dyDescent="0.35">
      <c r="A921" s="2"/>
      <c r="B921" s="2"/>
      <c r="C921" s="2"/>
      <c r="D921" s="2"/>
      <c r="E921" s="2"/>
      <c r="F921" s="2"/>
      <c r="G921" s="2"/>
      <c r="H921" s="3"/>
      <c r="I921" s="3"/>
      <c r="J921" s="3"/>
      <c r="K921" s="5"/>
      <c r="L921" s="5"/>
      <c r="M921" s="5"/>
      <c r="N921" s="5"/>
      <c r="O921" s="5"/>
      <c r="P921" s="5"/>
      <c r="Q921" s="5"/>
      <c r="R921" s="5"/>
      <c r="S921" s="5"/>
      <c r="T921" s="5"/>
      <c r="U921" s="5"/>
      <c r="V921" s="5"/>
      <c r="W921" s="5"/>
      <c r="X921" s="5"/>
      <c r="Y921" s="5"/>
      <c r="Z921" s="5"/>
      <c r="AA921" s="5"/>
      <c r="AB921" s="5"/>
      <c r="AC921" s="5"/>
      <c r="AD921" s="5"/>
    </row>
    <row r="922" spans="1:30" ht="15.75" customHeight="1" x14ac:dyDescent="0.35">
      <c r="A922" s="2"/>
      <c r="B922" s="2"/>
      <c r="C922" s="2"/>
      <c r="D922" s="2"/>
      <c r="E922" s="2"/>
      <c r="F922" s="2"/>
      <c r="G922" s="2"/>
      <c r="H922" s="3"/>
      <c r="I922" s="3"/>
      <c r="J922" s="3"/>
      <c r="K922" s="5"/>
      <c r="L922" s="5"/>
      <c r="M922" s="5"/>
      <c r="N922" s="5"/>
      <c r="O922" s="5"/>
      <c r="P922" s="5"/>
      <c r="Q922" s="5"/>
      <c r="R922" s="5"/>
      <c r="S922" s="5"/>
      <c r="T922" s="5"/>
      <c r="U922" s="5"/>
      <c r="V922" s="5"/>
      <c r="W922" s="5"/>
      <c r="X922" s="5"/>
      <c r="Y922" s="5"/>
      <c r="Z922" s="5"/>
      <c r="AA922" s="5"/>
      <c r="AB922" s="5"/>
      <c r="AC922" s="5"/>
      <c r="AD922" s="5"/>
    </row>
    <row r="923" spans="1:30" ht="15.75" customHeight="1" x14ac:dyDescent="0.35">
      <c r="A923" s="2"/>
      <c r="B923" s="2"/>
      <c r="C923" s="2"/>
      <c r="D923" s="2"/>
      <c r="E923" s="2"/>
      <c r="F923" s="2"/>
      <c r="G923" s="2"/>
      <c r="H923" s="3"/>
      <c r="I923" s="3"/>
      <c r="J923" s="3"/>
      <c r="K923" s="5"/>
      <c r="L923" s="5"/>
      <c r="M923" s="5"/>
      <c r="N923" s="5"/>
      <c r="O923" s="5"/>
      <c r="P923" s="5"/>
      <c r="Q923" s="5"/>
      <c r="R923" s="5"/>
      <c r="S923" s="5"/>
      <c r="T923" s="5"/>
      <c r="U923" s="5"/>
      <c r="V923" s="5"/>
      <c r="W923" s="5"/>
      <c r="X923" s="5"/>
      <c r="Y923" s="5"/>
      <c r="Z923" s="5"/>
      <c r="AA923" s="5"/>
      <c r="AB923" s="5"/>
      <c r="AC923" s="5"/>
      <c r="AD923" s="5"/>
    </row>
    <row r="924" spans="1:30" ht="15.75" customHeight="1" x14ac:dyDescent="0.35">
      <c r="A924" s="2"/>
      <c r="B924" s="2"/>
      <c r="C924" s="2"/>
      <c r="D924" s="2"/>
      <c r="E924" s="2"/>
      <c r="F924" s="2"/>
      <c r="G924" s="2"/>
      <c r="H924" s="3"/>
      <c r="I924" s="3"/>
      <c r="J924" s="3"/>
      <c r="K924" s="5"/>
      <c r="L924" s="5"/>
      <c r="M924" s="5"/>
      <c r="N924" s="5"/>
      <c r="O924" s="5"/>
      <c r="P924" s="5"/>
      <c r="Q924" s="5"/>
      <c r="R924" s="5"/>
      <c r="S924" s="5"/>
      <c r="T924" s="5"/>
      <c r="U924" s="5"/>
      <c r="V924" s="5"/>
      <c r="W924" s="5"/>
      <c r="X924" s="5"/>
      <c r="Y924" s="5"/>
      <c r="Z924" s="5"/>
      <c r="AA924" s="5"/>
      <c r="AB924" s="5"/>
      <c r="AC924" s="5"/>
      <c r="AD924" s="5"/>
    </row>
    <row r="925" spans="1:30" ht="15.75" customHeight="1" x14ac:dyDescent="0.35">
      <c r="A925" s="2"/>
      <c r="B925" s="2"/>
      <c r="C925" s="2"/>
      <c r="D925" s="2"/>
      <c r="E925" s="2"/>
      <c r="F925" s="2"/>
      <c r="G925" s="2"/>
      <c r="H925" s="3"/>
      <c r="I925" s="3"/>
      <c r="J925" s="3"/>
      <c r="K925" s="5"/>
      <c r="L925" s="5"/>
      <c r="M925" s="5"/>
      <c r="N925" s="5"/>
      <c r="O925" s="5"/>
      <c r="P925" s="5"/>
      <c r="Q925" s="5"/>
      <c r="R925" s="5"/>
      <c r="S925" s="5"/>
      <c r="T925" s="5"/>
      <c r="U925" s="5"/>
      <c r="V925" s="5"/>
      <c r="W925" s="5"/>
      <c r="X925" s="5"/>
      <c r="Y925" s="5"/>
      <c r="Z925" s="5"/>
      <c r="AA925" s="5"/>
      <c r="AB925" s="5"/>
      <c r="AC925" s="5"/>
      <c r="AD925" s="5"/>
    </row>
    <row r="926" spans="1:30" ht="15.75" customHeight="1" x14ac:dyDescent="0.35">
      <c r="A926" s="2"/>
      <c r="B926" s="2"/>
      <c r="C926" s="2"/>
      <c r="D926" s="2"/>
      <c r="E926" s="2"/>
      <c r="F926" s="2"/>
      <c r="G926" s="2"/>
      <c r="H926" s="3"/>
      <c r="I926" s="3"/>
      <c r="J926" s="3"/>
      <c r="K926" s="5"/>
      <c r="L926" s="5"/>
      <c r="M926" s="5"/>
      <c r="N926" s="5"/>
      <c r="O926" s="5"/>
      <c r="P926" s="5"/>
      <c r="Q926" s="5"/>
      <c r="R926" s="5"/>
      <c r="S926" s="5"/>
      <c r="T926" s="5"/>
      <c r="U926" s="5"/>
      <c r="V926" s="5"/>
      <c r="W926" s="5"/>
      <c r="X926" s="5"/>
      <c r="Y926" s="5"/>
      <c r="Z926" s="5"/>
      <c r="AA926" s="5"/>
      <c r="AB926" s="5"/>
      <c r="AC926" s="5"/>
      <c r="AD926" s="5"/>
    </row>
    <row r="927" spans="1:30" ht="15.75" customHeight="1" x14ac:dyDescent="0.35">
      <c r="A927" s="2"/>
      <c r="B927" s="2"/>
      <c r="C927" s="2"/>
      <c r="D927" s="2"/>
      <c r="E927" s="2"/>
      <c r="F927" s="2"/>
      <c r="G927" s="2"/>
      <c r="H927" s="3"/>
      <c r="I927" s="3"/>
      <c r="J927" s="3"/>
      <c r="K927" s="5"/>
      <c r="L927" s="5"/>
      <c r="M927" s="5"/>
      <c r="N927" s="5"/>
      <c r="O927" s="5"/>
      <c r="P927" s="5"/>
      <c r="Q927" s="5"/>
      <c r="R927" s="5"/>
      <c r="S927" s="5"/>
      <c r="T927" s="5"/>
      <c r="U927" s="5"/>
      <c r="V927" s="5"/>
      <c r="W927" s="5"/>
      <c r="X927" s="5"/>
      <c r="Y927" s="5"/>
      <c r="Z927" s="5"/>
      <c r="AA927" s="5"/>
      <c r="AB927" s="5"/>
      <c r="AC927" s="5"/>
      <c r="AD927" s="5"/>
    </row>
    <row r="928" spans="1:30" ht="15.75" customHeight="1" x14ac:dyDescent="0.35">
      <c r="A928" s="2"/>
      <c r="B928" s="2"/>
      <c r="C928" s="2"/>
      <c r="D928" s="2"/>
      <c r="E928" s="2"/>
      <c r="F928" s="2"/>
      <c r="G928" s="2"/>
      <c r="H928" s="3"/>
      <c r="I928" s="3"/>
      <c r="J928" s="3"/>
      <c r="K928" s="5"/>
      <c r="L928" s="5"/>
      <c r="M928" s="5"/>
      <c r="N928" s="5"/>
      <c r="O928" s="5"/>
      <c r="P928" s="5"/>
      <c r="Q928" s="5"/>
      <c r="R928" s="5"/>
      <c r="S928" s="5"/>
      <c r="T928" s="5"/>
      <c r="U928" s="5"/>
      <c r="V928" s="5"/>
      <c r="W928" s="5"/>
      <c r="X928" s="5"/>
      <c r="Y928" s="5"/>
      <c r="Z928" s="5"/>
      <c r="AA928" s="5"/>
      <c r="AB928" s="5"/>
      <c r="AC928" s="5"/>
      <c r="AD928" s="5"/>
    </row>
    <row r="929" spans="1:30" ht="15.75" customHeight="1" x14ac:dyDescent="0.35">
      <c r="A929" s="2"/>
      <c r="B929" s="2"/>
      <c r="C929" s="2"/>
      <c r="D929" s="2"/>
      <c r="E929" s="2"/>
      <c r="F929" s="2"/>
      <c r="G929" s="2"/>
      <c r="H929" s="3"/>
      <c r="I929" s="3"/>
      <c r="J929" s="3"/>
      <c r="K929" s="5"/>
      <c r="L929" s="5"/>
      <c r="M929" s="5"/>
      <c r="N929" s="5"/>
      <c r="O929" s="5"/>
      <c r="P929" s="5"/>
      <c r="Q929" s="5"/>
      <c r="R929" s="5"/>
      <c r="S929" s="5"/>
      <c r="T929" s="5"/>
      <c r="U929" s="5"/>
      <c r="V929" s="5"/>
      <c r="W929" s="5"/>
      <c r="X929" s="5"/>
      <c r="Y929" s="5"/>
      <c r="Z929" s="5"/>
      <c r="AA929" s="5"/>
      <c r="AB929" s="5"/>
      <c r="AC929" s="5"/>
      <c r="AD929" s="5"/>
    </row>
    <row r="930" spans="1:30" ht="15.75" customHeight="1" x14ac:dyDescent="0.35">
      <c r="A930" s="2"/>
      <c r="B930" s="2"/>
      <c r="C930" s="2"/>
      <c r="D930" s="2"/>
      <c r="E930" s="2"/>
      <c r="F930" s="2"/>
      <c r="G930" s="2"/>
      <c r="H930" s="3"/>
      <c r="I930" s="3"/>
      <c r="J930" s="3"/>
      <c r="K930" s="5"/>
      <c r="L930" s="5"/>
      <c r="M930" s="5"/>
      <c r="N930" s="5"/>
      <c r="O930" s="5"/>
      <c r="P930" s="5"/>
      <c r="Q930" s="5"/>
      <c r="R930" s="5"/>
      <c r="S930" s="5"/>
      <c r="T930" s="5"/>
      <c r="U930" s="5"/>
      <c r="V930" s="5"/>
      <c r="W930" s="5"/>
      <c r="X930" s="5"/>
      <c r="Y930" s="5"/>
      <c r="Z930" s="5"/>
      <c r="AA930" s="5"/>
      <c r="AB930" s="5"/>
      <c r="AC930" s="5"/>
      <c r="AD930" s="5"/>
    </row>
    <row r="931" spans="1:30" ht="15.75" customHeight="1" x14ac:dyDescent="0.35">
      <c r="A931" s="2"/>
      <c r="B931" s="2"/>
      <c r="C931" s="2"/>
      <c r="D931" s="2"/>
      <c r="E931" s="2"/>
      <c r="F931" s="2"/>
      <c r="G931" s="2"/>
      <c r="H931" s="3"/>
      <c r="I931" s="3"/>
      <c r="J931" s="3"/>
      <c r="K931" s="5"/>
      <c r="L931" s="5"/>
      <c r="M931" s="5"/>
      <c r="N931" s="5"/>
      <c r="O931" s="5"/>
      <c r="P931" s="5"/>
      <c r="Q931" s="5"/>
      <c r="R931" s="5"/>
      <c r="S931" s="5"/>
      <c r="T931" s="5"/>
      <c r="U931" s="5"/>
      <c r="V931" s="5"/>
      <c r="W931" s="5"/>
      <c r="X931" s="5"/>
      <c r="Y931" s="5"/>
      <c r="Z931" s="5"/>
      <c r="AA931" s="5"/>
      <c r="AB931" s="5"/>
      <c r="AC931" s="5"/>
      <c r="AD931" s="5"/>
    </row>
    <row r="932" spans="1:30" ht="15.75" customHeight="1" x14ac:dyDescent="0.35">
      <c r="A932" s="2"/>
      <c r="B932" s="2"/>
      <c r="C932" s="2"/>
      <c r="D932" s="2"/>
      <c r="E932" s="2"/>
      <c r="F932" s="2"/>
      <c r="G932" s="2"/>
      <c r="H932" s="3"/>
      <c r="I932" s="3"/>
      <c r="J932" s="3"/>
      <c r="K932" s="5"/>
      <c r="L932" s="5"/>
      <c r="M932" s="5"/>
      <c r="N932" s="5"/>
      <c r="O932" s="5"/>
      <c r="P932" s="5"/>
      <c r="Q932" s="5"/>
      <c r="R932" s="5"/>
      <c r="S932" s="5"/>
      <c r="T932" s="5"/>
      <c r="U932" s="5"/>
      <c r="V932" s="5"/>
      <c r="W932" s="5"/>
      <c r="X932" s="5"/>
      <c r="Y932" s="5"/>
      <c r="Z932" s="5"/>
      <c r="AA932" s="5"/>
      <c r="AB932" s="5"/>
      <c r="AC932" s="5"/>
      <c r="AD932" s="5"/>
    </row>
    <row r="933" spans="1:30" ht="15.75" customHeight="1" x14ac:dyDescent="0.35">
      <c r="A933" s="2"/>
      <c r="B933" s="2"/>
      <c r="C933" s="2"/>
      <c r="D933" s="2"/>
      <c r="E933" s="2"/>
      <c r="F933" s="2"/>
      <c r="G933" s="2"/>
      <c r="H933" s="3"/>
      <c r="I933" s="3"/>
      <c r="J933" s="3"/>
      <c r="K933" s="5"/>
      <c r="L933" s="5"/>
      <c r="M933" s="5"/>
      <c r="N933" s="5"/>
      <c r="O933" s="5"/>
      <c r="P933" s="5"/>
      <c r="Q933" s="5"/>
      <c r="R933" s="5"/>
      <c r="S933" s="5"/>
      <c r="T933" s="5"/>
      <c r="U933" s="5"/>
      <c r="V933" s="5"/>
      <c r="W933" s="5"/>
      <c r="X933" s="5"/>
      <c r="Y933" s="5"/>
      <c r="Z933" s="5"/>
      <c r="AA933" s="5"/>
      <c r="AB933" s="5"/>
      <c r="AC933" s="5"/>
      <c r="AD933" s="5"/>
    </row>
    <row r="934" spans="1:30" ht="15.75" customHeight="1" x14ac:dyDescent="0.35">
      <c r="A934" s="2"/>
      <c r="B934" s="2"/>
      <c r="C934" s="2"/>
      <c r="D934" s="2"/>
      <c r="E934" s="2"/>
      <c r="F934" s="2"/>
      <c r="G934" s="2"/>
      <c r="H934" s="3"/>
      <c r="I934" s="3"/>
      <c r="J934" s="3"/>
      <c r="K934" s="5"/>
      <c r="L934" s="5"/>
      <c r="M934" s="5"/>
      <c r="N934" s="5"/>
      <c r="O934" s="5"/>
      <c r="P934" s="5"/>
      <c r="Q934" s="5"/>
      <c r="R934" s="5"/>
      <c r="S934" s="5"/>
      <c r="T934" s="5"/>
      <c r="U934" s="5"/>
      <c r="V934" s="5"/>
      <c r="W934" s="5"/>
      <c r="X934" s="5"/>
      <c r="Y934" s="5"/>
      <c r="Z934" s="5"/>
      <c r="AA934" s="5"/>
      <c r="AB934" s="5"/>
      <c r="AC934" s="5"/>
      <c r="AD934" s="5"/>
    </row>
    <row r="935" spans="1:30" ht="15.75" customHeight="1" x14ac:dyDescent="0.35">
      <c r="A935" s="2"/>
      <c r="B935" s="2"/>
      <c r="C935" s="2"/>
      <c r="D935" s="2"/>
      <c r="E935" s="2"/>
      <c r="F935" s="2"/>
      <c r="G935" s="2"/>
      <c r="H935" s="3"/>
      <c r="I935" s="3"/>
      <c r="J935" s="3"/>
      <c r="K935" s="5"/>
      <c r="L935" s="5"/>
      <c r="M935" s="5"/>
      <c r="N935" s="5"/>
      <c r="O935" s="5"/>
      <c r="P935" s="5"/>
      <c r="Q935" s="5"/>
      <c r="R935" s="5"/>
      <c r="S935" s="5"/>
      <c r="T935" s="5"/>
      <c r="U935" s="5"/>
      <c r="V935" s="5"/>
      <c r="W935" s="5"/>
      <c r="X935" s="5"/>
      <c r="Y935" s="5"/>
      <c r="Z935" s="5"/>
      <c r="AA935" s="5"/>
      <c r="AB935" s="5"/>
      <c r="AC935" s="5"/>
      <c r="AD935" s="5"/>
    </row>
    <row r="936" spans="1:30" ht="15.75" customHeight="1" x14ac:dyDescent="0.35">
      <c r="A936" s="2"/>
      <c r="B936" s="2"/>
      <c r="C936" s="2"/>
      <c r="D936" s="2"/>
      <c r="E936" s="2"/>
      <c r="F936" s="2"/>
      <c r="G936" s="2"/>
      <c r="H936" s="3"/>
      <c r="I936" s="3"/>
      <c r="J936" s="3"/>
      <c r="K936" s="5"/>
      <c r="L936" s="5"/>
      <c r="M936" s="5"/>
      <c r="N936" s="5"/>
      <c r="O936" s="5"/>
      <c r="P936" s="5"/>
      <c r="Q936" s="5"/>
      <c r="R936" s="5"/>
      <c r="S936" s="5"/>
      <c r="T936" s="5"/>
      <c r="U936" s="5"/>
      <c r="V936" s="5"/>
      <c r="W936" s="5"/>
      <c r="X936" s="5"/>
      <c r="Y936" s="5"/>
      <c r="Z936" s="5"/>
      <c r="AA936" s="5"/>
      <c r="AB936" s="5"/>
      <c r="AC936" s="5"/>
      <c r="AD936" s="5"/>
    </row>
    <row r="937" spans="1:30" ht="15.75" customHeight="1" x14ac:dyDescent="0.35">
      <c r="A937" s="2"/>
      <c r="B937" s="2"/>
      <c r="C937" s="2"/>
      <c r="D937" s="2"/>
      <c r="E937" s="2"/>
      <c r="F937" s="2"/>
      <c r="G937" s="2"/>
      <c r="H937" s="3"/>
      <c r="I937" s="3"/>
      <c r="J937" s="3"/>
      <c r="K937" s="5"/>
      <c r="L937" s="5"/>
      <c r="M937" s="5"/>
      <c r="N937" s="5"/>
      <c r="O937" s="5"/>
      <c r="P937" s="5"/>
      <c r="Q937" s="5"/>
      <c r="R937" s="5"/>
      <c r="S937" s="5"/>
      <c r="T937" s="5"/>
      <c r="U937" s="5"/>
      <c r="V937" s="5"/>
      <c r="W937" s="5"/>
      <c r="X937" s="5"/>
      <c r="Y937" s="5"/>
      <c r="Z937" s="5"/>
      <c r="AA937" s="5"/>
      <c r="AB937" s="5"/>
      <c r="AC937" s="5"/>
      <c r="AD937" s="5"/>
    </row>
    <row r="938" spans="1:30" ht="15.75" customHeight="1" x14ac:dyDescent="0.35">
      <c r="A938" s="2"/>
      <c r="B938" s="2"/>
      <c r="C938" s="2"/>
      <c r="D938" s="2"/>
      <c r="E938" s="2"/>
      <c r="F938" s="2"/>
      <c r="G938" s="2"/>
      <c r="H938" s="3"/>
      <c r="I938" s="3"/>
      <c r="J938" s="3"/>
      <c r="K938" s="5"/>
      <c r="L938" s="5"/>
      <c r="M938" s="5"/>
      <c r="N938" s="5"/>
      <c r="O938" s="5"/>
      <c r="P938" s="5"/>
      <c r="Q938" s="5"/>
      <c r="R938" s="5"/>
      <c r="S938" s="5"/>
      <c r="T938" s="5"/>
      <c r="U938" s="5"/>
      <c r="V938" s="5"/>
      <c r="W938" s="5"/>
      <c r="X938" s="5"/>
      <c r="Y938" s="5"/>
      <c r="Z938" s="5"/>
      <c r="AA938" s="5"/>
      <c r="AB938" s="5"/>
      <c r="AC938" s="5"/>
      <c r="AD938" s="5"/>
    </row>
    <row r="939" spans="1:30" ht="15.75" customHeight="1" x14ac:dyDescent="0.35">
      <c r="A939" s="2"/>
      <c r="B939" s="2"/>
      <c r="C939" s="2"/>
      <c r="D939" s="2"/>
      <c r="E939" s="2"/>
      <c r="F939" s="2"/>
      <c r="G939" s="2"/>
      <c r="H939" s="3"/>
      <c r="I939" s="3"/>
      <c r="J939" s="3"/>
      <c r="K939" s="5"/>
      <c r="L939" s="5"/>
      <c r="M939" s="5"/>
      <c r="N939" s="5"/>
      <c r="O939" s="5"/>
      <c r="P939" s="5"/>
      <c r="Q939" s="5"/>
      <c r="R939" s="5"/>
      <c r="S939" s="5"/>
      <c r="T939" s="5"/>
      <c r="U939" s="5"/>
      <c r="V939" s="5"/>
      <c r="W939" s="5"/>
      <c r="X939" s="5"/>
      <c r="Y939" s="5"/>
      <c r="Z939" s="5"/>
      <c r="AA939" s="5"/>
      <c r="AB939" s="5"/>
      <c r="AC939" s="5"/>
      <c r="AD939" s="5"/>
    </row>
    <row r="940" spans="1:30" ht="15.75" customHeight="1" x14ac:dyDescent="0.35">
      <c r="A940" s="2"/>
      <c r="B940" s="2"/>
      <c r="C940" s="2"/>
      <c r="D940" s="2"/>
      <c r="E940" s="2"/>
      <c r="F940" s="2"/>
      <c r="G940" s="2"/>
      <c r="H940" s="3"/>
      <c r="I940" s="3"/>
      <c r="J940" s="3"/>
      <c r="K940" s="5"/>
      <c r="L940" s="5"/>
      <c r="M940" s="5"/>
      <c r="N940" s="5"/>
      <c r="O940" s="5"/>
      <c r="P940" s="5"/>
      <c r="Q940" s="5"/>
      <c r="R940" s="5"/>
      <c r="S940" s="5"/>
      <c r="T940" s="5"/>
      <c r="U940" s="5"/>
      <c r="V940" s="5"/>
      <c r="W940" s="5"/>
      <c r="X940" s="5"/>
      <c r="Y940" s="5"/>
      <c r="Z940" s="5"/>
      <c r="AA940" s="5"/>
      <c r="AB940" s="5"/>
      <c r="AC940" s="5"/>
      <c r="AD940" s="5"/>
    </row>
    <row r="941" spans="1:30" ht="15.75" customHeight="1" x14ac:dyDescent="0.35">
      <c r="A941" s="2"/>
      <c r="B941" s="2"/>
      <c r="C941" s="2"/>
      <c r="D941" s="2"/>
      <c r="E941" s="2"/>
      <c r="F941" s="2"/>
      <c r="G941" s="2"/>
      <c r="H941" s="3"/>
      <c r="I941" s="3"/>
      <c r="J941" s="3"/>
      <c r="K941" s="5"/>
      <c r="L941" s="5"/>
      <c r="M941" s="5"/>
      <c r="N941" s="5"/>
      <c r="O941" s="5"/>
      <c r="P941" s="5"/>
      <c r="Q941" s="5"/>
      <c r="R941" s="5"/>
      <c r="S941" s="5"/>
      <c r="T941" s="5"/>
      <c r="U941" s="5"/>
      <c r="V941" s="5"/>
      <c r="W941" s="5"/>
      <c r="X941" s="5"/>
      <c r="Y941" s="5"/>
      <c r="Z941" s="5"/>
      <c r="AA941" s="5"/>
      <c r="AB941" s="5"/>
      <c r="AC941" s="5"/>
      <c r="AD941" s="5"/>
    </row>
    <row r="942" spans="1:30" ht="15.75" customHeight="1" x14ac:dyDescent="0.35">
      <c r="A942" s="2"/>
      <c r="B942" s="2"/>
      <c r="C942" s="2"/>
      <c r="D942" s="2"/>
      <c r="E942" s="2"/>
      <c r="F942" s="2"/>
      <c r="G942" s="2"/>
      <c r="H942" s="3"/>
      <c r="I942" s="3"/>
      <c r="J942" s="3"/>
      <c r="K942" s="5"/>
      <c r="L942" s="5"/>
      <c r="M942" s="5"/>
      <c r="N942" s="5"/>
      <c r="O942" s="5"/>
      <c r="P942" s="5"/>
      <c r="Q942" s="5"/>
      <c r="R942" s="5"/>
      <c r="S942" s="5"/>
      <c r="T942" s="5"/>
      <c r="U942" s="5"/>
      <c r="V942" s="5"/>
      <c r="W942" s="5"/>
      <c r="X942" s="5"/>
      <c r="Y942" s="5"/>
      <c r="Z942" s="5"/>
      <c r="AA942" s="5"/>
      <c r="AB942" s="5"/>
      <c r="AC942" s="5"/>
      <c r="AD942" s="5"/>
    </row>
    <row r="943" spans="1:30" ht="15.75" customHeight="1" x14ac:dyDescent="0.35">
      <c r="A943" s="2"/>
      <c r="B943" s="2"/>
      <c r="C943" s="2"/>
      <c r="D943" s="2"/>
      <c r="E943" s="2"/>
      <c r="F943" s="2"/>
      <c r="G943" s="2"/>
      <c r="H943" s="3"/>
      <c r="I943" s="3"/>
      <c r="J943" s="3"/>
      <c r="K943" s="5"/>
      <c r="L943" s="5"/>
      <c r="M943" s="5"/>
      <c r="N943" s="5"/>
      <c r="O943" s="5"/>
      <c r="P943" s="5"/>
      <c r="Q943" s="5"/>
      <c r="R943" s="5"/>
      <c r="S943" s="5"/>
      <c r="T943" s="5"/>
      <c r="U943" s="5"/>
      <c r="V943" s="5"/>
      <c r="W943" s="5"/>
      <c r="X943" s="5"/>
      <c r="Y943" s="5"/>
      <c r="Z943" s="5"/>
      <c r="AA943" s="5"/>
      <c r="AB943" s="5"/>
      <c r="AC943" s="5"/>
      <c r="AD943" s="5"/>
    </row>
    <row r="944" spans="1:30" ht="15.75" customHeight="1" x14ac:dyDescent="0.35">
      <c r="A944" s="2"/>
      <c r="B944" s="2"/>
      <c r="C944" s="2"/>
      <c r="D944" s="2"/>
      <c r="E944" s="2"/>
      <c r="F944" s="2"/>
      <c r="G944" s="2"/>
      <c r="H944" s="3"/>
      <c r="I944" s="3"/>
      <c r="J944" s="3"/>
      <c r="K944" s="5"/>
      <c r="L944" s="5"/>
      <c r="M944" s="5"/>
      <c r="N944" s="5"/>
      <c r="O944" s="5"/>
      <c r="P944" s="5"/>
      <c r="Q944" s="5"/>
      <c r="R944" s="5"/>
      <c r="S944" s="5"/>
      <c r="T944" s="5"/>
      <c r="U944" s="5"/>
      <c r="V944" s="5"/>
      <c r="W944" s="5"/>
      <c r="X944" s="5"/>
      <c r="Y944" s="5"/>
      <c r="Z944" s="5"/>
      <c r="AA944" s="5"/>
      <c r="AB944" s="5"/>
      <c r="AC944" s="5"/>
      <c r="AD944" s="5"/>
    </row>
    <row r="945" spans="1:30" ht="15.75" customHeight="1" x14ac:dyDescent="0.35">
      <c r="A945" s="2"/>
      <c r="B945" s="2"/>
      <c r="C945" s="2"/>
      <c r="D945" s="2"/>
      <c r="E945" s="2"/>
      <c r="F945" s="2"/>
      <c r="G945" s="2"/>
      <c r="H945" s="3"/>
      <c r="I945" s="3"/>
      <c r="J945" s="3"/>
      <c r="K945" s="5"/>
      <c r="L945" s="5"/>
      <c r="M945" s="5"/>
      <c r="N945" s="5"/>
      <c r="O945" s="5"/>
      <c r="P945" s="5"/>
      <c r="Q945" s="5"/>
      <c r="R945" s="5"/>
      <c r="S945" s="5"/>
      <c r="T945" s="5"/>
      <c r="U945" s="5"/>
      <c r="V945" s="5"/>
      <c r="W945" s="5"/>
      <c r="X945" s="5"/>
      <c r="Y945" s="5"/>
      <c r="Z945" s="5"/>
      <c r="AA945" s="5"/>
      <c r="AB945" s="5"/>
      <c r="AC945" s="5"/>
      <c r="AD945" s="5"/>
    </row>
    <row r="946" spans="1:30" ht="15.75" customHeight="1" x14ac:dyDescent="0.35">
      <c r="A946" s="2"/>
      <c r="B946" s="2"/>
      <c r="C946" s="2"/>
      <c r="D946" s="2"/>
      <c r="E946" s="2"/>
      <c r="F946" s="2"/>
      <c r="G946" s="2"/>
      <c r="H946" s="3"/>
      <c r="I946" s="3"/>
      <c r="J946" s="3"/>
      <c r="K946" s="5"/>
      <c r="L946" s="5"/>
      <c r="M946" s="5"/>
      <c r="N946" s="5"/>
      <c r="O946" s="5"/>
      <c r="P946" s="5"/>
      <c r="Q946" s="5"/>
      <c r="R946" s="5"/>
      <c r="S946" s="5"/>
      <c r="T946" s="5"/>
      <c r="U946" s="5"/>
      <c r="V946" s="5"/>
      <c r="W946" s="5"/>
      <c r="X946" s="5"/>
      <c r="Y946" s="5"/>
      <c r="Z946" s="5"/>
      <c r="AA946" s="5"/>
      <c r="AB946" s="5"/>
      <c r="AC946" s="5"/>
      <c r="AD946" s="5"/>
    </row>
    <row r="947" spans="1:30" ht="15.75" customHeight="1" x14ac:dyDescent="0.35">
      <c r="A947" s="2"/>
      <c r="B947" s="2"/>
      <c r="C947" s="2"/>
      <c r="D947" s="2"/>
      <c r="E947" s="2"/>
      <c r="F947" s="2"/>
      <c r="G947" s="2"/>
      <c r="H947" s="3"/>
      <c r="I947" s="3"/>
      <c r="J947" s="3"/>
      <c r="K947" s="5"/>
      <c r="L947" s="5"/>
      <c r="M947" s="5"/>
      <c r="N947" s="5"/>
      <c r="O947" s="5"/>
      <c r="P947" s="5"/>
      <c r="Q947" s="5"/>
      <c r="R947" s="5"/>
      <c r="S947" s="5"/>
      <c r="T947" s="5"/>
      <c r="U947" s="5"/>
      <c r="V947" s="5"/>
      <c r="W947" s="5"/>
      <c r="X947" s="5"/>
      <c r="Y947" s="5"/>
      <c r="Z947" s="5"/>
      <c r="AA947" s="5"/>
      <c r="AB947" s="5"/>
      <c r="AC947" s="5"/>
      <c r="AD947" s="5"/>
    </row>
    <row r="948" spans="1:30" ht="15.75" customHeight="1" x14ac:dyDescent="0.35">
      <c r="A948" s="2"/>
      <c r="B948" s="2"/>
      <c r="C948" s="2"/>
      <c r="D948" s="2"/>
      <c r="E948" s="2"/>
      <c r="F948" s="2"/>
      <c r="G948" s="2"/>
      <c r="H948" s="3"/>
      <c r="I948" s="3"/>
      <c r="J948" s="3"/>
      <c r="K948" s="5"/>
      <c r="L948" s="5"/>
      <c r="M948" s="5"/>
      <c r="N948" s="5"/>
      <c r="O948" s="5"/>
      <c r="P948" s="5"/>
      <c r="Q948" s="5"/>
      <c r="R948" s="5"/>
      <c r="S948" s="5"/>
      <c r="T948" s="5"/>
      <c r="U948" s="5"/>
      <c r="V948" s="5"/>
      <c r="W948" s="5"/>
      <c r="X948" s="5"/>
      <c r="Y948" s="5"/>
      <c r="Z948" s="5"/>
      <c r="AA948" s="5"/>
      <c r="AB948" s="5"/>
      <c r="AC948" s="5"/>
      <c r="AD948" s="5"/>
    </row>
    <row r="949" spans="1:30" ht="15.75" customHeight="1" x14ac:dyDescent="0.35">
      <c r="A949" s="2"/>
      <c r="B949" s="2"/>
      <c r="C949" s="2"/>
      <c r="D949" s="2"/>
      <c r="E949" s="2"/>
      <c r="F949" s="2"/>
      <c r="G949" s="2"/>
      <c r="H949" s="3"/>
      <c r="I949" s="3"/>
      <c r="J949" s="3"/>
      <c r="K949" s="5"/>
      <c r="L949" s="5"/>
      <c r="M949" s="5"/>
      <c r="N949" s="5"/>
      <c r="O949" s="5"/>
      <c r="P949" s="5"/>
      <c r="Q949" s="5"/>
      <c r="R949" s="5"/>
      <c r="S949" s="5"/>
      <c r="T949" s="5"/>
      <c r="U949" s="5"/>
      <c r="V949" s="5"/>
      <c r="W949" s="5"/>
      <c r="X949" s="5"/>
      <c r="Y949" s="5"/>
      <c r="Z949" s="5"/>
      <c r="AA949" s="5"/>
      <c r="AB949" s="5"/>
      <c r="AC949" s="5"/>
      <c r="AD949" s="5"/>
    </row>
    <row r="950" spans="1:30" ht="15.75" customHeight="1" x14ac:dyDescent="0.35">
      <c r="A950" s="2"/>
      <c r="B950" s="2"/>
      <c r="C950" s="2"/>
      <c r="D950" s="2"/>
      <c r="E950" s="2"/>
      <c r="F950" s="2"/>
      <c r="G950" s="2"/>
      <c r="H950" s="3"/>
      <c r="I950" s="3"/>
      <c r="J950" s="3"/>
      <c r="K950" s="5"/>
      <c r="L950" s="5"/>
      <c r="M950" s="5"/>
      <c r="N950" s="5"/>
      <c r="O950" s="5"/>
      <c r="P950" s="5"/>
      <c r="Q950" s="5"/>
      <c r="R950" s="5"/>
      <c r="S950" s="5"/>
      <c r="T950" s="5"/>
      <c r="U950" s="5"/>
      <c r="V950" s="5"/>
      <c r="W950" s="5"/>
      <c r="X950" s="5"/>
      <c r="Y950" s="5"/>
      <c r="Z950" s="5"/>
      <c r="AA950" s="5"/>
      <c r="AB950" s="5"/>
      <c r="AC950" s="5"/>
      <c r="AD950" s="5"/>
    </row>
    <row r="951" spans="1:30" ht="15.75" customHeight="1" x14ac:dyDescent="0.35">
      <c r="A951" s="2"/>
      <c r="B951" s="2"/>
      <c r="C951" s="2"/>
      <c r="D951" s="2"/>
      <c r="E951" s="2"/>
      <c r="F951" s="2"/>
      <c r="G951" s="2"/>
      <c r="H951" s="3"/>
      <c r="I951" s="3"/>
      <c r="J951" s="3"/>
      <c r="K951" s="5"/>
      <c r="L951" s="5"/>
      <c r="M951" s="5"/>
      <c r="N951" s="5"/>
      <c r="O951" s="5"/>
      <c r="P951" s="5"/>
      <c r="Q951" s="5"/>
      <c r="R951" s="5"/>
      <c r="S951" s="5"/>
      <c r="T951" s="5"/>
      <c r="U951" s="5"/>
      <c r="V951" s="5"/>
      <c r="W951" s="5"/>
      <c r="X951" s="5"/>
      <c r="Y951" s="5"/>
      <c r="Z951" s="5"/>
      <c r="AA951" s="5"/>
      <c r="AB951" s="5"/>
      <c r="AC951" s="5"/>
      <c r="AD951" s="5"/>
    </row>
    <row r="952" spans="1:30" ht="15.75" customHeight="1" x14ac:dyDescent="0.35">
      <c r="A952" s="2"/>
      <c r="B952" s="2"/>
      <c r="C952" s="2"/>
      <c r="D952" s="2"/>
      <c r="E952" s="2"/>
      <c r="F952" s="2"/>
      <c r="G952" s="2"/>
      <c r="H952" s="3"/>
      <c r="I952" s="3"/>
      <c r="J952" s="3"/>
      <c r="K952" s="5"/>
      <c r="L952" s="5"/>
      <c r="M952" s="5"/>
      <c r="N952" s="5"/>
      <c r="O952" s="5"/>
      <c r="P952" s="5"/>
      <c r="Q952" s="5"/>
      <c r="R952" s="5"/>
      <c r="S952" s="5"/>
      <c r="T952" s="5"/>
      <c r="U952" s="5"/>
      <c r="V952" s="5"/>
      <c r="W952" s="5"/>
      <c r="X952" s="5"/>
      <c r="Y952" s="5"/>
      <c r="Z952" s="5"/>
      <c r="AA952" s="5"/>
      <c r="AB952" s="5"/>
      <c r="AC952" s="5"/>
      <c r="AD952" s="5"/>
    </row>
    <row r="953" spans="1:30" ht="15.75" customHeight="1" x14ac:dyDescent="0.35">
      <c r="A953" s="2"/>
      <c r="B953" s="2"/>
      <c r="C953" s="2"/>
      <c r="D953" s="2"/>
      <c r="E953" s="2"/>
      <c r="F953" s="2"/>
      <c r="G953" s="2"/>
      <c r="H953" s="3"/>
      <c r="I953" s="3"/>
      <c r="J953" s="3"/>
      <c r="K953" s="5"/>
      <c r="L953" s="5"/>
      <c r="M953" s="5"/>
      <c r="N953" s="5"/>
      <c r="O953" s="5"/>
      <c r="P953" s="5"/>
      <c r="Q953" s="5"/>
      <c r="R953" s="5"/>
      <c r="S953" s="5"/>
      <c r="T953" s="5"/>
      <c r="U953" s="5"/>
      <c r="V953" s="5"/>
      <c r="W953" s="5"/>
      <c r="X953" s="5"/>
      <c r="Y953" s="5"/>
      <c r="Z953" s="5"/>
      <c r="AA953" s="5"/>
      <c r="AB953" s="5"/>
      <c r="AC953" s="5"/>
      <c r="AD953" s="5"/>
    </row>
    <row r="954" spans="1:30" ht="15.75" customHeight="1" x14ac:dyDescent="0.35">
      <c r="A954" s="2"/>
      <c r="B954" s="2"/>
      <c r="C954" s="2"/>
      <c r="D954" s="2"/>
      <c r="E954" s="2"/>
      <c r="F954" s="2"/>
      <c r="G954" s="2"/>
      <c r="H954" s="3"/>
      <c r="I954" s="3"/>
      <c r="J954" s="3"/>
      <c r="K954" s="5"/>
      <c r="L954" s="5"/>
      <c r="M954" s="5"/>
      <c r="N954" s="5"/>
      <c r="O954" s="5"/>
      <c r="P954" s="5"/>
      <c r="Q954" s="5"/>
      <c r="R954" s="5"/>
      <c r="S954" s="5"/>
      <c r="T954" s="5"/>
      <c r="U954" s="5"/>
      <c r="V954" s="5"/>
      <c r="W954" s="5"/>
      <c r="X954" s="5"/>
      <c r="Y954" s="5"/>
      <c r="Z954" s="5"/>
      <c r="AA954" s="5"/>
      <c r="AB954" s="5"/>
      <c r="AC954" s="5"/>
      <c r="AD954" s="5"/>
    </row>
    <row r="955" spans="1:30" ht="15.75" customHeight="1" x14ac:dyDescent="0.35">
      <c r="A955" s="2"/>
      <c r="B955" s="2"/>
      <c r="C955" s="2"/>
      <c r="D955" s="2"/>
      <c r="E955" s="2"/>
      <c r="F955" s="2"/>
      <c r="G955" s="2"/>
      <c r="H955" s="3"/>
      <c r="I955" s="3"/>
      <c r="J955" s="3"/>
      <c r="K955" s="5"/>
      <c r="L955" s="5"/>
      <c r="M955" s="5"/>
      <c r="N955" s="5"/>
      <c r="O955" s="5"/>
      <c r="P955" s="5"/>
      <c r="Q955" s="5"/>
      <c r="R955" s="5"/>
      <c r="S955" s="5"/>
      <c r="T955" s="5"/>
      <c r="U955" s="5"/>
      <c r="V955" s="5"/>
      <c r="W955" s="5"/>
      <c r="X955" s="5"/>
      <c r="Y955" s="5"/>
      <c r="Z955" s="5"/>
      <c r="AA955" s="5"/>
      <c r="AB955" s="5"/>
      <c r="AC955" s="5"/>
      <c r="AD955" s="5"/>
    </row>
    <row r="956" spans="1:30" ht="15.75" customHeight="1" x14ac:dyDescent="0.35">
      <c r="A956" s="2"/>
      <c r="B956" s="2"/>
      <c r="C956" s="2"/>
      <c r="D956" s="2"/>
      <c r="E956" s="2"/>
      <c r="F956" s="2"/>
      <c r="G956" s="2"/>
      <c r="H956" s="3"/>
      <c r="I956" s="3"/>
      <c r="J956" s="3"/>
      <c r="K956" s="5"/>
      <c r="L956" s="5"/>
      <c r="M956" s="5"/>
      <c r="N956" s="5"/>
      <c r="O956" s="5"/>
      <c r="P956" s="5"/>
      <c r="Q956" s="5"/>
      <c r="R956" s="5"/>
      <c r="S956" s="5"/>
      <c r="T956" s="5"/>
      <c r="U956" s="5"/>
      <c r="V956" s="5"/>
      <c r="W956" s="5"/>
      <c r="X956" s="5"/>
      <c r="Y956" s="5"/>
      <c r="Z956" s="5"/>
      <c r="AA956" s="5"/>
      <c r="AB956" s="5"/>
      <c r="AC956" s="5"/>
      <c r="AD956" s="5"/>
    </row>
    <row r="957" spans="1:30" ht="15.75" customHeight="1" x14ac:dyDescent="0.35">
      <c r="A957" s="2"/>
      <c r="B957" s="2"/>
      <c r="C957" s="2"/>
      <c r="D957" s="2"/>
      <c r="E957" s="2"/>
      <c r="F957" s="2"/>
      <c r="G957" s="2"/>
      <c r="H957" s="3"/>
      <c r="I957" s="3"/>
      <c r="J957" s="3"/>
      <c r="K957" s="5"/>
      <c r="L957" s="5"/>
      <c r="M957" s="5"/>
      <c r="N957" s="5"/>
      <c r="O957" s="5"/>
      <c r="P957" s="5"/>
      <c r="Q957" s="5"/>
      <c r="R957" s="5"/>
      <c r="S957" s="5"/>
      <c r="T957" s="5"/>
      <c r="U957" s="5"/>
      <c r="V957" s="5"/>
      <c r="W957" s="5"/>
      <c r="X957" s="5"/>
      <c r="Y957" s="5"/>
      <c r="Z957" s="5"/>
      <c r="AA957" s="5"/>
      <c r="AB957" s="5"/>
      <c r="AC957" s="5"/>
      <c r="AD957" s="5"/>
    </row>
    <row r="958" spans="1:30" ht="15.75" customHeight="1" x14ac:dyDescent="0.35">
      <c r="A958" s="2"/>
      <c r="B958" s="2"/>
      <c r="C958" s="2"/>
      <c r="D958" s="2"/>
      <c r="E958" s="2"/>
      <c r="F958" s="2"/>
      <c r="G958" s="2"/>
      <c r="H958" s="3"/>
      <c r="I958" s="3"/>
      <c r="J958" s="3"/>
      <c r="K958" s="5"/>
      <c r="L958" s="5"/>
      <c r="M958" s="5"/>
      <c r="N958" s="5"/>
      <c r="O958" s="5"/>
      <c r="P958" s="5"/>
      <c r="Q958" s="5"/>
      <c r="R958" s="5"/>
      <c r="S958" s="5"/>
      <c r="T958" s="5"/>
      <c r="U958" s="5"/>
      <c r="V958" s="5"/>
      <c r="W958" s="5"/>
      <c r="X958" s="5"/>
      <c r="Y958" s="5"/>
      <c r="Z958" s="5"/>
      <c r="AA958" s="5"/>
      <c r="AB958" s="5"/>
      <c r="AC958" s="5"/>
      <c r="AD958" s="5"/>
    </row>
    <row r="959" spans="1:30" ht="15.75" customHeight="1" x14ac:dyDescent="0.35">
      <c r="A959" s="2"/>
      <c r="B959" s="2"/>
      <c r="C959" s="2"/>
      <c r="D959" s="2"/>
      <c r="E959" s="2"/>
      <c r="F959" s="2"/>
      <c r="G959" s="2"/>
      <c r="H959" s="3"/>
      <c r="I959" s="3"/>
      <c r="J959" s="3"/>
      <c r="K959" s="5"/>
      <c r="L959" s="5"/>
      <c r="M959" s="5"/>
      <c r="N959" s="5"/>
      <c r="O959" s="5"/>
      <c r="P959" s="5"/>
      <c r="Q959" s="5"/>
      <c r="R959" s="5"/>
      <c r="S959" s="5"/>
      <c r="T959" s="5"/>
      <c r="U959" s="5"/>
      <c r="V959" s="5"/>
      <c r="W959" s="5"/>
      <c r="X959" s="5"/>
      <c r="Y959" s="5"/>
      <c r="Z959" s="5"/>
      <c r="AA959" s="5"/>
      <c r="AB959" s="5"/>
      <c r="AC959" s="5"/>
      <c r="AD959" s="5"/>
    </row>
    <row r="960" spans="1:30" ht="15.75" customHeight="1" x14ac:dyDescent="0.35">
      <c r="A960" s="2"/>
      <c r="B960" s="2"/>
      <c r="C960" s="2"/>
      <c r="D960" s="2"/>
      <c r="E960" s="2"/>
      <c r="F960" s="2"/>
      <c r="G960" s="2"/>
      <c r="H960" s="3"/>
      <c r="I960" s="3"/>
      <c r="J960" s="3"/>
      <c r="K960" s="5"/>
      <c r="L960" s="5"/>
      <c r="M960" s="5"/>
      <c r="N960" s="5"/>
      <c r="O960" s="5"/>
      <c r="P960" s="5"/>
      <c r="Q960" s="5"/>
      <c r="R960" s="5"/>
      <c r="S960" s="5"/>
      <c r="T960" s="5"/>
      <c r="U960" s="5"/>
      <c r="V960" s="5"/>
      <c r="W960" s="5"/>
      <c r="X960" s="5"/>
      <c r="Y960" s="5"/>
      <c r="Z960" s="5"/>
      <c r="AA960" s="5"/>
      <c r="AB960" s="5"/>
      <c r="AC960" s="5"/>
      <c r="AD960" s="5"/>
    </row>
    <row r="961" spans="1:30" ht="15.75" customHeight="1" x14ac:dyDescent="0.35">
      <c r="A961" s="2"/>
      <c r="B961" s="2"/>
      <c r="C961" s="2"/>
      <c r="D961" s="2"/>
      <c r="E961" s="2"/>
      <c r="F961" s="2"/>
      <c r="G961" s="2"/>
      <c r="H961" s="3"/>
      <c r="I961" s="3"/>
      <c r="J961" s="3"/>
      <c r="K961" s="5"/>
      <c r="L961" s="5"/>
      <c r="M961" s="5"/>
      <c r="N961" s="5"/>
      <c r="O961" s="5"/>
      <c r="P961" s="5"/>
      <c r="Q961" s="5"/>
      <c r="R961" s="5"/>
      <c r="S961" s="5"/>
      <c r="T961" s="5"/>
      <c r="U961" s="5"/>
      <c r="V961" s="5"/>
      <c r="W961" s="5"/>
      <c r="X961" s="5"/>
      <c r="Y961" s="5"/>
      <c r="Z961" s="5"/>
      <c r="AA961" s="5"/>
      <c r="AB961" s="5"/>
      <c r="AC961" s="5"/>
      <c r="AD961" s="5"/>
    </row>
    <row r="962" spans="1:30" ht="15.75" customHeight="1" x14ac:dyDescent="0.35">
      <c r="A962" s="2"/>
      <c r="B962" s="2"/>
      <c r="C962" s="2"/>
      <c r="D962" s="2"/>
      <c r="E962" s="2"/>
      <c r="F962" s="2"/>
      <c r="G962" s="2"/>
      <c r="H962" s="3"/>
      <c r="I962" s="3"/>
      <c r="J962" s="3"/>
      <c r="K962" s="5"/>
      <c r="L962" s="5"/>
      <c r="M962" s="5"/>
      <c r="N962" s="5"/>
      <c r="O962" s="5"/>
      <c r="P962" s="5"/>
      <c r="Q962" s="5"/>
      <c r="R962" s="5"/>
      <c r="S962" s="5"/>
      <c r="T962" s="5"/>
      <c r="U962" s="5"/>
      <c r="V962" s="5"/>
      <c r="W962" s="5"/>
      <c r="X962" s="5"/>
      <c r="Y962" s="5"/>
      <c r="Z962" s="5"/>
      <c r="AA962" s="5"/>
      <c r="AB962" s="5"/>
      <c r="AC962" s="5"/>
      <c r="AD962" s="5"/>
    </row>
    <row r="963" spans="1:30" ht="15.75" customHeight="1" x14ac:dyDescent="0.35">
      <c r="A963" s="2"/>
      <c r="B963" s="2"/>
      <c r="C963" s="2"/>
      <c r="D963" s="2"/>
      <c r="E963" s="2"/>
      <c r="F963" s="2"/>
      <c r="G963" s="2"/>
      <c r="H963" s="3"/>
      <c r="I963" s="3"/>
      <c r="J963" s="3"/>
      <c r="K963" s="5"/>
      <c r="L963" s="5"/>
      <c r="M963" s="5"/>
      <c r="N963" s="5"/>
      <c r="O963" s="5"/>
      <c r="P963" s="5"/>
      <c r="Q963" s="5"/>
      <c r="R963" s="5"/>
      <c r="S963" s="5"/>
      <c r="T963" s="5"/>
      <c r="U963" s="5"/>
      <c r="V963" s="5"/>
      <c r="W963" s="5"/>
      <c r="X963" s="5"/>
      <c r="Y963" s="5"/>
      <c r="Z963" s="5"/>
      <c r="AA963" s="5"/>
      <c r="AB963" s="5"/>
      <c r="AC963" s="5"/>
      <c r="AD963" s="5"/>
    </row>
    <row r="964" spans="1:30" ht="15.75" customHeight="1" x14ac:dyDescent="0.35">
      <c r="A964" s="2"/>
      <c r="B964" s="2"/>
      <c r="C964" s="2"/>
      <c r="D964" s="2"/>
      <c r="E964" s="2"/>
      <c r="F964" s="2"/>
      <c r="G964" s="2"/>
      <c r="H964" s="3"/>
      <c r="I964" s="3"/>
      <c r="J964" s="3"/>
      <c r="K964" s="5"/>
      <c r="L964" s="5"/>
      <c r="M964" s="5"/>
      <c r="N964" s="5"/>
      <c r="O964" s="5"/>
      <c r="P964" s="5"/>
      <c r="Q964" s="5"/>
      <c r="R964" s="5"/>
      <c r="S964" s="5"/>
      <c r="T964" s="5"/>
      <c r="U964" s="5"/>
      <c r="V964" s="5"/>
      <c r="W964" s="5"/>
      <c r="X964" s="5"/>
      <c r="Y964" s="5"/>
      <c r="Z964" s="5"/>
      <c r="AA964" s="5"/>
      <c r="AB964" s="5"/>
      <c r="AC964" s="5"/>
      <c r="AD964" s="5"/>
    </row>
    <row r="965" spans="1:30" ht="15.75" customHeight="1" x14ac:dyDescent="0.35">
      <c r="A965" s="2"/>
      <c r="B965" s="2"/>
      <c r="C965" s="2"/>
      <c r="D965" s="2"/>
      <c r="E965" s="2"/>
      <c r="F965" s="2"/>
      <c r="G965" s="2"/>
      <c r="H965" s="3"/>
      <c r="I965" s="3"/>
      <c r="J965" s="3"/>
      <c r="K965" s="5"/>
      <c r="L965" s="5"/>
      <c r="M965" s="5"/>
      <c r="N965" s="5"/>
      <c r="O965" s="5"/>
      <c r="P965" s="5"/>
      <c r="Q965" s="5"/>
      <c r="R965" s="5"/>
      <c r="S965" s="5"/>
      <c r="T965" s="5"/>
      <c r="U965" s="5"/>
      <c r="V965" s="5"/>
      <c r="W965" s="5"/>
      <c r="X965" s="5"/>
      <c r="Y965" s="5"/>
      <c r="Z965" s="5"/>
      <c r="AA965" s="5"/>
      <c r="AB965" s="5"/>
      <c r="AC965" s="5"/>
      <c r="AD965" s="5"/>
    </row>
    <row r="966" spans="1:30" ht="15.75" customHeight="1" x14ac:dyDescent="0.35">
      <c r="A966" s="2"/>
      <c r="B966" s="2"/>
      <c r="C966" s="2"/>
      <c r="D966" s="2"/>
      <c r="E966" s="2"/>
      <c r="F966" s="2"/>
      <c r="G966" s="2"/>
      <c r="H966" s="3"/>
      <c r="I966" s="3"/>
      <c r="J966" s="3"/>
      <c r="K966" s="5"/>
      <c r="L966" s="5"/>
      <c r="M966" s="5"/>
      <c r="N966" s="5"/>
      <c r="O966" s="5"/>
      <c r="P966" s="5"/>
      <c r="Q966" s="5"/>
      <c r="R966" s="5"/>
      <c r="S966" s="5"/>
      <c r="T966" s="5"/>
      <c r="U966" s="5"/>
      <c r="V966" s="5"/>
      <c r="W966" s="5"/>
      <c r="X966" s="5"/>
      <c r="Y966" s="5"/>
      <c r="Z966" s="5"/>
      <c r="AA966" s="5"/>
      <c r="AB966" s="5"/>
      <c r="AC966" s="5"/>
      <c r="AD966" s="5"/>
    </row>
    <row r="967" spans="1:30" ht="15.75" customHeight="1" x14ac:dyDescent="0.35">
      <c r="A967" s="2"/>
      <c r="B967" s="2"/>
      <c r="C967" s="2"/>
      <c r="D967" s="2"/>
      <c r="E967" s="2"/>
      <c r="F967" s="2"/>
      <c r="G967" s="2"/>
      <c r="H967" s="3"/>
      <c r="I967" s="3"/>
      <c r="J967" s="3"/>
      <c r="K967" s="5"/>
      <c r="L967" s="5"/>
      <c r="M967" s="5"/>
      <c r="N967" s="5"/>
      <c r="O967" s="5"/>
      <c r="P967" s="5"/>
      <c r="Q967" s="5"/>
      <c r="R967" s="5"/>
      <c r="S967" s="5"/>
      <c r="T967" s="5"/>
      <c r="U967" s="5"/>
      <c r="V967" s="5"/>
      <c r="W967" s="5"/>
      <c r="X967" s="5"/>
      <c r="Y967" s="5"/>
      <c r="Z967" s="5"/>
      <c r="AA967" s="5"/>
      <c r="AB967" s="5"/>
      <c r="AC967" s="5"/>
      <c r="AD967" s="5"/>
    </row>
    <row r="968" spans="1:30" ht="15.75" customHeight="1" x14ac:dyDescent="0.35">
      <c r="A968" s="2"/>
      <c r="B968" s="2"/>
      <c r="C968" s="2"/>
      <c r="D968" s="2"/>
      <c r="E968" s="2"/>
      <c r="F968" s="2"/>
      <c r="G968" s="2"/>
      <c r="H968" s="3"/>
      <c r="I968" s="3"/>
      <c r="J968" s="3"/>
      <c r="K968" s="5"/>
      <c r="L968" s="5"/>
      <c r="M968" s="5"/>
      <c r="N968" s="5"/>
      <c r="O968" s="5"/>
      <c r="P968" s="5"/>
      <c r="Q968" s="5"/>
      <c r="R968" s="5"/>
      <c r="S968" s="5"/>
      <c r="T968" s="5"/>
      <c r="U968" s="5"/>
      <c r="V968" s="5"/>
      <c r="W968" s="5"/>
      <c r="X968" s="5"/>
      <c r="Y968" s="5"/>
      <c r="Z968" s="5"/>
      <c r="AA968" s="5"/>
      <c r="AB968" s="5"/>
      <c r="AC968" s="5"/>
      <c r="AD968" s="5"/>
    </row>
    <row r="969" spans="1:30" ht="15.75" customHeight="1" x14ac:dyDescent="0.35">
      <c r="A969" s="2"/>
      <c r="B969" s="2"/>
      <c r="C969" s="2"/>
      <c r="D969" s="2"/>
      <c r="E969" s="2"/>
      <c r="F969" s="2"/>
      <c r="G969" s="2"/>
      <c r="H969" s="3"/>
      <c r="I969" s="3"/>
      <c r="J969" s="3"/>
      <c r="K969" s="5"/>
      <c r="L969" s="5"/>
      <c r="M969" s="5"/>
      <c r="N969" s="5"/>
      <c r="O969" s="5"/>
      <c r="P969" s="5"/>
      <c r="Q969" s="5"/>
      <c r="R969" s="5"/>
      <c r="S969" s="5"/>
      <c r="T969" s="5"/>
      <c r="U969" s="5"/>
      <c r="V969" s="5"/>
      <c r="W969" s="5"/>
      <c r="X969" s="5"/>
      <c r="Y969" s="5"/>
      <c r="Z969" s="5"/>
      <c r="AA969" s="5"/>
      <c r="AB969" s="5"/>
      <c r="AC969" s="5"/>
      <c r="AD969" s="5"/>
    </row>
    <row r="970" spans="1:30" ht="15.75" customHeight="1" x14ac:dyDescent="0.35">
      <c r="A970" s="2"/>
      <c r="B970" s="2"/>
      <c r="C970" s="2"/>
      <c r="D970" s="2"/>
      <c r="E970" s="2"/>
      <c r="F970" s="2"/>
      <c r="G970" s="2"/>
      <c r="H970" s="3"/>
      <c r="I970" s="3"/>
      <c r="J970" s="3"/>
      <c r="K970" s="5"/>
      <c r="L970" s="5"/>
      <c r="M970" s="5"/>
      <c r="N970" s="5"/>
      <c r="O970" s="5"/>
      <c r="P970" s="5"/>
      <c r="Q970" s="5"/>
      <c r="R970" s="5"/>
      <c r="S970" s="5"/>
      <c r="T970" s="5"/>
      <c r="U970" s="5"/>
      <c r="V970" s="5"/>
      <c r="W970" s="5"/>
      <c r="X970" s="5"/>
      <c r="Y970" s="5"/>
      <c r="Z970" s="5"/>
      <c r="AA970" s="5"/>
      <c r="AB970" s="5"/>
      <c r="AC970" s="5"/>
      <c r="AD970" s="5"/>
    </row>
    <row r="971" spans="1:30" ht="15.75" customHeight="1" x14ac:dyDescent="0.35">
      <c r="A971" s="2"/>
      <c r="B971" s="2"/>
      <c r="C971" s="2"/>
      <c r="D971" s="2"/>
      <c r="E971" s="2"/>
      <c r="F971" s="2"/>
      <c r="G971" s="2"/>
      <c r="H971" s="3"/>
      <c r="I971" s="3"/>
      <c r="J971" s="3"/>
      <c r="K971" s="5"/>
      <c r="L971" s="5"/>
      <c r="M971" s="5"/>
      <c r="N971" s="5"/>
      <c r="O971" s="5"/>
      <c r="P971" s="5"/>
      <c r="Q971" s="5"/>
      <c r="R971" s="5"/>
      <c r="S971" s="5"/>
      <c r="T971" s="5"/>
      <c r="U971" s="5"/>
      <c r="V971" s="5"/>
      <c r="W971" s="5"/>
      <c r="X971" s="5"/>
      <c r="Y971" s="5"/>
      <c r="Z971" s="5"/>
      <c r="AA971" s="5"/>
      <c r="AB971" s="5"/>
      <c r="AC971" s="5"/>
      <c r="AD971" s="5"/>
    </row>
    <row r="972" spans="1:30" ht="15.75" customHeight="1" x14ac:dyDescent="0.35">
      <c r="A972" s="2"/>
      <c r="B972" s="2"/>
      <c r="C972" s="2"/>
      <c r="D972" s="2"/>
      <c r="E972" s="2"/>
      <c r="F972" s="2"/>
      <c r="G972" s="2"/>
      <c r="H972" s="3"/>
      <c r="I972" s="3"/>
      <c r="J972" s="3"/>
      <c r="K972" s="5"/>
      <c r="L972" s="5"/>
      <c r="M972" s="5"/>
      <c r="N972" s="5"/>
      <c r="O972" s="5"/>
      <c r="P972" s="5"/>
      <c r="Q972" s="5"/>
      <c r="R972" s="5"/>
      <c r="S972" s="5"/>
      <c r="T972" s="5"/>
      <c r="U972" s="5"/>
      <c r="V972" s="5"/>
      <c r="W972" s="5"/>
      <c r="X972" s="5"/>
      <c r="Y972" s="5"/>
      <c r="Z972" s="5"/>
      <c r="AA972" s="5"/>
      <c r="AB972" s="5"/>
      <c r="AC972" s="5"/>
      <c r="AD972" s="5"/>
    </row>
    <row r="973" spans="1:30" ht="15.75" customHeight="1" x14ac:dyDescent="0.35">
      <c r="A973" s="2"/>
      <c r="B973" s="2"/>
      <c r="C973" s="2"/>
      <c r="D973" s="2"/>
      <c r="E973" s="2"/>
      <c r="F973" s="2"/>
      <c r="G973" s="2"/>
      <c r="H973" s="3"/>
      <c r="I973" s="3"/>
      <c r="J973" s="3"/>
      <c r="K973" s="5"/>
      <c r="L973" s="5"/>
      <c r="M973" s="5"/>
      <c r="N973" s="5"/>
      <c r="O973" s="5"/>
      <c r="P973" s="5"/>
      <c r="Q973" s="5"/>
      <c r="R973" s="5"/>
      <c r="S973" s="5"/>
      <c r="T973" s="5"/>
      <c r="U973" s="5"/>
      <c r="V973" s="5"/>
      <c r="W973" s="5"/>
      <c r="X973" s="5"/>
      <c r="Y973" s="5"/>
      <c r="Z973" s="5"/>
      <c r="AA973" s="5"/>
      <c r="AB973" s="5"/>
      <c r="AC973" s="5"/>
      <c r="AD973" s="5"/>
    </row>
    <row r="974" spans="1:30" ht="15.75" customHeight="1" x14ac:dyDescent="0.35">
      <c r="A974" s="2"/>
      <c r="B974" s="2"/>
      <c r="C974" s="2"/>
      <c r="D974" s="2"/>
      <c r="E974" s="2"/>
      <c r="F974" s="2"/>
      <c r="G974" s="2"/>
      <c r="H974" s="3"/>
      <c r="I974" s="3"/>
      <c r="J974" s="3"/>
      <c r="K974" s="5"/>
      <c r="L974" s="5"/>
      <c r="M974" s="5"/>
      <c r="N974" s="5"/>
      <c r="O974" s="5"/>
      <c r="P974" s="5"/>
      <c r="Q974" s="5"/>
      <c r="R974" s="5"/>
      <c r="S974" s="5"/>
      <c r="T974" s="5"/>
      <c r="U974" s="5"/>
      <c r="V974" s="5"/>
      <c r="W974" s="5"/>
      <c r="X974" s="5"/>
      <c r="Y974" s="5"/>
      <c r="Z974" s="5"/>
      <c r="AA974" s="5"/>
      <c r="AB974" s="5"/>
      <c r="AC974" s="5"/>
      <c r="AD974" s="5"/>
    </row>
    <row r="975" spans="1:30" ht="15.75" customHeight="1" x14ac:dyDescent="0.35">
      <c r="A975" s="2"/>
      <c r="B975" s="2"/>
      <c r="C975" s="2"/>
      <c r="D975" s="2"/>
      <c r="E975" s="2"/>
      <c r="F975" s="2"/>
      <c r="G975" s="2"/>
      <c r="H975" s="3"/>
      <c r="I975" s="3"/>
      <c r="J975" s="3"/>
      <c r="K975" s="5"/>
      <c r="L975" s="5"/>
      <c r="M975" s="5"/>
      <c r="N975" s="5"/>
      <c r="O975" s="5"/>
      <c r="P975" s="5"/>
      <c r="Q975" s="5"/>
      <c r="R975" s="5"/>
      <c r="S975" s="5"/>
      <c r="T975" s="5"/>
      <c r="U975" s="5"/>
      <c r="V975" s="5"/>
      <c r="W975" s="5"/>
      <c r="X975" s="5"/>
      <c r="Y975" s="5"/>
      <c r="Z975" s="5"/>
      <c r="AA975" s="5"/>
      <c r="AB975" s="5"/>
      <c r="AC975" s="5"/>
      <c r="AD975" s="5"/>
    </row>
    <row r="976" spans="1:30" ht="15.75" customHeight="1" x14ac:dyDescent="0.35">
      <c r="A976" s="2"/>
      <c r="B976" s="2"/>
      <c r="C976" s="2"/>
      <c r="D976" s="2"/>
      <c r="E976" s="2"/>
      <c r="F976" s="2"/>
      <c r="G976" s="2"/>
      <c r="H976" s="3"/>
      <c r="I976" s="3"/>
      <c r="J976" s="3"/>
      <c r="K976" s="5"/>
      <c r="L976" s="5"/>
      <c r="M976" s="5"/>
      <c r="N976" s="5"/>
      <c r="O976" s="5"/>
      <c r="P976" s="5"/>
      <c r="Q976" s="5"/>
      <c r="R976" s="5"/>
      <c r="S976" s="5"/>
      <c r="T976" s="5"/>
      <c r="U976" s="5"/>
      <c r="V976" s="5"/>
      <c r="W976" s="5"/>
      <c r="X976" s="5"/>
      <c r="Y976" s="5"/>
      <c r="Z976" s="5"/>
      <c r="AA976" s="5"/>
      <c r="AB976" s="5"/>
      <c r="AC976" s="5"/>
      <c r="AD976" s="5"/>
    </row>
    <row r="977" spans="1:30" ht="15.75" customHeight="1" x14ac:dyDescent="0.35">
      <c r="A977" s="2"/>
      <c r="B977" s="2"/>
      <c r="C977" s="2"/>
      <c r="D977" s="2"/>
      <c r="E977" s="2"/>
      <c r="F977" s="2"/>
      <c r="G977" s="2"/>
      <c r="H977" s="3"/>
      <c r="I977" s="3"/>
      <c r="J977" s="3"/>
      <c r="K977" s="5"/>
      <c r="L977" s="5"/>
      <c r="M977" s="5"/>
      <c r="N977" s="5"/>
      <c r="O977" s="5"/>
      <c r="P977" s="5"/>
      <c r="Q977" s="5"/>
      <c r="R977" s="5"/>
      <c r="S977" s="5"/>
      <c r="T977" s="5"/>
      <c r="U977" s="5"/>
      <c r="V977" s="5"/>
      <c r="W977" s="5"/>
      <c r="X977" s="5"/>
      <c r="Y977" s="5"/>
      <c r="Z977" s="5"/>
      <c r="AA977" s="5"/>
      <c r="AB977" s="5"/>
      <c r="AC977" s="5"/>
      <c r="AD977" s="5"/>
    </row>
    <row r="978" spans="1:30" ht="15.75" customHeight="1" x14ac:dyDescent="0.35">
      <c r="A978" s="2"/>
      <c r="B978" s="2"/>
      <c r="C978" s="2"/>
      <c r="D978" s="2"/>
      <c r="E978" s="2"/>
      <c r="F978" s="2"/>
      <c r="G978" s="2"/>
      <c r="H978" s="3"/>
      <c r="I978" s="3"/>
      <c r="J978" s="3"/>
      <c r="K978" s="5"/>
      <c r="L978" s="5"/>
      <c r="M978" s="5"/>
      <c r="N978" s="5"/>
      <c r="O978" s="5"/>
      <c r="P978" s="5"/>
      <c r="Q978" s="5"/>
      <c r="R978" s="5"/>
      <c r="S978" s="5"/>
      <c r="T978" s="5"/>
      <c r="U978" s="5"/>
      <c r="V978" s="5"/>
      <c r="W978" s="5"/>
      <c r="X978" s="5"/>
      <c r="Y978" s="5"/>
      <c r="Z978" s="5"/>
      <c r="AA978" s="5"/>
      <c r="AB978" s="5"/>
      <c r="AC978" s="5"/>
      <c r="AD978" s="5"/>
    </row>
    <row r="979" spans="1:30" ht="15.75" customHeight="1" x14ac:dyDescent="0.35">
      <c r="A979" s="2"/>
      <c r="B979" s="2"/>
      <c r="C979" s="2"/>
      <c r="D979" s="2"/>
      <c r="E979" s="2"/>
      <c r="F979" s="2"/>
      <c r="G979" s="2"/>
      <c r="H979" s="3"/>
      <c r="I979" s="3"/>
      <c r="J979" s="3"/>
      <c r="K979" s="5"/>
      <c r="L979" s="5"/>
      <c r="M979" s="5"/>
      <c r="N979" s="5"/>
      <c r="O979" s="5"/>
      <c r="P979" s="5"/>
      <c r="Q979" s="5"/>
      <c r="R979" s="5"/>
      <c r="S979" s="5"/>
      <c r="T979" s="5"/>
      <c r="U979" s="5"/>
      <c r="V979" s="5"/>
      <c r="W979" s="5"/>
      <c r="X979" s="5"/>
      <c r="Y979" s="5"/>
      <c r="Z979" s="5"/>
      <c r="AA979" s="5"/>
      <c r="AB979" s="5"/>
      <c r="AC979" s="5"/>
      <c r="AD979" s="5"/>
    </row>
    <row r="980" spans="1:30" ht="15.75" customHeight="1" x14ac:dyDescent="0.35">
      <c r="A980" s="2"/>
      <c r="B980" s="2"/>
      <c r="C980" s="2"/>
      <c r="D980" s="2"/>
      <c r="E980" s="2"/>
      <c r="F980" s="2"/>
      <c r="G980" s="2"/>
      <c r="H980" s="3"/>
      <c r="I980" s="3"/>
      <c r="J980" s="3"/>
      <c r="K980" s="5"/>
      <c r="L980" s="5"/>
      <c r="M980" s="5"/>
      <c r="N980" s="5"/>
      <c r="O980" s="5"/>
      <c r="P980" s="5"/>
      <c r="Q980" s="5"/>
      <c r="R980" s="5"/>
      <c r="S980" s="5"/>
      <c r="T980" s="5"/>
      <c r="U980" s="5"/>
      <c r="V980" s="5"/>
      <c r="W980" s="5"/>
      <c r="X980" s="5"/>
      <c r="Y980" s="5"/>
      <c r="Z980" s="5"/>
      <c r="AA980" s="5"/>
      <c r="AB980" s="5"/>
      <c r="AC980" s="5"/>
      <c r="AD980" s="5"/>
    </row>
    <row r="981" spans="1:30" ht="15.75" customHeight="1" x14ac:dyDescent="0.35">
      <c r="A981" s="2"/>
      <c r="B981" s="2"/>
      <c r="C981" s="2"/>
      <c r="D981" s="2"/>
      <c r="E981" s="2"/>
      <c r="F981" s="2"/>
      <c r="G981" s="2"/>
      <c r="H981" s="3"/>
      <c r="I981" s="3"/>
      <c r="J981" s="3"/>
      <c r="K981" s="5"/>
      <c r="L981" s="5"/>
      <c r="M981" s="5"/>
      <c r="N981" s="5"/>
      <c r="O981" s="5"/>
      <c r="P981" s="5"/>
      <c r="Q981" s="5"/>
      <c r="R981" s="5"/>
      <c r="S981" s="5"/>
      <c r="T981" s="5"/>
      <c r="U981" s="5"/>
      <c r="V981" s="5"/>
      <c r="W981" s="5"/>
      <c r="X981" s="5"/>
      <c r="Y981" s="5"/>
      <c r="Z981" s="5"/>
      <c r="AA981" s="5"/>
      <c r="AB981" s="5"/>
      <c r="AC981" s="5"/>
      <c r="AD981" s="5"/>
    </row>
    <row r="982" spans="1:30" ht="15.75" customHeight="1" x14ac:dyDescent="0.35">
      <c r="A982" s="2"/>
      <c r="B982" s="2"/>
      <c r="C982" s="2"/>
      <c r="D982" s="2"/>
      <c r="E982" s="2"/>
      <c r="F982" s="2"/>
      <c r="G982" s="2"/>
      <c r="H982" s="3"/>
      <c r="I982" s="3"/>
      <c r="J982" s="3"/>
      <c r="K982" s="5"/>
      <c r="L982" s="5"/>
      <c r="M982" s="5"/>
      <c r="N982" s="5"/>
      <c r="O982" s="5"/>
      <c r="P982" s="5"/>
      <c r="Q982" s="5"/>
      <c r="R982" s="5"/>
      <c r="S982" s="5"/>
      <c r="T982" s="5"/>
      <c r="U982" s="5"/>
      <c r="V982" s="5"/>
      <c r="W982" s="5"/>
      <c r="X982" s="5"/>
      <c r="Y982" s="5"/>
      <c r="Z982" s="5"/>
      <c r="AA982" s="5"/>
      <c r="AB982" s="5"/>
      <c r="AC982" s="5"/>
      <c r="AD982" s="5"/>
    </row>
    <row r="983" spans="1:30" ht="15.75" customHeight="1" x14ac:dyDescent="0.35">
      <c r="A983" s="2"/>
      <c r="B983" s="2"/>
      <c r="C983" s="2"/>
      <c r="D983" s="2"/>
      <c r="E983" s="2"/>
      <c r="F983" s="2"/>
      <c r="G983" s="2"/>
      <c r="H983" s="3"/>
      <c r="I983" s="3"/>
      <c r="J983" s="3"/>
      <c r="K983" s="5"/>
      <c r="L983" s="5"/>
      <c r="M983" s="5"/>
      <c r="N983" s="5"/>
      <c r="O983" s="5"/>
      <c r="P983" s="5"/>
      <c r="Q983" s="5"/>
      <c r="R983" s="5"/>
      <c r="S983" s="5"/>
      <c r="T983" s="5"/>
      <c r="U983" s="5"/>
      <c r="V983" s="5"/>
      <c r="W983" s="5"/>
      <c r="X983" s="5"/>
      <c r="Y983" s="5"/>
      <c r="Z983" s="5"/>
      <c r="AA983" s="5"/>
      <c r="AB983" s="5"/>
      <c r="AC983" s="5"/>
      <c r="AD983" s="5"/>
    </row>
    <row r="984" spans="1:30" ht="15.75" customHeight="1" x14ac:dyDescent="0.35">
      <c r="A984" s="2"/>
      <c r="B984" s="2"/>
      <c r="C984" s="2"/>
      <c r="D984" s="2"/>
      <c r="E984" s="2"/>
      <c r="F984" s="2"/>
      <c r="G984" s="2"/>
      <c r="H984" s="3"/>
      <c r="I984" s="3"/>
      <c r="J984" s="3"/>
      <c r="K984" s="5"/>
      <c r="L984" s="5"/>
      <c r="M984" s="5"/>
      <c r="N984" s="5"/>
      <c r="O984" s="5"/>
      <c r="P984" s="5"/>
      <c r="Q984" s="5"/>
      <c r="R984" s="5"/>
      <c r="S984" s="5"/>
      <c r="T984" s="5"/>
      <c r="U984" s="5"/>
      <c r="V984" s="5"/>
      <c r="W984" s="5"/>
      <c r="X984" s="5"/>
      <c r="Y984" s="5"/>
      <c r="Z984" s="5"/>
      <c r="AA984" s="5"/>
      <c r="AB984" s="5"/>
      <c r="AC984" s="5"/>
      <c r="AD984" s="5"/>
    </row>
    <row r="985" spans="1:30" ht="15.75" customHeight="1" x14ac:dyDescent="0.35">
      <c r="A985" s="2"/>
      <c r="B985" s="2"/>
      <c r="C985" s="2"/>
      <c r="D985" s="2"/>
      <c r="E985" s="2"/>
      <c r="F985" s="2"/>
      <c r="G985" s="2"/>
      <c r="H985" s="3"/>
      <c r="I985" s="3"/>
      <c r="J985" s="3"/>
      <c r="K985" s="5"/>
      <c r="L985" s="5"/>
      <c r="M985" s="5"/>
      <c r="N985" s="5"/>
      <c r="O985" s="5"/>
      <c r="P985" s="5"/>
      <c r="Q985" s="5"/>
      <c r="R985" s="5"/>
      <c r="S985" s="5"/>
      <c r="T985" s="5"/>
      <c r="U985" s="5"/>
      <c r="V985" s="5"/>
      <c r="W985" s="5"/>
      <c r="X985" s="5"/>
      <c r="Y985" s="5"/>
      <c r="Z985" s="5"/>
      <c r="AA985" s="5"/>
      <c r="AB985" s="5"/>
      <c r="AC985" s="5"/>
      <c r="AD985" s="5"/>
    </row>
    <row r="986" spans="1:30" ht="15.75" customHeight="1" x14ac:dyDescent="0.35">
      <c r="A986" s="2"/>
      <c r="B986" s="2"/>
      <c r="C986" s="2"/>
      <c r="D986" s="2"/>
      <c r="E986" s="2"/>
      <c r="F986" s="2"/>
      <c r="G986" s="2"/>
      <c r="H986" s="3"/>
      <c r="I986" s="3"/>
      <c r="J986" s="3"/>
      <c r="K986" s="5"/>
      <c r="L986" s="5"/>
      <c r="M986" s="5"/>
      <c r="N986" s="5"/>
      <c r="O986" s="5"/>
      <c r="P986" s="5"/>
      <c r="Q986" s="5"/>
      <c r="R986" s="5"/>
      <c r="S986" s="5"/>
      <c r="T986" s="5"/>
      <c r="U986" s="5"/>
      <c r="V986" s="5"/>
      <c r="W986" s="5"/>
      <c r="X986" s="5"/>
      <c r="Y986" s="5"/>
      <c r="Z986" s="5"/>
      <c r="AA986" s="5"/>
      <c r="AB986" s="5"/>
      <c r="AC986" s="5"/>
      <c r="AD986" s="5"/>
    </row>
    <row r="987" spans="1:30" ht="15.75" customHeight="1" x14ac:dyDescent="0.35">
      <c r="A987" s="2"/>
      <c r="B987" s="2"/>
      <c r="C987" s="2"/>
      <c r="D987" s="2"/>
      <c r="E987" s="2"/>
      <c r="F987" s="2"/>
      <c r="G987" s="2"/>
      <c r="H987" s="3"/>
      <c r="I987" s="3"/>
      <c r="J987" s="3"/>
      <c r="K987" s="5"/>
      <c r="L987" s="5"/>
      <c r="M987" s="5"/>
      <c r="N987" s="5"/>
      <c r="O987" s="5"/>
      <c r="P987" s="5"/>
      <c r="Q987" s="5"/>
      <c r="R987" s="5"/>
      <c r="S987" s="5"/>
      <c r="T987" s="5"/>
      <c r="U987" s="5"/>
      <c r="V987" s="5"/>
      <c r="W987" s="5"/>
      <c r="X987" s="5"/>
      <c r="Y987" s="5"/>
      <c r="Z987" s="5"/>
      <c r="AA987" s="5"/>
      <c r="AB987" s="5"/>
      <c r="AC987" s="5"/>
      <c r="AD987" s="5"/>
    </row>
    <row r="988" spans="1:30" ht="15.75" customHeight="1" x14ac:dyDescent="0.35">
      <c r="A988" s="2"/>
      <c r="B988" s="2"/>
      <c r="C988" s="2"/>
      <c r="D988" s="2"/>
      <c r="E988" s="2"/>
      <c r="F988" s="2"/>
      <c r="G988" s="2"/>
      <c r="H988" s="3"/>
      <c r="I988" s="3"/>
      <c r="J988" s="3"/>
      <c r="K988" s="5"/>
      <c r="L988" s="5"/>
      <c r="M988" s="5"/>
      <c r="N988" s="5"/>
      <c r="O988" s="5"/>
      <c r="P988" s="5"/>
      <c r="Q988" s="5"/>
      <c r="R988" s="5"/>
      <c r="S988" s="5"/>
      <c r="T988" s="5"/>
      <c r="U988" s="5"/>
      <c r="V988" s="5"/>
      <c r="W988" s="5"/>
      <c r="X988" s="5"/>
      <c r="Y988" s="5"/>
      <c r="Z988" s="5"/>
      <c r="AA988" s="5"/>
      <c r="AB988" s="5"/>
      <c r="AC988" s="5"/>
      <c r="AD988" s="5"/>
    </row>
    <row r="989" spans="1:30" ht="15.75" customHeight="1" x14ac:dyDescent="0.35">
      <c r="A989" s="2"/>
      <c r="B989" s="2"/>
      <c r="C989" s="2"/>
      <c r="D989" s="2"/>
      <c r="E989" s="2"/>
      <c r="F989" s="2"/>
      <c r="G989" s="2"/>
      <c r="H989" s="3"/>
      <c r="I989" s="3"/>
      <c r="J989" s="3"/>
      <c r="K989" s="5"/>
      <c r="L989" s="5"/>
      <c r="M989" s="5"/>
      <c r="N989" s="5"/>
      <c r="O989" s="5"/>
      <c r="P989" s="5"/>
      <c r="Q989" s="5"/>
      <c r="R989" s="5"/>
      <c r="S989" s="5"/>
      <c r="T989" s="5"/>
      <c r="U989" s="5"/>
      <c r="V989" s="5"/>
      <c r="W989" s="5"/>
      <c r="X989" s="5"/>
      <c r="Y989" s="5"/>
      <c r="Z989" s="5"/>
      <c r="AA989" s="5"/>
      <c r="AB989" s="5"/>
      <c r="AC989" s="5"/>
      <c r="AD989" s="5"/>
    </row>
    <row r="990" spans="1:30" ht="15.75" customHeight="1" x14ac:dyDescent="0.35">
      <c r="A990" s="2"/>
      <c r="B990" s="2"/>
      <c r="C990" s="2"/>
      <c r="D990" s="2"/>
      <c r="E990" s="2"/>
      <c r="F990" s="2"/>
      <c r="G990" s="2"/>
      <c r="H990" s="3"/>
      <c r="I990" s="3"/>
      <c r="J990" s="3"/>
      <c r="K990" s="5"/>
      <c r="L990" s="5"/>
      <c r="M990" s="5"/>
      <c r="N990" s="5"/>
      <c r="O990" s="5"/>
      <c r="P990" s="5"/>
      <c r="Q990" s="5"/>
      <c r="R990" s="5"/>
      <c r="S990" s="5"/>
      <c r="T990" s="5"/>
      <c r="U990" s="5"/>
      <c r="V990" s="5"/>
      <c r="W990" s="5"/>
      <c r="X990" s="5"/>
      <c r="Y990" s="5"/>
      <c r="Z990" s="5"/>
      <c r="AA990" s="5"/>
      <c r="AB990" s="5"/>
      <c r="AC990" s="5"/>
      <c r="AD990" s="5"/>
    </row>
    <row r="991" spans="1:30" ht="15.75" customHeight="1" x14ac:dyDescent="0.35">
      <c r="A991" s="2"/>
      <c r="B991" s="2"/>
      <c r="C991" s="2"/>
      <c r="D991" s="2"/>
      <c r="E991" s="2"/>
      <c r="F991" s="2"/>
      <c r="G991" s="2"/>
      <c r="H991" s="3"/>
      <c r="I991" s="3"/>
      <c r="J991" s="3"/>
      <c r="K991" s="5"/>
      <c r="L991" s="5"/>
      <c r="M991" s="5"/>
      <c r="N991" s="5"/>
      <c r="O991" s="5"/>
      <c r="P991" s="5"/>
      <c r="Q991" s="5"/>
      <c r="R991" s="5"/>
      <c r="S991" s="5"/>
      <c r="T991" s="5"/>
      <c r="U991" s="5"/>
      <c r="V991" s="5"/>
      <c r="W991" s="5"/>
      <c r="X991" s="5"/>
      <c r="Y991" s="5"/>
      <c r="Z991" s="5"/>
      <c r="AA991" s="5"/>
      <c r="AB991" s="5"/>
      <c r="AC991" s="5"/>
      <c r="AD991" s="5"/>
    </row>
    <row r="992" spans="1:30" ht="15.75" customHeight="1" x14ac:dyDescent="0.35">
      <c r="A992" s="2"/>
      <c r="B992" s="2"/>
      <c r="C992" s="2"/>
      <c r="D992" s="2"/>
      <c r="E992" s="2"/>
      <c r="F992" s="2"/>
      <c r="G992" s="2"/>
      <c r="H992" s="3"/>
      <c r="I992" s="3"/>
      <c r="J992" s="3"/>
      <c r="K992" s="5"/>
      <c r="L992" s="5"/>
      <c r="M992" s="5"/>
      <c r="N992" s="5"/>
      <c r="O992" s="5"/>
      <c r="P992" s="5"/>
      <c r="Q992" s="5"/>
      <c r="R992" s="5"/>
      <c r="S992" s="5"/>
      <c r="T992" s="5"/>
      <c r="U992" s="5"/>
      <c r="V992" s="5"/>
      <c r="W992" s="5"/>
      <c r="X992" s="5"/>
      <c r="Y992" s="5"/>
      <c r="Z992" s="5"/>
      <c r="AA992" s="5"/>
      <c r="AB992" s="5"/>
      <c r="AC992" s="5"/>
      <c r="AD992" s="5"/>
    </row>
    <row r="993" spans="1:30" ht="15.75" customHeight="1" x14ac:dyDescent="0.35">
      <c r="A993" s="2"/>
      <c r="B993" s="2"/>
      <c r="C993" s="2"/>
      <c r="D993" s="2"/>
      <c r="E993" s="2"/>
      <c r="F993" s="2"/>
      <c r="G993" s="2"/>
      <c r="H993" s="3"/>
      <c r="I993" s="3"/>
      <c r="J993" s="3"/>
      <c r="K993" s="5"/>
      <c r="L993" s="5"/>
      <c r="M993" s="5"/>
      <c r="N993" s="5"/>
      <c r="O993" s="5"/>
      <c r="P993" s="5"/>
      <c r="Q993" s="5"/>
      <c r="R993" s="5"/>
      <c r="S993" s="5"/>
      <c r="T993" s="5"/>
      <c r="U993" s="5"/>
      <c r="V993" s="5"/>
      <c r="W993" s="5"/>
      <c r="X993" s="5"/>
      <c r="Y993" s="5"/>
      <c r="Z993" s="5"/>
      <c r="AA993" s="5"/>
      <c r="AB993" s="5"/>
      <c r="AC993" s="5"/>
      <c r="AD993" s="5"/>
    </row>
    <row r="994" spans="1:30" ht="15.75" customHeight="1" x14ac:dyDescent="0.35">
      <c r="A994" s="2"/>
      <c r="B994" s="2"/>
      <c r="C994" s="2"/>
      <c r="D994" s="2"/>
      <c r="E994" s="2"/>
      <c r="F994" s="2"/>
      <c r="G994" s="2"/>
      <c r="H994" s="3"/>
      <c r="I994" s="3"/>
      <c r="J994" s="3"/>
      <c r="K994" s="5"/>
      <c r="L994" s="5"/>
      <c r="M994" s="5"/>
      <c r="N994" s="5"/>
      <c r="O994" s="5"/>
      <c r="P994" s="5"/>
      <c r="Q994" s="5"/>
      <c r="R994" s="5"/>
      <c r="S994" s="5"/>
      <c r="T994" s="5"/>
      <c r="U994" s="5"/>
      <c r="V994" s="5"/>
      <c r="W994" s="5"/>
      <c r="X994" s="5"/>
      <c r="Y994" s="5"/>
      <c r="Z994" s="5"/>
      <c r="AA994" s="5"/>
      <c r="AB994" s="5"/>
      <c r="AC994" s="5"/>
      <c r="AD994" s="5"/>
    </row>
    <row r="995" spans="1:30" ht="15.75" customHeight="1" x14ac:dyDescent="0.35">
      <c r="A995" s="2"/>
      <c r="B995" s="2"/>
      <c r="C995" s="2"/>
      <c r="D995" s="2"/>
      <c r="E995" s="2"/>
      <c r="F995" s="2"/>
      <c r="G995" s="2"/>
      <c r="H995" s="3"/>
      <c r="I995" s="3"/>
      <c r="J995" s="3"/>
      <c r="K995" s="5"/>
      <c r="L995" s="5"/>
      <c r="M995" s="5"/>
      <c r="N995" s="5"/>
      <c r="O995" s="5"/>
      <c r="P995" s="5"/>
      <c r="Q995" s="5"/>
      <c r="R995" s="5"/>
      <c r="S995" s="5"/>
      <c r="T995" s="5"/>
      <c r="U995" s="5"/>
      <c r="V995" s="5"/>
      <c r="W995" s="5"/>
      <c r="X995" s="5"/>
      <c r="Y995" s="5"/>
      <c r="Z995" s="5"/>
      <c r="AA995" s="5"/>
      <c r="AB995" s="5"/>
      <c r="AC995" s="5"/>
      <c r="AD995" s="5"/>
    </row>
    <row r="996" spans="1:30" ht="15.75" customHeight="1" x14ac:dyDescent="0.35">
      <c r="A996" s="2"/>
      <c r="B996" s="2"/>
      <c r="C996" s="2"/>
      <c r="D996" s="2"/>
      <c r="E996" s="2"/>
      <c r="F996" s="2"/>
      <c r="G996" s="2"/>
      <c r="H996" s="3"/>
      <c r="I996" s="3"/>
      <c r="J996" s="3"/>
      <c r="K996" s="5"/>
      <c r="L996" s="5"/>
      <c r="M996" s="5"/>
      <c r="N996" s="5"/>
      <c r="O996" s="5"/>
      <c r="P996" s="5"/>
      <c r="Q996" s="5"/>
      <c r="R996" s="5"/>
      <c r="S996" s="5"/>
      <c r="T996" s="5"/>
      <c r="U996" s="5"/>
      <c r="V996" s="5"/>
      <c r="W996" s="5"/>
      <c r="X996" s="5"/>
      <c r="Y996" s="5"/>
      <c r="Z996" s="5"/>
      <c r="AA996" s="5"/>
      <c r="AB996" s="5"/>
      <c r="AC996" s="5"/>
      <c r="AD996" s="5"/>
    </row>
    <row r="997" spans="1:30" ht="15.75" customHeight="1" x14ac:dyDescent="0.35">
      <c r="A997" s="2"/>
      <c r="B997" s="2"/>
      <c r="C997" s="2"/>
      <c r="D997" s="2"/>
      <c r="E997" s="2"/>
      <c r="F997" s="2"/>
      <c r="G997" s="2"/>
      <c r="H997" s="3"/>
      <c r="I997" s="3"/>
      <c r="J997" s="3"/>
      <c r="K997" s="5"/>
      <c r="L997" s="5"/>
      <c r="M997" s="5"/>
      <c r="N997" s="5"/>
      <c r="O997" s="5"/>
      <c r="P997" s="5"/>
      <c r="Q997" s="5"/>
      <c r="R997" s="5"/>
      <c r="S997" s="5"/>
      <c r="T997" s="5"/>
      <c r="U997" s="5"/>
      <c r="V997" s="5"/>
      <c r="W997" s="5"/>
      <c r="X997" s="5"/>
      <c r="Y997" s="5"/>
      <c r="Z997" s="5"/>
      <c r="AA997" s="5"/>
      <c r="AB997" s="5"/>
      <c r="AC997" s="5"/>
      <c r="AD997" s="5"/>
    </row>
  </sheetData>
  <mergeCells count="46">
    <mergeCell ref="H6:J6"/>
    <mergeCell ref="H7:J8"/>
    <mergeCell ref="C3:J3"/>
    <mergeCell ref="C4:J4"/>
    <mergeCell ref="A5:J5"/>
    <mergeCell ref="A6:C6"/>
    <mergeCell ref="D6:G6"/>
    <mergeCell ref="A7:C7"/>
    <mergeCell ref="D7:G7"/>
    <mergeCell ref="A8:C8"/>
    <mergeCell ref="D8:E8"/>
    <mergeCell ref="F8:G8"/>
    <mergeCell ref="A10:J10"/>
    <mergeCell ref="A11:J11"/>
    <mergeCell ref="A12:J12"/>
    <mergeCell ref="A13:J13"/>
    <mergeCell ref="A14:J14"/>
    <mergeCell ref="A16:J16"/>
    <mergeCell ref="A17:J17"/>
    <mergeCell ref="A18:J18"/>
    <mergeCell ref="A19:J19"/>
    <mergeCell ref="A20:J20"/>
    <mergeCell ref="A21:J21"/>
    <mergeCell ref="A22:J22"/>
    <mergeCell ref="A23:J23"/>
    <mergeCell ref="A24:J24"/>
    <mergeCell ref="A25:J25"/>
    <mergeCell ref="A26:J26"/>
    <mergeCell ref="A27:J27"/>
    <mergeCell ref="A28:J28"/>
    <mergeCell ref="A33:B33"/>
    <mergeCell ref="A34:B34"/>
    <mergeCell ref="A38:J38"/>
    <mergeCell ref="A39:J39"/>
    <mergeCell ref="A29:J29"/>
    <mergeCell ref="A30:J30"/>
    <mergeCell ref="A31:D31"/>
    <mergeCell ref="E31:J31"/>
    <mergeCell ref="A32:B32"/>
    <mergeCell ref="H32:J32"/>
    <mergeCell ref="H33:J33"/>
    <mergeCell ref="A35:B35"/>
    <mergeCell ref="A36:B36"/>
    <mergeCell ref="H34:J34"/>
    <mergeCell ref="H35:J35"/>
    <mergeCell ref="H36:J36"/>
  </mergeCells>
  <printOptions horizontalCentered="1"/>
  <pageMargins left="0.2" right="0.2" top="0.04" bottom="0.35000000000000003" header="0" footer="0"/>
  <pageSetup paperSize="9" orientation="portrait" r:id="rId1"/>
  <headerFooter>
    <oddFooter>&amp;L000000Fichier : &amp;F&amp;C000000Onglet : &amp;A&amp;R000000Imprimé le &amp;D, page n°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24"/>
  <sheetViews>
    <sheetView showGridLines="0" topLeftCell="A122" zoomScale="110" zoomScaleNormal="110" workbookViewId="0">
      <selection activeCell="B142" sqref="B142"/>
    </sheetView>
  </sheetViews>
  <sheetFormatPr baseColWidth="10" defaultColWidth="10.15234375" defaultRowHeight="15" customHeight="1" x14ac:dyDescent="0.35"/>
  <cols>
    <col min="1" max="1" width="58.15234375" customWidth="1"/>
    <col min="2" max="2" width="9.15234375" customWidth="1"/>
    <col min="3" max="3" width="8" customWidth="1"/>
    <col min="4" max="4" width="18.3046875" customWidth="1"/>
    <col min="5" max="5" width="21.3046875" customWidth="1"/>
    <col min="6" max="26" width="10.69140625" customWidth="1"/>
  </cols>
  <sheetData>
    <row r="1" spans="1:26" ht="11.25" customHeight="1" x14ac:dyDescent="0.35">
      <c r="A1" s="45" t="str">
        <f>'Mode d''emploi'!A1</f>
        <v> © UTC 2024 - Master IDS -  Etude complète : travaux.master.utc.fr réf n° IDS249</v>
      </c>
      <c r="B1" s="46"/>
      <c r="C1" s="47"/>
      <c r="D1" s="48"/>
      <c r="E1" s="49" t="str">
        <f>'Mode d''emploi'!J1</f>
        <v xml:space="preserve">©  AGBODJALO G, EL ATTAOUI F, KUETE L H, KWEKEU KWEDJIN A  </v>
      </c>
      <c r="F1" s="48"/>
      <c r="G1" s="48"/>
      <c r="H1" s="48"/>
      <c r="I1" s="48"/>
      <c r="J1" s="48"/>
      <c r="K1" s="48"/>
      <c r="L1" s="48"/>
      <c r="M1" s="48"/>
      <c r="N1" s="48"/>
      <c r="O1" s="48"/>
      <c r="P1" s="48"/>
      <c r="Q1" s="48"/>
      <c r="R1" s="48"/>
      <c r="S1" s="48"/>
      <c r="T1" s="48"/>
      <c r="U1" s="48"/>
      <c r="V1" s="48"/>
      <c r="W1" s="48"/>
      <c r="X1" s="48"/>
      <c r="Y1" s="48"/>
      <c r="Z1" s="48"/>
    </row>
    <row r="2" spans="1:26" ht="11.25" customHeight="1" x14ac:dyDescent="0.35">
      <c r="A2" s="50" t="str">
        <f>'Mode d''emploi'!$A$2</f>
        <v>Document d'appui à la déclaration de conformité au règlement 2017/746</v>
      </c>
      <c r="B2" s="51"/>
      <c r="C2" s="52"/>
      <c r="D2" s="53"/>
      <c r="E2" s="53" t="s">
        <v>53</v>
      </c>
      <c r="F2" s="54"/>
      <c r="G2" s="54"/>
      <c r="H2" s="54"/>
      <c r="I2" s="54"/>
      <c r="J2" s="54"/>
      <c r="K2" s="54"/>
      <c r="L2" s="54"/>
      <c r="M2" s="54"/>
      <c r="N2" s="54"/>
      <c r="O2" s="54"/>
      <c r="P2" s="54"/>
      <c r="Q2" s="54"/>
      <c r="R2" s="54"/>
      <c r="S2" s="54"/>
      <c r="T2" s="54"/>
      <c r="U2" s="54"/>
      <c r="V2" s="54"/>
      <c r="W2" s="54"/>
      <c r="X2" s="54"/>
      <c r="Y2" s="54"/>
      <c r="Z2" s="54"/>
    </row>
    <row r="3" spans="1:26" ht="11.25" customHeight="1" x14ac:dyDescent="0.35">
      <c r="A3" s="314" t="s">
        <v>54</v>
      </c>
      <c r="B3" s="316" t="str">
        <f>'Mode d''emploi'!D6</f>
        <v>Nom de l'établissement :</v>
      </c>
      <c r="C3" s="254"/>
      <c r="D3" s="298"/>
      <c r="E3" s="317" t="s">
        <v>55</v>
      </c>
      <c r="F3" s="18"/>
      <c r="G3" s="18"/>
      <c r="H3" s="18"/>
      <c r="I3" s="18"/>
      <c r="J3" s="18"/>
      <c r="K3" s="18"/>
      <c r="L3" s="18"/>
      <c r="M3" s="18"/>
      <c r="N3" s="18"/>
      <c r="O3" s="18"/>
      <c r="P3" s="18"/>
      <c r="Q3" s="18"/>
      <c r="R3" s="18"/>
      <c r="S3" s="18"/>
      <c r="T3" s="18"/>
      <c r="U3" s="18"/>
      <c r="V3" s="18"/>
      <c r="W3" s="18"/>
      <c r="X3" s="18"/>
      <c r="Y3" s="18"/>
      <c r="Z3" s="18"/>
    </row>
    <row r="4" spans="1:26" ht="22.5" customHeight="1" x14ac:dyDescent="0.35">
      <c r="A4" s="315"/>
      <c r="B4" s="319" t="str">
        <f>'Mode d''emploi'!D7</f>
        <v>NOM et Prénom :</v>
      </c>
      <c r="C4" s="260"/>
      <c r="D4" s="272"/>
      <c r="E4" s="318"/>
      <c r="F4" s="18"/>
      <c r="G4" s="18"/>
      <c r="H4" s="18"/>
      <c r="I4" s="18"/>
      <c r="J4" s="18"/>
      <c r="K4" s="18"/>
      <c r="L4" s="18"/>
      <c r="M4" s="18"/>
      <c r="N4" s="18"/>
      <c r="O4" s="18"/>
      <c r="P4" s="18"/>
      <c r="Q4" s="18"/>
      <c r="R4" s="18"/>
      <c r="S4" s="18"/>
      <c r="T4" s="18"/>
      <c r="U4" s="18"/>
      <c r="V4" s="18"/>
      <c r="W4" s="18"/>
      <c r="X4" s="18"/>
      <c r="Y4" s="18"/>
      <c r="Z4" s="18"/>
    </row>
    <row r="5" spans="1:26" ht="37.5" customHeight="1" x14ac:dyDescent="0.35">
      <c r="A5" s="320" t="str">
        <f>'Mode d''emploi'!C4</f>
        <v>Maîtrise des évolutions entre les Directives 98/79/CE et le Règlement européen (UE) relatif aux Dispositifs Médicaux de Diagnostic In Vitro (DMDIV)</v>
      </c>
      <c r="B5" s="323" t="str">
        <f>'Mode d''emploi'!D8</f>
        <v>email:</v>
      </c>
      <c r="C5" s="272"/>
      <c r="D5" s="55" t="str">
        <f>'Mode d''emploi'!F8</f>
        <v xml:space="preserve">tél: </v>
      </c>
      <c r="E5" s="318"/>
      <c r="F5" s="18"/>
      <c r="G5" s="18"/>
      <c r="H5" s="18"/>
      <c r="I5" s="18"/>
      <c r="J5" s="18"/>
      <c r="K5" s="18"/>
      <c r="L5" s="18"/>
      <c r="M5" s="18"/>
      <c r="N5" s="18"/>
      <c r="O5" s="18"/>
      <c r="P5" s="18"/>
      <c r="Q5" s="18"/>
      <c r="R5" s="18"/>
      <c r="S5" s="18"/>
      <c r="T5" s="18"/>
      <c r="U5" s="18"/>
      <c r="V5" s="18"/>
      <c r="W5" s="18"/>
      <c r="X5" s="18"/>
      <c r="Y5" s="18"/>
      <c r="Z5" s="18"/>
    </row>
    <row r="6" spans="1:26" ht="11.25" customHeight="1" x14ac:dyDescent="0.35">
      <c r="A6" s="321"/>
      <c r="B6" s="307" t="str">
        <f>'Mode d''emploi'!H6</f>
        <v>DMDIV</v>
      </c>
      <c r="C6" s="260"/>
      <c r="D6" s="272"/>
      <c r="E6" s="324" t="s">
        <v>56</v>
      </c>
      <c r="F6" s="18"/>
      <c r="G6" s="18"/>
      <c r="H6" s="18"/>
      <c r="I6" s="18"/>
      <c r="J6" s="18"/>
      <c r="K6" s="18"/>
      <c r="L6" s="18"/>
      <c r="M6" s="18"/>
      <c r="N6" s="18"/>
      <c r="O6" s="18"/>
      <c r="P6" s="18"/>
      <c r="Q6" s="18"/>
      <c r="R6" s="18"/>
      <c r="S6" s="18"/>
      <c r="T6" s="18"/>
      <c r="U6" s="18"/>
      <c r="V6" s="18"/>
      <c r="W6" s="18"/>
      <c r="X6" s="18"/>
      <c r="Y6" s="18"/>
      <c r="Z6" s="18"/>
    </row>
    <row r="7" spans="1:26" ht="10.75" customHeight="1" x14ac:dyDescent="0.35">
      <c r="A7" s="321"/>
      <c r="B7" s="308" t="str">
        <f>'Mode d''emploi'!H7</f>
        <v>Indiquez le nom du dispositif</v>
      </c>
      <c r="C7" s="309"/>
      <c r="D7" s="310"/>
      <c r="E7" s="318"/>
      <c r="F7" s="18"/>
      <c r="G7" s="18"/>
      <c r="H7" s="18"/>
      <c r="I7" s="18"/>
      <c r="J7" s="18"/>
      <c r="K7" s="18"/>
      <c r="L7" s="18"/>
      <c r="M7" s="18"/>
      <c r="N7" s="18"/>
      <c r="O7" s="18"/>
      <c r="P7" s="18"/>
      <c r="Q7" s="18"/>
      <c r="R7" s="18"/>
      <c r="S7" s="18"/>
      <c r="T7" s="18"/>
      <c r="U7" s="18"/>
      <c r="V7" s="18"/>
      <c r="W7" s="18"/>
      <c r="X7" s="18"/>
      <c r="Y7" s="18"/>
      <c r="Z7" s="18"/>
    </row>
    <row r="8" spans="1:26" ht="10.75" customHeight="1" x14ac:dyDescent="0.35">
      <c r="A8" s="322"/>
      <c r="B8" s="311"/>
      <c r="C8" s="312"/>
      <c r="D8" s="313"/>
      <c r="E8" s="325"/>
      <c r="F8" s="18"/>
      <c r="G8" s="18"/>
      <c r="H8" s="18"/>
      <c r="I8" s="18"/>
      <c r="J8" s="18"/>
      <c r="K8" s="18"/>
      <c r="L8" s="18"/>
      <c r="M8" s="18"/>
      <c r="N8" s="18"/>
      <c r="O8" s="18"/>
      <c r="P8" s="18"/>
      <c r="Q8" s="18"/>
      <c r="R8" s="18"/>
      <c r="S8" s="18"/>
      <c r="T8" s="18"/>
      <c r="U8" s="18"/>
      <c r="V8" s="18"/>
      <c r="W8" s="18"/>
      <c r="X8" s="18"/>
      <c r="Y8" s="18"/>
      <c r="Z8" s="18"/>
    </row>
    <row r="9" spans="1:26" ht="10.75" customHeight="1" x14ac:dyDescent="0.35">
      <c r="A9" s="306" t="str">
        <f>'Mode d''emploi'!A5:J5</f>
        <v>Attention : Seules les cases blanches écrites en bleu peuvent être modifiées par l’utilisateur. Cela concerne toutes les parties de l’outil.</v>
      </c>
      <c r="B9" s="254"/>
      <c r="C9" s="254"/>
      <c r="D9" s="254"/>
      <c r="E9" s="298"/>
      <c r="F9" s="18"/>
      <c r="G9" s="18"/>
      <c r="H9" s="18"/>
      <c r="I9" s="18"/>
      <c r="J9" s="18"/>
      <c r="K9" s="18"/>
      <c r="L9" s="18"/>
      <c r="M9" s="18"/>
      <c r="N9" s="18"/>
      <c r="O9" s="18"/>
      <c r="P9" s="18"/>
      <c r="Q9" s="18"/>
      <c r="R9" s="18"/>
      <c r="S9" s="18"/>
      <c r="T9" s="18"/>
      <c r="U9" s="18"/>
      <c r="V9" s="18"/>
      <c r="W9" s="18"/>
      <c r="X9" s="18"/>
      <c r="Y9" s="18"/>
      <c r="Z9" s="18"/>
    </row>
    <row r="10" spans="1:26" ht="10.75" customHeight="1" x14ac:dyDescent="0.35">
      <c r="A10" s="56" t="s">
        <v>57</v>
      </c>
      <c r="B10" s="57" t="s">
        <v>58</v>
      </c>
      <c r="C10" s="56" t="s">
        <v>59</v>
      </c>
      <c r="D10" s="56" t="s">
        <v>60</v>
      </c>
      <c r="E10" s="56" t="s">
        <v>61</v>
      </c>
      <c r="F10" s="18"/>
      <c r="G10" s="18"/>
      <c r="H10" s="18"/>
      <c r="I10" s="18"/>
      <c r="J10" s="18"/>
      <c r="K10" s="18"/>
      <c r="L10" s="18"/>
      <c r="M10" s="18"/>
      <c r="N10" s="18"/>
      <c r="O10" s="18"/>
      <c r="P10" s="18"/>
      <c r="Q10" s="18"/>
      <c r="R10" s="18"/>
      <c r="S10" s="18"/>
      <c r="T10" s="18"/>
      <c r="U10" s="18"/>
      <c r="V10" s="18"/>
      <c r="W10" s="18"/>
      <c r="X10" s="18"/>
      <c r="Y10" s="18"/>
      <c r="Z10" s="18"/>
    </row>
    <row r="11" spans="1:26" ht="36.75" customHeight="1" x14ac:dyDescent="0.35">
      <c r="A11" s="58" t="s">
        <v>62</v>
      </c>
      <c r="B11" s="59"/>
      <c r="C11" s="60">
        <f>IFERROR(AVERAGE(C12,C17,C45,C49,C53),"")</f>
        <v>0</v>
      </c>
      <c r="D11" s="61" t="str">
        <f>IFERROR(VLOOKUP(E11,Utilitaires!$G$9:$J$13,2,FALSE),"")</f>
        <v>Conformité de niveau 1 :  Revoyez le fonctionnement de vos activités.</v>
      </c>
      <c r="E11" s="62" t="str">
        <f>IFERROR(IF(C11="",Utilitaires!$B$2,VLOOKUP(C11,Utilitaires!$E$9:$G$13,3)),"")</f>
        <v>Insuffisant</v>
      </c>
      <c r="F11" s="63"/>
      <c r="G11" s="63"/>
      <c r="H11" s="63"/>
      <c r="I11" s="63"/>
      <c r="J11" s="63"/>
      <c r="K11" s="63"/>
      <c r="L11" s="63"/>
      <c r="M11" s="63"/>
      <c r="N11" s="63"/>
      <c r="O11" s="63"/>
      <c r="P11" s="63"/>
      <c r="Q11" s="63"/>
      <c r="R11" s="63"/>
      <c r="S11" s="63"/>
      <c r="T11" s="63"/>
      <c r="U11" s="63"/>
      <c r="V11" s="63"/>
      <c r="W11" s="63"/>
      <c r="X11" s="63"/>
      <c r="Y11" s="63"/>
      <c r="Z11" s="63"/>
    </row>
    <row r="12" spans="1:26" ht="40.5" customHeight="1" x14ac:dyDescent="0.35">
      <c r="A12" s="64" t="s">
        <v>63</v>
      </c>
      <c r="B12" s="65"/>
      <c r="C12" s="66">
        <f>IFERROR(SUMIFS(C13:C16,C13:C16,"&lt;&gt;Taux de véracité",C13:C16,"&lt;&gt;NA")/COUNTIFS(C13:C16,"&lt;&gt;NA"),"")</f>
        <v>0</v>
      </c>
      <c r="D12" s="67" t="str">
        <f>IFERROR(VLOOKUP(E12,Utilitaires!$G$9:$J$13,2,FALSE),"")</f>
        <v>Conformité de niveau 1 :  Revoyez le fonctionnement de vos activités.</v>
      </c>
      <c r="E12" s="68" t="str">
        <f>IFERROR(IF(C12="",Utilitaires!$B$2,VLOOKUP(C12,Utilitaires!$E$9:$G$13,3)),"")</f>
        <v>Insuffisant</v>
      </c>
      <c r="F12" s="69"/>
      <c r="G12" s="69"/>
      <c r="H12" s="69"/>
      <c r="I12" s="69"/>
      <c r="J12" s="69"/>
      <c r="K12" s="69"/>
      <c r="L12" s="69"/>
      <c r="M12" s="69"/>
      <c r="N12" s="69"/>
      <c r="O12" s="69"/>
      <c r="P12" s="69"/>
      <c r="Q12" s="69"/>
      <c r="R12" s="69"/>
      <c r="S12" s="69"/>
      <c r="T12" s="69"/>
      <c r="U12" s="69"/>
      <c r="V12" s="69"/>
      <c r="W12" s="69"/>
      <c r="X12" s="69"/>
      <c r="Y12" s="69"/>
      <c r="Z12" s="69"/>
    </row>
    <row r="13" spans="1:26" ht="50.25" customHeight="1" x14ac:dyDescent="0.35">
      <c r="A13" s="70" t="s">
        <v>601</v>
      </c>
      <c r="B13" s="72" t="s">
        <v>129</v>
      </c>
      <c r="C13" s="72" t="str">
        <f>IFERROR(VLOOKUP(B13,Utilitaires!$C$9:$D$13,2,FALSE),"")</f>
        <v>Taux de VÉRACITÉ</v>
      </c>
      <c r="D13" s="73" t="s">
        <v>64</v>
      </c>
      <c r="E13" s="73" t="s">
        <v>64</v>
      </c>
      <c r="F13" s="18"/>
      <c r="G13" s="18"/>
      <c r="H13" s="18"/>
      <c r="I13" s="18"/>
      <c r="J13" s="18"/>
      <c r="K13" s="18"/>
      <c r="L13" s="18"/>
      <c r="M13" s="18"/>
      <c r="N13" s="18"/>
      <c r="O13" s="18"/>
      <c r="P13" s="18"/>
      <c r="Q13" s="18"/>
      <c r="R13" s="18"/>
      <c r="S13" s="18"/>
      <c r="T13" s="18"/>
      <c r="U13" s="18"/>
      <c r="V13" s="18"/>
      <c r="W13" s="18"/>
      <c r="X13" s="18"/>
      <c r="Y13" s="18"/>
      <c r="Z13" s="18"/>
    </row>
    <row r="14" spans="1:26" ht="50.25" customHeight="1" x14ac:dyDescent="0.35">
      <c r="A14" s="70" t="s">
        <v>602</v>
      </c>
      <c r="B14" s="72" t="s">
        <v>129</v>
      </c>
      <c r="C14" s="72" t="str">
        <f>IFERROR(VLOOKUP(B14,Utilitaires!$C$9:$D$13,2,FALSE),"")</f>
        <v>Taux de VÉRACITÉ</v>
      </c>
      <c r="D14" s="73" t="s">
        <v>64</v>
      </c>
      <c r="E14" s="73" t="s">
        <v>64</v>
      </c>
      <c r="F14" s="18"/>
      <c r="G14" s="18"/>
      <c r="H14" s="18"/>
      <c r="I14" s="18"/>
      <c r="J14" s="18"/>
      <c r="K14" s="18"/>
      <c r="L14" s="18"/>
      <c r="M14" s="18"/>
      <c r="N14" s="18"/>
      <c r="O14" s="18"/>
      <c r="P14" s="18"/>
      <c r="Q14" s="18"/>
      <c r="R14" s="18"/>
      <c r="S14" s="18"/>
      <c r="T14" s="18"/>
      <c r="U14" s="18"/>
      <c r="V14" s="18"/>
      <c r="W14" s="18"/>
      <c r="X14" s="18"/>
      <c r="Y14" s="18"/>
      <c r="Z14" s="18"/>
    </row>
    <row r="15" spans="1:26" ht="50.25" customHeight="1" x14ac:dyDescent="0.35">
      <c r="A15" s="70" t="s">
        <v>604</v>
      </c>
      <c r="B15" s="72" t="s">
        <v>129</v>
      </c>
      <c r="C15" s="72" t="str">
        <f>IFERROR(VLOOKUP(B15,Utilitaires!$C$9:$D$13,2,FALSE),"")</f>
        <v>Taux de VÉRACITÉ</v>
      </c>
      <c r="D15" s="73" t="s">
        <v>64</v>
      </c>
      <c r="E15" s="73" t="s">
        <v>64</v>
      </c>
      <c r="F15" s="18"/>
      <c r="G15" s="18"/>
      <c r="H15" s="18"/>
      <c r="I15" s="18"/>
      <c r="J15" s="18"/>
      <c r="K15" s="18"/>
      <c r="L15" s="18"/>
      <c r="M15" s="18"/>
      <c r="N15" s="18"/>
      <c r="O15" s="18"/>
      <c r="P15" s="18"/>
      <c r="Q15" s="18"/>
      <c r="R15" s="18"/>
      <c r="S15" s="18"/>
      <c r="T15" s="18"/>
      <c r="U15" s="18"/>
      <c r="V15" s="18"/>
      <c r="W15" s="18"/>
      <c r="X15" s="18"/>
      <c r="Y15" s="18"/>
      <c r="Z15" s="18"/>
    </row>
    <row r="16" spans="1:26" ht="40.25" customHeight="1" x14ac:dyDescent="0.35">
      <c r="A16" s="70" t="s">
        <v>603</v>
      </c>
      <c r="B16" s="72" t="s">
        <v>129</v>
      </c>
      <c r="C16" s="72" t="str">
        <f>IFERROR(VLOOKUP(B16,Utilitaires!$C$9:$D$13,2,FALSE),"")</f>
        <v>Taux de VÉRACITÉ</v>
      </c>
      <c r="D16" s="73" t="s">
        <v>64</v>
      </c>
      <c r="E16" s="73" t="s">
        <v>64</v>
      </c>
      <c r="F16" s="18"/>
      <c r="G16" s="18"/>
      <c r="H16" s="18"/>
      <c r="I16" s="18"/>
      <c r="J16" s="18"/>
      <c r="K16" s="18"/>
      <c r="L16" s="18"/>
      <c r="M16" s="18"/>
      <c r="N16" s="18"/>
      <c r="O16" s="18"/>
      <c r="P16" s="18"/>
      <c r="Q16" s="18"/>
      <c r="R16" s="18"/>
      <c r="S16" s="18"/>
      <c r="T16" s="18"/>
      <c r="U16" s="18"/>
      <c r="V16" s="18"/>
      <c r="W16" s="18"/>
      <c r="X16" s="18"/>
      <c r="Y16" s="18"/>
      <c r="Z16" s="18"/>
    </row>
    <row r="17" spans="1:26" ht="43.25" customHeight="1" x14ac:dyDescent="0.35">
      <c r="A17" s="64" t="s">
        <v>65</v>
      </c>
      <c r="B17" s="65"/>
      <c r="C17" s="66">
        <f>IFERROR(SUMIFS(C18:C44,C18:C44,"&lt;&gt;Taux de véracité",C18:C44,"&lt;&gt;NA")/COUNTIFS(C18:C44,"&lt;&gt;NA"),"")</f>
        <v>0</v>
      </c>
      <c r="D17" s="67" t="str">
        <f>IFERROR(VLOOKUP(E17,Utilitaires!$G$9:$J$13,2,FALSE),"")</f>
        <v>Conformité de niveau 1 :  Revoyez le fonctionnement de vos activités.</v>
      </c>
      <c r="E17" s="68" t="str">
        <f>IFERROR(IF(C17="",Utilitaires!$B$2,VLOOKUP(C17,Utilitaires!$E$9:$G$13,3)),"")</f>
        <v>Insuffisant</v>
      </c>
      <c r="F17" s="69"/>
      <c r="G17" s="69"/>
      <c r="H17" s="69"/>
      <c r="I17" s="69"/>
      <c r="J17" s="69"/>
      <c r="K17" s="69"/>
      <c r="L17" s="69"/>
      <c r="M17" s="69"/>
      <c r="N17" s="69"/>
      <c r="O17" s="69"/>
      <c r="P17" s="69"/>
      <c r="Q17" s="69"/>
      <c r="R17" s="69"/>
      <c r="S17" s="69"/>
      <c r="T17" s="69"/>
      <c r="U17" s="69"/>
      <c r="V17" s="69"/>
      <c r="W17" s="69"/>
      <c r="X17" s="69"/>
      <c r="Y17" s="69"/>
      <c r="Z17" s="69"/>
    </row>
    <row r="18" spans="1:26" ht="31.5" customHeight="1" x14ac:dyDescent="0.35">
      <c r="A18" s="70" t="s">
        <v>66</v>
      </c>
      <c r="B18" s="72" t="s">
        <v>129</v>
      </c>
      <c r="C18" s="72" t="str">
        <f>IFERROR(VLOOKUP(B18,Utilitaires!$C$9:$D$13,2,FALSE),"")</f>
        <v>Taux de VÉRACITÉ</v>
      </c>
      <c r="D18" s="73" t="s">
        <v>64</v>
      </c>
      <c r="E18" s="73" t="s">
        <v>64</v>
      </c>
      <c r="F18" s="18"/>
      <c r="G18" s="18"/>
      <c r="H18" s="18"/>
      <c r="I18" s="18"/>
      <c r="J18" s="18"/>
      <c r="K18" s="18"/>
      <c r="L18" s="18"/>
      <c r="M18" s="18"/>
      <c r="N18" s="18"/>
      <c r="O18" s="18"/>
      <c r="P18" s="18"/>
      <c r="Q18" s="18"/>
      <c r="R18" s="18"/>
      <c r="S18" s="18"/>
      <c r="T18" s="18"/>
      <c r="U18" s="18"/>
      <c r="V18" s="18"/>
      <c r="W18" s="18"/>
      <c r="X18" s="18"/>
      <c r="Y18" s="18"/>
      <c r="Z18" s="18"/>
    </row>
    <row r="19" spans="1:26" ht="31.5" customHeight="1" x14ac:dyDescent="0.35">
      <c r="A19" s="74" t="s">
        <v>67</v>
      </c>
      <c r="B19" s="72" t="s">
        <v>129</v>
      </c>
      <c r="C19" s="72" t="str">
        <f>IFERROR(VLOOKUP(B19,Utilitaires!$C$9:$D$13,2,FALSE),"")</f>
        <v>Taux de VÉRACITÉ</v>
      </c>
      <c r="D19" s="73" t="s">
        <v>64</v>
      </c>
      <c r="E19" s="73" t="s">
        <v>64</v>
      </c>
      <c r="F19" s="18"/>
      <c r="G19" s="18"/>
      <c r="H19" s="18"/>
      <c r="I19" s="18"/>
      <c r="J19" s="18"/>
      <c r="K19" s="18"/>
      <c r="L19" s="18"/>
      <c r="M19" s="18"/>
      <c r="N19" s="18"/>
      <c r="O19" s="18"/>
      <c r="P19" s="18"/>
      <c r="Q19" s="18"/>
      <c r="R19" s="18"/>
      <c r="S19" s="18"/>
      <c r="T19" s="18"/>
      <c r="U19" s="18"/>
      <c r="V19" s="18"/>
      <c r="W19" s="18"/>
      <c r="X19" s="18"/>
      <c r="Y19" s="18"/>
      <c r="Z19" s="18"/>
    </row>
    <row r="20" spans="1:26" ht="31.5" customHeight="1" x14ac:dyDescent="0.35">
      <c r="A20" s="75" t="s">
        <v>68</v>
      </c>
      <c r="B20" s="72" t="s">
        <v>129</v>
      </c>
      <c r="C20" s="72" t="str">
        <f>IFERROR(VLOOKUP(B20,Utilitaires!$C$9:$D$13,2,FALSE),"")</f>
        <v>Taux de VÉRACITÉ</v>
      </c>
      <c r="D20" s="73" t="s">
        <v>64</v>
      </c>
      <c r="E20" s="73" t="s">
        <v>64</v>
      </c>
      <c r="F20" s="18"/>
      <c r="G20" s="18"/>
      <c r="H20" s="18"/>
      <c r="I20" s="18"/>
      <c r="J20" s="18"/>
      <c r="K20" s="18"/>
      <c r="L20" s="18"/>
      <c r="M20" s="18"/>
      <c r="N20" s="18"/>
      <c r="O20" s="18"/>
      <c r="P20" s="18"/>
      <c r="Q20" s="18"/>
      <c r="R20" s="18"/>
      <c r="S20" s="18"/>
      <c r="T20" s="18"/>
      <c r="U20" s="18"/>
      <c r="V20" s="18"/>
      <c r="W20" s="18"/>
      <c r="X20" s="18"/>
      <c r="Y20" s="18"/>
      <c r="Z20" s="18"/>
    </row>
    <row r="21" spans="1:26" ht="31.5" customHeight="1" x14ac:dyDescent="0.35">
      <c r="A21" s="75" t="s">
        <v>69</v>
      </c>
      <c r="B21" s="72" t="s">
        <v>129</v>
      </c>
      <c r="C21" s="72" t="str">
        <f>IFERROR(VLOOKUP(B21,Utilitaires!$C$9:$D$13,2,FALSE),"")</f>
        <v>Taux de VÉRACITÉ</v>
      </c>
      <c r="D21" s="73" t="s">
        <v>64</v>
      </c>
      <c r="E21" s="73" t="s">
        <v>64</v>
      </c>
      <c r="F21" s="18"/>
      <c r="G21" s="18"/>
      <c r="H21" s="18"/>
      <c r="I21" s="18"/>
      <c r="J21" s="18"/>
      <c r="K21" s="18"/>
      <c r="L21" s="18"/>
      <c r="M21" s="18"/>
      <c r="N21" s="18"/>
      <c r="O21" s="18"/>
      <c r="P21" s="18"/>
      <c r="Q21" s="18"/>
      <c r="R21" s="18"/>
      <c r="S21" s="18"/>
      <c r="T21" s="18"/>
      <c r="U21" s="18"/>
      <c r="V21" s="18"/>
      <c r="W21" s="18"/>
      <c r="X21" s="18"/>
      <c r="Y21" s="18"/>
      <c r="Z21" s="18"/>
    </row>
    <row r="22" spans="1:26" ht="31.5" customHeight="1" x14ac:dyDescent="0.35">
      <c r="A22" s="75" t="s">
        <v>70</v>
      </c>
      <c r="B22" s="72" t="s">
        <v>129</v>
      </c>
      <c r="C22" s="72" t="str">
        <f>IFERROR(VLOOKUP(B22,Utilitaires!$C$9:$D$13,2,FALSE),"")</f>
        <v>Taux de VÉRACITÉ</v>
      </c>
      <c r="D22" s="73" t="s">
        <v>64</v>
      </c>
      <c r="E22" s="73" t="s">
        <v>64</v>
      </c>
      <c r="F22" s="18"/>
      <c r="G22" s="18"/>
      <c r="H22" s="18"/>
      <c r="I22" s="18"/>
      <c r="J22" s="18"/>
      <c r="K22" s="18"/>
      <c r="L22" s="18"/>
      <c r="M22" s="18"/>
      <c r="N22" s="18"/>
      <c r="O22" s="18"/>
      <c r="P22" s="18"/>
      <c r="Q22" s="18"/>
      <c r="R22" s="18"/>
      <c r="S22" s="18"/>
      <c r="T22" s="18"/>
      <c r="U22" s="18"/>
      <c r="V22" s="18"/>
      <c r="W22" s="18"/>
      <c r="X22" s="18"/>
      <c r="Y22" s="18"/>
      <c r="Z22" s="18"/>
    </row>
    <row r="23" spans="1:26" ht="31.5" customHeight="1" x14ac:dyDescent="0.35">
      <c r="A23" s="75" t="s">
        <v>71</v>
      </c>
      <c r="B23" s="72" t="s">
        <v>129</v>
      </c>
      <c r="C23" s="72" t="str">
        <f>IFERROR(VLOOKUP(B23,Utilitaires!$C$9:$D$13,2,FALSE),"")</f>
        <v>Taux de VÉRACITÉ</v>
      </c>
      <c r="D23" s="73" t="s">
        <v>64</v>
      </c>
      <c r="E23" s="73" t="s">
        <v>64</v>
      </c>
      <c r="F23" s="18"/>
      <c r="G23" s="18"/>
      <c r="H23" s="18"/>
      <c r="I23" s="18"/>
      <c r="J23" s="18"/>
      <c r="K23" s="18"/>
      <c r="L23" s="18"/>
      <c r="M23" s="18"/>
      <c r="N23" s="18"/>
      <c r="O23" s="18"/>
      <c r="P23" s="18"/>
      <c r="Q23" s="18"/>
      <c r="R23" s="18"/>
      <c r="S23" s="18"/>
      <c r="T23" s="18"/>
      <c r="U23" s="18"/>
      <c r="V23" s="18"/>
      <c r="W23" s="18"/>
      <c r="X23" s="18"/>
      <c r="Y23" s="18"/>
      <c r="Z23" s="18"/>
    </row>
    <row r="24" spans="1:26" ht="31.5" customHeight="1" x14ac:dyDescent="0.35">
      <c r="A24" s="70" t="s">
        <v>72</v>
      </c>
      <c r="B24" s="72" t="s">
        <v>129</v>
      </c>
      <c r="C24" s="72" t="str">
        <f>IFERROR(VLOOKUP(B24,Utilitaires!$C$9:$D$13,2,FALSE),"")</f>
        <v>Taux de VÉRACITÉ</v>
      </c>
      <c r="D24" s="73" t="s">
        <v>64</v>
      </c>
      <c r="E24" s="73" t="s">
        <v>64</v>
      </c>
      <c r="F24" s="18"/>
      <c r="G24" s="18"/>
      <c r="H24" s="18"/>
      <c r="I24" s="18"/>
      <c r="J24" s="18"/>
      <c r="K24" s="18"/>
      <c r="L24" s="18"/>
      <c r="M24" s="18"/>
      <c r="N24" s="18"/>
      <c r="O24" s="18"/>
      <c r="P24" s="18"/>
      <c r="Q24" s="18"/>
      <c r="R24" s="18"/>
      <c r="S24" s="18"/>
      <c r="T24" s="18"/>
      <c r="U24" s="18"/>
      <c r="V24" s="18"/>
      <c r="W24" s="18"/>
      <c r="X24" s="18"/>
      <c r="Y24" s="18"/>
      <c r="Z24" s="18"/>
    </row>
    <row r="25" spans="1:26" ht="31.5" customHeight="1" x14ac:dyDescent="0.35">
      <c r="A25" s="70" t="s">
        <v>73</v>
      </c>
      <c r="B25" s="72" t="s">
        <v>129</v>
      </c>
      <c r="C25" s="72" t="str">
        <f>IFERROR(VLOOKUP(B25,Utilitaires!$C$9:$D$13,2,FALSE),"")</f>
        <v>Taux de VÉRACITÉ</v>
      </c>
      <c r="D25" s="73" t="s">
        <v>64</v>
      </c>
      <c r="E25" s="73" t="s">
        <v>64</v>
      </c>
      <c r="F25" s="18"/>
      <c r="G25" s="18"/>
      <c r="H25" s="18"/>
      <c r="I25" s="18"/>
      <c r="J25" s="18"/>
      <c r="K25" s="18"/>
      <c r="L25" s="18"/>
      <c r="M25" s="18"/>
      <c r="N25" s="18"/>
      <c r="O25" s="18"/>
      <c r="P25" s="18"/>
      <c r="Q25" s="18"/>
      <c r="R25" s="18"/>
      <c r="S25" s="18"/>
      <c r="T25" s="18"/>
      <c r="U25" s="18"/>
      <c r="V25" s="18"/>
      <c r="W25" s="18"/>
      <c r="X25" s="18"/>
      <c r="Y25" s="18"/>
      <c r="Z25" s="18"/>
    </row>
    <row r="26" spans="1:26" ht="31.5" customHeight="1" x14ac:dyDescent="0.35">
      <c r="A26" s="70" t="s">
        <v>74</v>
      </c>
      <c r="B26" s="72" t="s">
        <v>129</v>
      </c>
      <c r="C26" s="72" t="str">
        <f>IFERROR(VLOOKUP(B26,Utilitaires!$C$9:$D$13,2,FALSE),"")</f>
        <v>Taux de VÉRACITÉ</v>
      </c>
      <c r="D26" s="73" t="s">
        <v>64</v>
      </c>
      <c r="E26" s="73" t="s">
        <v>64</v>
      </c>
      <c r="F26" s="18"/>
      <c r="G26" s="18"/>
      <c r="H26" s="18"/>
      <c r="I26" s="18"/>
      <c r="J26" s="18"/>
      <c r="K26" s="18"/>
      <c r="L26" s="18"/>
      <c r="M26" s="18"/>
      <c r="N26" s="18"/>
      <c r="O26" s="18"/>
      <c r="P26" s="18"/>
      <c r="Q26" s="18"/>
      <c r="R26" s="18"/>
      <c r="S26" s="18"/>
      <c r="T26" s="18"/>
      <c r="U26" s="18"/>
      <c r="V26" s="18"/>
      <c r="W26" s="18"/>
      <c r="X26" s="18"/>
      <c r="Y26" s="18"/>
      <c r="Z26" s="18"/>
    </row>
    <row r="27" spans="1:26" ht="51.75" customHeight="1" x14ac:dyDescent="0.35">
      <c r="A27" s="70" t="s">
        <v>75</v>
      </c>
      <c r="B27" s="72" t="s">
        <v>129</v>
      </c>
      <c r="C27" s="72" t="str">
        <f>IFERROR(VLOOKUP(B27,Utilitaires!$C$9:$D$13,2,FALSE),"")</f>
        <v>Taux de VÉRACITÉ</v>
      </c>
      <c r="D27" s="73" t="s">
        <v>64</v>
      </c>
      <c r="E27" s="73" t="s">
        <v>64</v>
      </c>
      <c r="F27" s="18"/>
      <c r="G27" s="18"/>
      <c r="H27" s="18"/>
      <c r="I27" s="18"/>
      <c r="J27" s="18"/>
      <c r="K27" s="18"/>
      <c r="L27" s="18"/>
      <c r="M27" s="18"/>
      <c r="N27" s="18"/>
      <c r="O27" s="18"/>
      <c r="P27" s="18"/>
      <c r="Q27" s="18"/>
      <c r="R27" s="18"/>
      <c r="S27" s="18"/>
      <c r="T27" s="18"/>
      <c r="U27" s="18"/>
      <c r="V27" s="18"/>
      <c r="W27" s="18"/>
      <c r="X27" s="18"/>
      <c r="Y27" s="18"/>
      <c r="Z27" s="18"/>
    </row>
    <row r="28" spans="1:26" ht="31.5" customHeight="1" x14ac:dyDescent="0.35">
      <c r="A28" s="70" t="s">
        <v>76</v>
      </c>
      <c r="B28" s="72" t="s">
        <v>129</v>
      </c>
      <c r="C28" s="72" t="str">
        <f>IFERROR(VLOOKUP(B28,Utilitaires!$C$9:$D$13,2,FALSE),"")</f>
        <v>Taux de VÉRACITÉ</v>
      </c>
      <c r="D28" s="73" t="s">
        <v>64</v>
      </c>
      <c r="E28" s="73" t="s">
        <v>64</v>
      </c>
      <c r="F28" s="18"/>
      <c r="G28" s="18"/>
      <c r="H28" s="18"/>
      <c r="I28" s="18"/>
      <c r="J28" s="18"/>
      <c r="K28" s="18"/>
      <c r="L28" s="18"/>
      <c r="M28" s="18"/>
      <c r="N28" s="18"/>
      <c r="O28" s="18"/>
      <c r="P28" s="18"/>
      <c r="Q28" s="18"/>
      <c r="R28" s="18"/>
      <c r="S28" s="18"/>
      <c r="T28" s="18"/>
      <c r="U28" s="18"/>
      <c r="V28" s="18"/>
      <c r="W28" s="18"/>
      <c r="X28" s="18"/>
      <c r="Y28" s="18"/>
      <c r="Z28" s="18"/>
    </row>
    <row r="29" spans="1:26" ht="31.5" customHeight="1" x14ac:dyDescent="0.35">
      <c r="A29" s="70" t="s">
        <v>77</v>
      </c>
      <c r="B29" s="72" t="s">
        <v>129</v>
      </c>
      <c r="C29" s="72" t="str">
        <f>IFERROR(VLOOKUP(B29,Utilitaires!$C$9:$D$13,2,FALSE),"")</f>
        <v>Taux de VÉRACITÉ</v>
      </c>
      <c r="D29" s="73" t="s">
        <v>64</v>
      </c>
      <c r="E29" s="73" t="s">
        <v>64</v>
      </c>
      <c r="F29" s="18"/>
      <c r="G29" s="18"/>
      <c r="H29" s="18"/>
      <c r="I29" s="18"/>
      <c r="J29" s="18"/>
      <c r="K29" s="18"/>
      <c r="L29" s="18"/>
      <c r="M29" s="18"/>
      <c r="N29" s="18"/>
      <c r="O29" s="18"/>
      <c r="P29" s="18"/>
      <c r="Q29" s="18"/>
      <c r="R29" s="18"/>
      <c r="S29" s="18"/>
      <c r="T29" s="18"/>
      <c r="U29" s="18"/>
      <c r="V29" s="18"/>
      <c r="W29" s="18"/>
      <c r="X29" s="18"/>
      <c r="Y29" s="18"/>
      <c r="Z29" s="18"/>
    </row>
    <row r="30" spans="1:26" ht="31.5" customHeight="1" x14ac:dyDescent="0.35">
      <c r="A30" s="70" t="s">
        <v>78</v>
      </c>
      <c r="B30" s="72" t="s">
        <v>129</v>
      </c>
      <c r="C30" s="72" t="str">
        <f>IFERROR(VLOOKUP(B30,Utilitaires!$C$9:$D$13,2,FALSE),"")</f>
        <v>Taux de VÉRACITÉ</v>
      </c>
      <c r="D30" s="73" t="s">
        <v>64</v>
      </c>
      <c r="E30" s="73" t="s">
        <v>64</v>
      </c>
      <c r="F30" s="18"/>
      <c r="G30" s="18"/>
      <c r="H30" s="18"/>
      <c r="I30" s="18"/>
      <c r="J30" s="18"/>
      <c r="K30" s="18"/>
      <c r="L30" s="18"/>
      <c r="M30" s="18"/>
      <c r="N30" s="18"/>
      <c r="O30" s="18"/>
      <c r="P30" s="18"/>
      <c r="Q30" s="18"/>
      <c r="R30" s="18"/>
      <c r="S30" s="18"/>
      <c r="T30" s="18"/>
      <c r="U30" s="18"/>
      <c r="V30" s="18"/>
      <c r="W30" s="18"/>
      <c r="X30" s="18"/>
      <c r="Y30" s="18"/>
      <c r="Z30" s="18"/>
    </row>
    <row r="31" spans="1:26" ht="31.5" customHeight="1" x14ac:dyDescent="0.35">
      <c r="A31" s="70" t="s">
        <v>79</v>
      </c>
      <c r="B31" s="72" t="s">
        <v>129</v>
      </c>
      <c r="C31" s="72" t="str">
        <f>IFERROR(VLOOKUP(B31,Utilitaires!$C$9:$D$13,2,FALSE),"")</f>
        <v>Taux de VÉRACITÉ</v>
      </c>
      <c r="D31" s="73" t="s">
        <v>64</v>
      </c>
      <c r="E31" s="73" t="s">
        <v>64</v>
      </c>
      <c r="F31" s="18"/>
      <c r="G31" s="18"/>
      <c r="H31" s="18"/>
      <c r="I31" s="18"/>
      <c r="J31" s="18"/>
      <c r="K31" s="18"/>
      <c r="L31" s="18"/>
      <c r="M31" s="18"/>
      <c r="N31" s="18"/>
      <c r="O31" s="18"/>
      <c r="P31" s="18"/>
      <c r="Q31" s="18"/>
      <c r="R31" s="18"/>
      <c r="S31" s="18"/>
      <c r="T31" s="18"/>
      <c r="U31" s="18"/>
      <c r="V31" s="18"/>
      <c r="W31" s="18"/>
      <c r="X31" s="18"/>
      <c r="Y31" s="18"/>
      <c r="Z31" s="18"/>
    </row>
    <row r="32" spans="1:26" ht="31.5" customHeight="1" x14ac:dyDescent="0.35">
      <c r="A32" s="70" t="s">
        <v>605</v>
      </c>
      <c r="B32" s="72" t="s">
        <v>129</v>
      </c>
      <c r="C32" s="72" t="str">
        <f>IFERROR(VLOOKUP(B32,Utilitaires!$C$9:$D$13,2,FALSE),"")</f>
        <v>Taux de VÉRACITÉ</v>
      </c>
      <c r="D32" s="73" t="s">
        <v>64</v>
      </c>
      <c r="E32" s="73" t="s">
        <v>64</v>
      </c>
      <c r="F32" s="18"/>
      <c r="G32" s="18"/>
      <c r="H32" s="18"/>
      <c r="I32" s="18"/>
      <c r="J32" s="18"/>
      <c r="K32" s="18"/>
      <c r="L32" s="18"/>
      <c r="M32" s="18"/>
      <c r="N32" s="18"/>
      <c r="O32" s="18"/>
      <c r="P32" s="18"/>
      <c r="Q32" s="18"/>
      <c r="R32" s="18"/>
      <c r="S32" s="18"/>
      <c r="T32" s="18"/>
      <c r="U32" s="18"/>
      <c r="V32" s="18"/>
      <c r="W32" s="18"/>
      <c r="X32" s="18"/>
      <c r="Y32" s="18"/>
      <c r="Z32" s="18"/>
    </row>
    <row r="33" spans="1:26" ht="31.5" customHeight="1" x14ac:dyDescent="0.35">
      <c r="A33" s="70" t="s">
        <v>606</v>
      </c>
      <c r="B33" s="72" t="s">
        <v>129</v>
      </c>
      <c r="C33" s="72" t="str">
        <f>IFERROR(VLOOKUP(B33,Utilitaires!$C$9:$D$13,2,FALSE),"")</f>
        <v>Taux de VÉRACITÉ</v>
      </c>
      <c r="D33" s="73" t="s">
        <v>64</v>
      </c>
      <c r="E33" s="73" t="s">
        <v>64</v>
      </c>
      <c r="F33" s="18"/>
      <c r="G33" s="18"/>
      <c r="H33" s="18"/>
      <c r="I33" s="18"/>
      <c r="J33" s="18"/>
      <c r="K33" s="18"/>
      <c r="L33" s="18"/>
      <c r="M33" s="18"/>
      <c r="N33" s="18"/>
      <c r="O33" s="18"/>
      <c r="P33" s="18"/>
      <c r="Q33" s="18"/>
      <c r="R33" s="18"/>
      <c r="S33" s="18"/>
      <c r="T33" s="18"/>
      <c r="U33" s="18"/>
      <c r="V33" s="18"/>
      <c r="W33" s="18"/>
      <c r="X33" s="18"/>
      <c r="Y33" s="18"/>
      <c r="Z33" s="18"/>
    </row>
    <row r="34" spans="1:26" ht="31.5" customHeight="1" x14ac:dyDescent="0.35">
      <c r="A34" s="70" t="s">
        <v>607</v>
      </c>
      <c r="B34" s="72" t="s">
        <v>129</v>
      </c>
      <c r="C34" s="72" t="str">
        <f>IFERROR(VLOOKUP(B34,Utilitaires!$C$9:$D$13,2,FALSE),"")</f>
        <v>Taux de VÉRACITÉ</v>
      </c>
      <c r="D34" s="73" t="s">
        <v>64</v>
      </c>
      <c r="E34" s="73" t="s">
        <v>64</v>
      </c>
      <c r="F34" s="18"/>
      <c r="G34" s="18"/>
      <c r="H34" s="18"/>
      <c r="I34" s="18"/>
      <c r="J34" s="18"/>
      <c r="K34" s="18"/>
      <c r="L34" s="18"/>
      <c r="M34" s="18"/>
      <c r="N34" s="18"/>
      <c r="O34" s="18"/>
      <c r="P34" s="18"/>
      <c r="Q34" s="18"/>
      <c r="R34" s="18"/>
      <c r="S34" s="18"/>
      <c r="T34" s="18"/>
      <c r="U34" s="18"/>
      <c r="V34" s="18"/>
      <c r="W34" s="18"/>
      <c r="X34" s="18"/>
      <c r="Y34" s="18"/>
      <c r="Z34" s="18"/>
    </row>
    <row r="35" spans="1:26" ht="31.5" customHeight="1" x14ac:dyDescent="0.35">
      <c r="A35" s="75" t="s">
        <v>608</v>
      </c>
      <c r="B35" s="72" t="s">
        <v>129</v>
      </c>
      <c r="C35" s="72" t="str">
        <f>IFERROR(VLOOKUP(B35,Utilitaires!$C$9:$D$13,2,FALSE),"")</f>
        <v>Taux de VÉRACITÉ</v>
      </c>
      <c r="D35" s="73" t="s">
        <v>64</v>
      </c>
      <c r="E35" s="73" t="s">
        <v>64</v>
      </c>
      <c r="F35" s="18"/>
      <c r="G35" s="18"/>
      <c r="H35" s="18"/>
      <c r="I35" s="18"/>
      <c r="J35" s="18"/>
      <c r="K35" s="18"/>
      <c r="L35" s="18"/>
      <c r="M35" s="18"/>
      <c r="N35" s="18"/>
      <c r="O35" s="18"/>
      <c r="P35" s="18"/>
      <c r="Q35" s="18"/>
      <c r="R35" s="18"/>
      <c r="S35" s="18"/>
      <c r="T35" s="18"/>
      <c r="U35" s="18"/>
      <c r="V35" s="18"/>
      <c r="W35" s="18"/>
      <c r="X35" s="18"/>
      <c r="Y35" s="18"/>
      <c r="Z35" s="18"/>
    </row>
    <row r="36" spans="1:26" ht="31.5" customHeight="1" x14ac:dyDescent="0.35">
      <c r="A36" s="70" t="s">
        <v>609</v>
      </c>
      <c r="B36" s="72" t="s">
        <v>129</v>
      </c>
      <c r="C36" s="72" t="str">
        <f>IFERROR(VLOOKUP(B36,Utilitaires!$C$9:$D$13,2,FALSE),"")</f>
        <v>Taux de VÉRACITÉ</v>
      </c>
      <c r="D36" s="73" t="s">
        <v>64</v>
      </c>
      <c r="E36" s="73" t="s">
        <v>64</v>
      </c>
      <c r="F36" s="18"/>
      <c r="G36" s="18"/>
      <c r="H36" s="18"/>
      <c r="I36" s="18"/>
      <c r="J36" s="18"/>
      <c r="K36" s="18"/>
      <c r="L36" s="18"/>
      <c r="M36" s="18"/>
      <c r="N36" s="18"/>
      <c r="O36" s="18"/>
      <c r="P36" s="18"/>
      <c r="Q36" s="18"/>
      <c r="R36" s="18"/>
      <c r="S36" s="18"/>
      <c r="T36" s="18"/>
      <c r="U36" s="18"/>
      <c r="V36" s="18"/>
      <c r="W36" s="18"/>
      <c r="X36" s="18"/>
      <c r="Y36" s="18"/>
      <c r="Z36" s="18"/>
    </row>
    <row r="37" spans="1:26" ht="31.5" customHeight="1" x14ac:dyDescent="0.35">
      <c r="A37" s="70" t="s">
        <v>80</v>
      </c>
      <c r="B37" s="72" t="s">
        <v>129</v>
      </c>
      <c r="C37" s="72" t="str">
        <f>IFERROR(VLOOKUP(B37,Utilitaires!$C$9:$D$13,2,FALSE),"")</f>
        <v>Taux de VÉRACITÉ</v>
      </c>
      <c r="D37" s="73" t="s">
        <v>64</v>
      </c>
      <c r="E37" s="73" t="s">
        <v>64</v>
      </c>
      <c r="F37" s="18"/>
      <c r="G37" s="18"/>
      <c r="H37" s="18"/>
      <c r="I37" s="18"/>
      <c r="J37" s="18"/>
      <c r="K37" s="18"/>
      <c r="L37" s="18"/>
      <c r="M37" s="18"/>
      <c r="N37" s="18"/>
      <c r="O37" s="18"/>
      <c r="P37" s="18"/>
      <c r="Q37" s="18"/>
      <c r="R37" s="18"/>
      <c r="S37" s="18"/>
      <c r="T37" s="18"/>
      <c r="U37" s="18"/>
      <c r="V37" s="18"/>
      <c r="W37" s="18"/>
      <c r="X37" s="18"/>
      <c r="Y37" s="18"/>
      <c r="Z37" s="18"/>
    </row>
    <row r="38" spans="1:26" ht="31.5" customHeight="1" x14ac:dyDescent="0.35">
      <c r="A38" s="70" t="s">
        <v>81</v>
      </c>
      <c r="B38" s="72" t="s">
        <v>129</v>
      </c>
      <c r="C38" s="72" t="str">
        <f>IFERROR(VLOOKUP(B38,Utilitaires!$C$9:$D$13,2,FALSE),"")</f>
        <v>Taux de VÉRACITÉ</v>
      </c>
      <c r="D38" s="73" t="s">
        <v>64</v>
      </c>
      <c r="E38" s="73" t="s">
        <v>64</v>
      </c>
      <c r="F38" s="18"/>
      <c r="G38" s="18"/>
      <c r="H38" s="18"/>
      <c r="I38" s="18"/>
      <c r="J38" s="18"/>
      <c r="K38" s="18"/>
      <c r="L38" s="18"/>
      <c r="M38" s="18"/>
      <c r="N38" s="18"/>
      <c r="O38" s="18"/>
      <c r="P38" s="18"/>
      <c r="Q38" s="18"/>
      <c r="R38" s="18"/>
      <c r="S38" s="18"/>
      <c r="T38" s="18"/>
      <c r="U38" s="18"/>
      <c r="V38" s="18"/>
      <c r="W38" s="18"/>
      <c r="X38" s="18"/>
      <c r="Y38" s="18"/>
      <c r="Z38" s="18"/>
    </row>
    <row r="39" spans="1:26" ht="42.75" customHeight="1" x14ac:dyDescent="0.35">
      <c r="A39" s="70" t="s">
        <v>82</v>
      </c>
      <c r="B39" s="72" t="s">
        <v>129</v>
      </c>
      <c r="C39" s="72" t="str">
        <f>IFERROR(VLOOKUP(B39,Utilitaires!$C$9:$D$13,2,FALSE),"")</f>
        <v>Taux de VÉRACITÉ</v>
      </c>
      <c r="D39" s="73" t="s">
        <v>64</v>
      </c>
      <c r="E39" s="73" t="s">
        <v>64</v>
      </c>
      <c r="F39" s="18"/>
      <c r="G39" s="18"/>
      <c r="H39" s="18"/>
      <c r="I39" s="18"/>
      <c r="J39" s="18"/>
      <c r="K39" s="18"/>
      <c r="L39" s="18"/>
      <c r="M39" s="18"/>
      <c r="N39" s="18"/>
      <c r="O39" s="18"/>
      <c r="P39" s="18"/>
      <c r="Q39" s="18"/>
      <c r="R39" s="18"/>
      <c r="S39" s="18"/>
      <c r="T39" s="18"/>
      <c r="U39" s="18"/>
      <c r="V39" s="18"/>
      <c r="W39" s="18"/>
      <c r="X39" s="18"/>
      <c r="Y39" s="18"/>
      <c r="Z39" s="18"/>
    </row>
    <row r="40" spans="1:26" ht="31.5" customHeight="1" x14ac:dyDescent="0.35">
      <c r="A40" s="70" t="s">
        <v>83</v>
      </c>
      <c r="B40" s="72" t="s">
        <v>129</v>
      </c>
      <c r="C40" s="72" t="str">
        <f>IFERROR(VLOOKUP(B40,Utilitaires!$C$9:$D$13,2,FALSE),"")</f>
        <v>Taux de VÉRACITÉ</v>
      </c>
      <c r="D40" s="73" t="s">
        <v>64</v>
      </c>
      <c r="E40" s="73" t="s">
        <v>64</v>
      </c>
      <c r="F40" s="18"/>
      <c r="G40" s="18"/>
      <c r="H40" s="18"/>
      <c r="I40" s="18"/>
      <c r="J40" s="18"/>
      <c r="K40" s="18"/>
      <c r="L40" s="18"/>
      <c r="M40" s="18"/>
      <c r="N40" s="18"/>
      <c r="O40" s="18"/>
      <c r="P40" s="18"/>
      <c r="Q40" s="18"/>
      <c r="R40" s="18"/>
      <c r="S40" s="18"/>
      <c r="T40" s="18"/>
      <c r="U40" s="18"/>
      <c r="V40" s="18"/>
      <c r="W40" s="18"/>
      <c r="X40" s="18"/>
      <c r="Y40" s="18"/>
      <c r="Z40" s="18"/>
    </row>
    <row r="41" spans="1:26" ht="31.5" customHeight="1" x14ac:dyDescent="0.35">
      <c r="A41" s="70" t="s">
        <v>84</v>
      </c>
      <c r="B41" s="72" t="s">
        <v>129</v>
      </c>
      <c r="C41" s="72" t="str">
        <f>IFERROR(VLOOKUP(B41,Utilitaires!$C$9:$D$13,2,FALSE),"")</f>
        <v>Taux de VÉRACITÉ</v>
      </c>
      <c r="D41" s="73"/>
      <c r="E41" s="73"/>
      <c r="F41" s="18"/>
      <c r="G41" s="18"/>
      <c r="H41" s="18"/>
      <c r="I41" s="18"/>
      <c r="J41" s="18"/>
      <c r="K41" s="18"/>
      <c r="L41" s="18"/>
      <c r="M41" s="18"/>
      <c r="N41" s="18"/>
      <c r="O41" s="18"/>
      <c r="P41" s="18"/>
      <c r="Q41" s="18"/>
      <c r="R41" s="18"/>
      <c r="S41" s="18"/>
      <c r="T41" s="18"/>
      <c r="U41" s="18"/>
      <c r="V41" s="18"/>
      <c r="W41" s="18"/>
      <c r="X41" s="18"/>
      <c r="Y41" s="18"/>
      <c r="Z41" s="18"/>
    </row>
    <row r="42" spans="1:26" ht="31.5" customHeight="1" x14ac:dyDescent="0.35">
      <c r="A42" s="70" t="s">
        <v>85</v>
      </c>
      <c r="B42" s="72" t="s">
        <v>129</v>
      </c>
      <c r="C42" s="72" t="str">
        <f>IFERROR(VLOOKUP(B42,Utilitaires!$C$9:$D$13,2,FALSE),"")</f>
        <v>Taux de VÉRACITÉ</v>
      </c>
      <c r="D42" s="73"/>
      <c r="E42" s="73"/>
      <c r="F42" s="18"/>
      <c r="G42" s="18"/>
      <c r="H42" s="18"/>
      <c r="I42" s="18"/>
      <c r="J42" s="18"/>
      <c r="K42" s="18"/>
      <c r="L42" s="18"/>
      <c r="M42" s="18"/>
      <c r="N42" s="18"/>
      <c r="O42" s="18"/>
      <c r="P42" s="18"/>
      <c r="Q42" s="18"/>
      <c r="R42" s="18"/>
      <c r="S42" s="18"/>
      <c r="T42" s="18"/>
      <c r="U42" s="18"/>
      <c r="V42" s="18"/>
      <c r="W42" s="18"/>
      <c r="X42" s="18"/>
      <c r="Y42" s="18"/>
      <c r="Z42" s="18"/>
    </row>
    <row r="43" spans="1:26" ht="31.5" customHeight="1" x14ac:dyDescent="0.35">
      <c r="A43" s="70" t="s">
        <v>86</v>
      </c>
      <c r="B43" s="72" t="s">
        <v>129</v>
      </c>
      <c r="C43" s="72" t="str">
        <f>IFERROR(VLOOKUP(B43,Utilitaires!$C$9:$D$13,2,FALSE),"")</f>
        <v>Taux de VÉRACITÉ</v>
      </c>
      <c r="D43" s="73"/>
      <c r="E43" s="73"/>
      <c r="F43" s="18"/>
      <c r="G43" s="18"/>
      <c r="H43" s="18"/>
      <c r="I43" s="18"/>
      <c r="J43" s="18"/>
      <c r="K43" s="18"/>
      <c r="L43" s="18"/>
      <c r="M43" s="18"/>
      <c r="N43" s="18"/>
      <c r="O43" s="18"/>
      <c r="P43" s="18"/>
      <c r="Q43" s="18"/>
      <c r="R43" s="18"/>
      <c r="S43" s="18"/>
      <c r="T43" s="18"/>
      <c r="U43" s="18"/>
      <c r="V43" s="18"/>
      <c r="W43" s="18"/>
      <c r="X43" s="18"/>
      <c r="Y43" s="18"/>
      <c r="Z43" s="18"/>
    </row>
    <row r="44" spans="1:26" ht="31.5" customHeight="1" x14ac:dyDescent="0.35">
      <c r="A44" s="70" t="s">
        <v>87</v>
      </c>
      <c r="B44" s="72" t="s">
        <v>129</v>
      </c>
      <c r="C44" s="72" t="str">
        <f>IFERROR(VLOOKUP(B44,Utilitaires!$C$9:$D$13,2,FALSE),"")</f>
        <v>Taux de VÉRACITÉ</v>
      </c>
      <c r="D44" s="73" t="s">
        <v>64</v>
      </c>
      <c r="E44" s="73" t="s">
        <v>64</v>
      </c>
      <c r="F44" s="18"/>
      <c r="G44" s="18"/>
      <c r="H44" s="18"/>
      <c r="I44" s="18"/>
      <c r="J44" s="18"/>
      <c r="K44" s="18"/>
      <c r="L44" s="18"/>
      <c r="M44" s="18"/>
      <c r="N44" s="18"/>
      <c r="O44" s="18"/>
      <c r="P44" s="18"/>
      <c r="Q44" s="18"/>
      <c r="R44" s="18"/>
      <c r="S44" s="18"/>
      <c r="T44" s="18"/>
      <c r="U44" s="18"/>
      <c r="V44" s="18"/>
      <c r="W44" s="18"/>
      <c r="X44" s="18"/>
      <c r="Y44" s="18"/>
      <c r="Z44" s="18"/>
    </row>
    <row r="45" spans="1:26" ht="43.75" customHeight="1" x14ac:dyDescent="0.35">
      <c r="A45" s="64" t="s">
        <v>88</v>
      </c>
      <c r="B45" s="66"/>
      <c r="C45" s="66">
        <f>IFERROR(SUMIFS(C46:C48,C46:C48,"&lt;&gt;Taux de véracité",C46:C48,"&lt;&gt;NA")/COUNTIFS(C46:C48,"&lt;&gt;NA"),"")</f>
        <v>0</v>
      </c>
      <c r="D45" s="67" t="str">
        <f>IFERROR(VLOOKUP(E45,Utilitaires!$G$9:$J$13,2,FALSE),"")</f>
        <v>Conformité de niveau 1 :  Revoyez le fonctionnement de vos activités.</v>
      </c>
      <c r="E45" s="68" t="str">
        <f>IFERROR(IF(C45="",Utilitaires!$B$2,VLOOKUP(C45,Utilitaires!$E$9:$G$13,3)),"")</f>
        <v>Insuffisant</v>
      </c>
      <c r="F45" s="69"/>
      <c r="G45" s="69"/>
      <c r="H45" s="69"/>
      <c r="I45" s="69"/>
      <c r="J45" s="69"/>
      <c r="K45" s="69"/>
      <c r="L45" s="69"/>
      <c r="M45" s="69"/>
      <c r="N45" s="69"/>
      <c r="O45" s="69"/>
      <c r="P45" s="69"/>
      <c r="Q45" s="69"/>
      <c r="R45" s="69"/>
      <c r="S45" s="69"/>
      <c r="T45" s="69"/>
      <c r="U45" s="69"/>
      <c r="V45" s="69"/>
      <c r="W45" s="69"/>
      <c r="X45" s="69"/>
      <c r="Y45" s="69"/>
      <c r="Z45" s="69"/>
    </row>
    <row r="46" spans="1:26" ht="45.75" customHeight="1" x14ac:dyDescent="0.35">
      <c r="A46" s="70" t="s">
        <v>89</v>
      </c>
      <c r="B46" s="72" t="s">
        <v>129</v>
      </c>
      <c r="C46" s="72" t="str">
        <f>IFERROR(VLOOKUP(B46,Utilitaires!$C$9:$D$13,2,FALSE),"")</f>
        <v>Taux de VÉRACITÉ</v>
      </c>
      <c r="D46" s="73" t="s">
        <v>64</v>
      </c>
      <c r="E46" s="73" t="s">
        <v>64</v>
      </c>
      <c r="F46" s="18"/>
      <c r="G46" s="18"/>
      <c r="H46" s="18"/>
      <c r="I46" s="18"/>
      <c r="J46" s="18"/>
      <c r="K46" s="18"/>
      <c r="L46" s="18"/>
      <c r="M46" s="18"/>
      <c r="N46" s="18"/>
      <c r="O46" s="18"/>
      <c r="P46" s="18"/>
      <c r="Q46" s="18"/>
      <c r="R46" s="18"/>
      <c r="S46" s="18"/>
      <c r="T46" s="18"/>
      <c r="U46" s="18"/>
      <c r="V46" s="18"/>
      <c r="W46" s="18"/>
      <c r="X46" s="18"/>
      <c r="Y46" s="18"/>
      <c r="Z46" s="18"/>
    </row>
    <row r="47" spans="1:26" ht="102.75" customHeight="1" x14ac:dyDescent="0.35">
      <c r="A47" s="75" t="s">
        <v>90</v>
      </c>
      <c r="B47" s="72" t="s">
        <v>129</v>
      </c>
      <c r="C47" s="72" t="str">
        <f>IFERROR(VLOOKUP(B47,Utilitaires!$C$9:$D$13,2,FALSE),"")</f>
        <v>Taux de VÉRACITÉ</v>
      </c>
      <c r="D47" s="73" t="s">
        <v>64</v>
      </c>
      <c r="E47" s="73" t="s">
        <v>64</v>
      </c>
      <c r="F47" s="18"/>
      <c r="G47" s="18"/>
      <c r="H47" s="18"/>
      <c r="I47" s="18"/>
      <c r="J47" s="18"/>
      <c r="K47" s="18"/>
      <c r="L47" s="18"/>
      <c r="M47" s="18"/>
      <c r="N47" s="18"/>
      <c r="O47" s="18"/>
      <c r="P47" s="18"/>
      <c r="Q47" s="18"/>
      <c r="R47" s="18"/>
      <c r="S47" s="18"/>
      <c r="T47" s="18"/>
      <c r="U47" s="18"/>
      <c r="V47" s="18"/>
      <c r="W47" s="18"/>
      <c r="X47" s="18"/>
      <c r="Y47" s="18"/>
      <c r="Z47" s="18"/>
    </row>
    <row r="48" spans="1:26" ht="45.75" customHeight="1" x14ac:dyDescent="0.35">
      <c r="A48" s="70" t="s">
        <v>91</v>
      </c>
      <c r="B48" s="72" t="s">
        <v>129</v>
      </c>
      <c r="C48" s="72" t="str">
        <f>IFERROR(VLOOKUP(B48,Utilitaires!$C$9:$D$13,2,FALSE),"")</f>
        <v>Taux de VÉRACITÉ</v>
      </c>
      <c r="D48" s="73" t="s">
        <v>64</v>
      </c>
      <c r="E48" s="73" t="s">
        <v>64</v>
      </c>
      <c r="F48" s="18"/>
      <c r="G48" s="18"/>
      <c r="H48" s="18"/>
      <c r="I48" s="18"/>
      <c r="J48" s="18"/>
      <c r="K48" s="18"/>
      <c r="L48" s="18"/>
      <c r="M48" s="18"/>
      <c r="N48" s="18"/>
      <c r="O48" s="18"/>
      <c r="P48" s="18"/>
      <c r="Q48" s="18"/>
      <c r="R48" s="18"/>
      <c r="S48" s="18"/>
      <c r="T48" s="18"/>
      <c r="U48" s="18"/>
      <c r="V48" s="18"/>
      <c r="W48" s="18"/>
      <c r="X48" s="18"/>
      <c r="Y48" s="18"/>
      <c r="Z48" s="18"/>
    </row>
    <row r="49" spans="1:26" ht="42.5" customHeight="1" x14ac:dyDescent="0.35">
      <c r="A49" s="64" t="s">
        <v>92</v>
      </c>
      <c r="B49" s="66"/>
      <c r="C49" s="66">
        <f>IFERROR(SUMIFS(C50:C51,C50:C51,"&lt;&gt;Taux de véracité",C50:C51,"&lt;&gt;NA")/COUNTIFS(C50:C51,"&lt;&gt;NA"),"")</f>
        <v>0</v>
      </c>
      <c r="D49" s="67" t="str">
        <f>IFERROR(VLOOKUP(E49,Utilitaires!$G$9:$J$13,2,FALSE),"")</f>
        <v>Conformité de niveau 1 :  Revoyez le fonctionnement de vos activités.</v>
      </c>
      <c r="E49" s="68" t="str">
        <f>IFERROR(IF(C49="",Utilitaires!$B$2,VLOOKUP(C49,Utilitaires!$E$9:$G$13,3)),"")</f>
        <v>Insuffisant</v>
      </c>
      <c r="F49" s="69"/>
      <c r="G49" s="69"/>
      <c r="H49" s="69"/>
      <c r="I49" s="69"/>
      <c r="J49" s="69"/>
      <c r="K49" s="69"/>
      <c r="L49" s="69"/>
      <c r="M49" s="69"/>
      <c r="N49" s="69"/>
      <c r="O49" s="69"/>
      <c r="P49" s="69"/>
      <c r="Q49" s="69"/>
      <c r="R49" s="69"/>
      <c r="S49" s="69"/>
      <c r="T49" s="69"/>
      <c r="U49" s="69"/>
      <c r="V49" s="69"/>
      <c r="W49" s="69"/>
      <c r="X49" s="69"/>
      <c r="Y49" s="69"/>
      <c r="Z49" s="69"/>
    </row>
    <row r="50" spans="1:26" ht="20.5" x14ac:dyDescent="0.35">
      <c r="A50" s="75" t="s">
        <v>93</v>
      </c>
      <c r="B50" s="72" t="s">
        <v>129</v>
      </c>
      <c r="C50" s="72" t="str">
        <f>IFERROR(VLOOKUP(B50,Utilitaires!$C$9:$D$13,2,FALSE),"")</f>
        <v>Taux de VÉRACITÉ</v>
      </c>
      <c r="D50" s="73" t="s">
        <v>64</v>
      </c>
      <c r="E50" s="73" t="s">
        <v>64</v>
      </c>
      <c r="F50" s="18"/>
      <c r="G50" s="18"/>
      <c r="H50" s="18"/>
      <c r="I50" s="18"/>
      <c r="J50" s="18"/>
      <c r="K50" s="18"/>
      <c r="L50" s="18"/>
      <c r="M50" s="18"/>
      <c r="N50" s="18"/>
      <c r="O50" s="18"/>
      <c r="P50" s="18"/>
      <c r="Q50" s="18"/>
      <c r="R50" s="18"/>
      <c r="S50" s="18"/>
      <c r="T50" s="18"/>
      <c r="U50" s="18"/>
      <c r="V50" s="18"/>
      <c r="W50" s="18"/>
      <c r="X50" s="18"/>
      <c r="Y50" s="18"/>
      <c r="Z50" s="18"/>
    </row>
    <row r="51" spans="1:26" ht="21" x14ac:dyDescent="0.35">
      <c r="A51" s="70" t="s">
        <v>94</v>
      </c>
      <c r="B51" s="72" t="s">
        <v>129</v>
      </c>
      <c r="C51" s="72" t="str">
        <f>IFERROR(VLOOKUP(B51,Utilitaires!$C$9:$D$13,2,FALSE),"")</f>
        <v>Taux de VÉRACITÉ</v>
      </c>
      <c r="D51" s="73" t="s">
        <v>64</v>
      </c>
      <c r="E51" s="73" t="s">
        <v>64</v>
      </c>
      <c r="F51" s="18"/>
      <c r="G51" s="18"/>
      <c r="H51" s="18"/>
      <c r="I51" s="18"/>
      <c r="J51" s="18"/>
      <c r="K51" s="18"/>
      <c r="L51" s="18"/>
      <c r="M51" s="18"/>
      <c r="N51" s="18"/>
      <c r="O51" s="18"/>
      <c r="P51" s="18"/>
      <c r="Q51" s="18"/>
      <c r="R51" s="18"/>
      <c r="S51" s="18"/>
      <c r="T51" s="18"/>
      <c r="U51" s="18"/>
      <c r="V51" s="18"/>
      <c r="W51" s="18"/>
      <c r="X51" s="18"/>
      <c r="Y51" s="18"/>
      <c r="Z51" s="18"/>
    </row>
    <row r="52" spans="1:26" ht="30" x14ac:dyDescent="0.35">
      <c r="A52" s="70" t="s">
        <v>95</v>
      </c>
      <c r="B52" s="72" t="s">
        <v>129</v>
      </c>
      <c r="C52" s="72" t="str">
        <f>IFERROR(VLOOKUP(B52,Utilitaires!$C$9:$D$13,2,FALSE),"")</f>
        <v>Taux de VÉRACITÉ</v>
      </c>
      <c r="D52" s="73" t="s">
        <v>64</v>
      </c>
      <c r="E52" s="73" t="s">
        <v>64</v>
      </c>
      <c r="F52" s="18"/>
      <c r="G52" s="18"/>
      <c r="H52" s="18"/>
      <c r="I52" s="18"/>
      <c r="J52" s="18"/>
      <c r="K52" s="18"/>
      <c r="L52" s="18"/>
      <c r="M52" s="18"/>
      <c r="N52" s="18"/>
      <c r="O52" s="18"/>
      <c r="P52" s="18"/>
      <c r="Q52" s="18"/>
      <c r="R52" s="18"/>
      <c r="S52" s="18"/>
      <c r="T52" s="18"/>
      <c r="U52" s="18"/>
      <c r="V52" s="18"/>
      <c r="W52" s="18"/>
      <c r="X52" s="18"/>
      <c r="Y52" s="18"/>
      <c r="Z52" s="18"/>
    </row>
    <row r="53" spans="1:26" ht="24" customHeight="1" x14ac:dyDescent="0.35">
      <c r="A53" s="64" t="s">
        <v>96</v>
      </c>
      <c r="B53" s="66"/>
      <c r="C53" s="66">
        <f>IFERROR(SUMIFS(C54:C59,C54:C59,"&lt;&gt;Taux de véracité",C54:C59,"&lt;&gt;NA")/COUNTIFS(C54:C59,"&lt;&gt;NA"),"")</f>
        <v>0</v>
      </c>
      <c r="D53" s="67" t="str">
        <f>IFERROR(VLOOKUP(E53,Utilitaires!$G$9:$J$13,2,FALSE),"")</f>
        <v>Conformité de niveau 1 :  Revoyez le fonctionnement de vos activités.</v>
      </c>
      <c r="E53" s="68" t="str">
        <f>IFERROR(IF(C53="",Utilitaires!$B$2,VLOOKUP(C53,Utilitaires!$E$9:$G$13,3)),"")</f>
        <v>Insuffisant</v>
      </c>
      <c r="F53" s="69"/>
      <c r="G53" s="69"/>
      <c r="H53" s="69"/>
      <c r="I53" s="69"/>
      <c r="J53" s="69"/>
      <c r="K53" s="69"/>
      <c r="L53" s="69"/>
      <c r="M53" s="69"/>
      <c r="N53" s="69"/>
      <c r="O53" s="69"/>
      <c r="P53" s="69"/>
      <c r="Q53" s="69"/>
      <c r="R53" s="69"/>
      <c r="S53" s="69"/>
      <c r="T53" s="69"/>
      <c r="U53" s="69"/>
      <c r="V53" s="69"/>
      <c r="W53" s="69"/>
      <c r="X53" s="69"/>
      <c r="Y53" s="69"/>
      <c r="Z53" s="69"/>
    </row>
    <row r="54" spans="1:26" ht="36" customHeight="1" x14ac:dyDescent="0.35">
      <c r="A54" s="70" t="s">
        <v>97</v>
      </c>
      <c r="B54" s="72" t="s">
        <v>129</v>
      </c>
      <c r="C54" s="72" t="str">
        <f>IFERROR(VLOOKUP(B54,Utilitaires!$C$9:$D$13,2,FALSE),"")</f>
        <v>Taux de VÉRACITÉ</v>
      </c>
      <c r="D54" s="73" t="s">
        <v>64</v>
      </c>
      <c r="E54" s="73"/>
      <c r="F54" s="18"/>
      <c r="G54" s="18"/>
      <c r="H54" s="18"/>
      <c r="I54" s="18"/>
      <c r="J54" s="18"/>
      <c r="K54" s="18"/>
      <c r="L54" s="18"/>
      <c r="M54" s="18"/>
      <c r="N54" s="18"/>
      <c r="O54" s="18"/>
      <c r="P54" s="18"/>
      <c r="Q54" s="18"/>
      <c r="R54" s="18"/>
      <c r="S54" s="18"/>
      <c r="T54" s="18"/>
      <c r="U54" s="18"/>
      <c r="V54" s="18"/>
      <c r="W54" s="18"/>
      <c r="X54" s="18"/>
      <c r="Y54" s="18"/>
      <c r="Z54" s="18"/>
    </row>
    <row r="55" spans="1:26" ht="36" customHeight="1" x14ac:dyDescent="0.35">
      <c r="A55" s="70" t="s">
        <v>98</v>
      </c>
      <c r="B55" s="72" t="s">
        <v>129</v>
      </c>
      <c r="C55" s="72" t="str">
        <f>IFERROR(VLOOKUP(B55,Utilitaires!$C$9:$D$13,2,FALSE),"")</f>
        <v>Taux de VÉRACITÉ</v>
      </c>
      <c r="D55" s="73" t="s">
        <v>64</v>
      </c>
      <c r="E55" s="73"/>
      <c r="F55" s="18"/>
      <c r="G55" s="18"/>
      <c r="H55" s="18"/>
      <c r="I55" s="18"/>
      <c r="J55" s="18"/>
      <c r="K55" s="18"/>
      <c r="L55" s="18"/>
      <c r="M55" s="18"/>
      <c r="N55" s="18"/>
      <c r="O55" s="18"/>
      <c r="P55" s="18"/>
      <c r="Q55" s="18"/>
      <c r="R55" s="18"/>
      <c r="S55" s="18"/>
      <c r="T55" s="18"/>
      <c r="U55" s="18"/>
      <c r="V55" s="18"/>
      <c r="W55" s="18"/>
      <c r="X55" s="18"/>
      <c r="Y55" s="18"/>
      <c r="Z55" s="18"/>
    </row>
    <row r="56" spans="1:26" ht="40" x14ac:dyDescent="0.35">
      <c r="A56" s="70" t="s">
        <v>99</v>
      </c>
      <c r="B56" s="72" t="s">
        <v>129</v>
      </c>
      <c r="C56" s="72" t="str">
        <f>IFERROR(VLOOKUP(B56,Utilitaires!$C$9:$D$13,2,FALSE),"")</f>
        <v>Taux de VÉRACITÉ</v>
      </c>
      <c r="D56" s="73" t="s">
        <v>64</v>
      </c>
      <c r="E56" s="73"/>
      <c r="F56" s="18"/>
      <c r="G56" s="18"/>
      <c r="H56" s="18"/>
      <c r="I56" s="18"/>
      <c r="J56" s="18"/>
      <c r="K56" s="18"/>
      <c r="L56" s="18"/>
      <c r="M56" s="18"/>
      <c r="N56" s="18"/>
      <c r="O56" s="18"/>
      <c r="P56" s="18"/>
      <c r="Q56" s="18"/>
      <c r="R56" s="18"/>
      <c r="S56" s="18"/>
      <c r="T56" s="18"/>
      <c r="U56" s="18"/>
      <c r="V56" s="18"/>
      <c r="W56" s="18"/>
      <c r="X56" s="18"/>
      <c r="Y56" s="18"/>
      <c r="Z56" s="18"/>
    </row>
    <row r="57" spans="1:26" ht="36" customHeight="1" x14ac:dyDescent="0.35">
      <c r="A57" s="70" t="s">
        <v>100</v>
      </c>
      <c r="B57" s="72" t="s">
        <v>129</v>
      </c>
      <c r="C57" s="72" t="str">
        <f>IFERROR(VLOOKUP(B57,Utilitaires!$C$9:$D$13,2,FALSE),"")</f>
        <v>Taux de VÉRACITÉ</v>
      </c>
      <c r="D57" s="73" t="s">
        <v>64</v>
      </c>
      <c r="E57" s="73"/>
      <c r="F57" s="18"/>
      <c r="G57" s="18"/>
      <c r="H57" s="18"/>
      <c r="I57" s="18"/>
      <c r="J57" s="18"/>
      <c r="K57" s="18"/>
      <c r="L57" s="18"/>
      <c r="M57" s="18"/>
      <c r="N57" s="18"/>
      <c r="O57" s="18"/>
      <c r="P57" s="18"/>
      <c r="Q57" s="18"/>
      <c r="R57" s="18"/>
      <c r="S57" s="18"/>
      <c r="T57" s="18"/>
      <c r="U57" s="18"/>
      <c r="V57" s="18"/>
      <c r="W57" s="18"/>
      <c r="X57" s="18"/>
      <c r="Y57" s="18"/>
      <c r="Z57" s="18"/>
    </row>
    <row r="58" spans="1:26" ht="40" x14ac:dyDescent="0.35">
      <c r="A58" s="70" t="s">
        <v>101</v>
      </c>
      <c r="B58" s="72" t="s">
        <v>129</v>
      </c>
      <c r="C58" s="72" t="str">
        <f>IFERROR(VLOOKUP(B58,Utilitaires!$C$9:$D$13,2,FALSE),"")</f>
        <v>Taux de VÉRACITÉ</v>
      </c>
      <c r="D58" s="73" t="s">
        <v>64</v>
      </c>
      <c r="E58" s="73"/>
      <c r="F58" s="18"/>
      <c r="G58" s="18"/>
      <c r="H58" s="18"/>
      <c r="I58" s="18"/>
      <c r="J58" s="18"/>
      <c r="K58" s="18"/>
      <c r="L58" s="18"/>
      <c r="M58" s="18"/>
      <c r="N58" s="18"/>
      <c r="O58" s="18"/>
      <c r="P58" s="18"/>
      <c r="Q58" s="18"/>
      <c r="R58" s="18"/>
      <c r="S58" s="18"/>
      <c r="T58" s="18"/>
      <c r="U58" s="18"/>
      <c r="V58" s="18"/>
      <c r="W58" s="18"/>
      <c r="X58" s="18"/>
      <c r="Y58" s="18"/>
      <c r="Z58" s="18"/>
    </row>
    <row r="59" spans="1:26" ht="36" customHeight="1" x14ac:dyDescent="0.35">
      <c r="A59" s="70" t="s">
        <v>102</v>
      </c>
      <c r="B59" s="72" t="s">
        <v>129</v>
      </c>
      <c r="C59" s="72" t="str">
        <f>IFERROR(VLOOKUP(B59,Utilitaires!$C$9:$D$13,2,FALSE),"")</f>
        <v>Taux de VÉRACITÉ</v>
      </c>
      <c r="D59" s="73" t="s">
        <v>64</v>
      </c>
      <c r="E59" s="73" t="s">
        <v>64</v>
      </c>
      <c r="F59" s="18"/>
      <c r="G59" s="18"/>
      <c r="H59" s="18"/>
      <c r="I59" s="18"/>
      <c r="J59" s="18"/>
      <c r="K59" s="18"/>
      <c r="L59" s="18"/>
      <c r="M59" s="18"/>
      <c r="N59" s="18"/>
      <c r="O59" s="18"/>
      <c r="P59" s="18"/>
      <c r="Q59" s="18"/>
      <c r="R59" s="18"/>
      <c r="S59" s="18"/>
      <c r="T59" s="18"/>
      <c r="U59" s="18"/>
      <c r="V59" s="18"/>
      <c r="W59" s="18"/>
      <c r="X59" s="18"/>
      <c r="Y59" s="18"/>
      <c r="Z59" s="18"/>
    </row>
    <row r="60" spans="1:26" ht="34.5" x14ac:dyDescent="0.35">
      <c r="A60" s="58" t="s">
        <v>709</v>
      </c>
      <c r="B60" s="60"/>
      <c r="C60" s="60">
        <f>IFERROR(AVERAGE(C61,C75,C69,C73),"")</f>
        <v>0</v>
      </c>
      <c r="D60" s="61" t="str">
        <f>IFERROR(VLOOKUP(E60,Utilitaires!$G$9:$J$13,2,FALSE),"")</f>
        <v>Conformité de niveau 1 :  Revoyez le fonctionnement de vos activités.</v>
      </c>
      <c r="E60" s="62" t="str">
        <f>IFERROR(IF(C60="",Utilitaires!$B$2,VLOOKUP(C60,Utilitaires!$E$9:$G$13,3)),"")</f>
        <v>Insuffisant</v>
      </c>
      <c r="F60" s="63"/>
      <c r="G60" s="63"/>
      <c r="H60" s="63"/>
      <c r="I60" s="63"/>
      <c r="J60" s="63"/>
      <c r="K60" s="63"/>
      <c r="L60" s="63"/>
      <c r="M60" s="63"/>
      <c r="N60" s="63"/>
      <c r="O60" s="63"/>
      <c r="P60" s="63"/>
      <c r="Q60" s="63"/>
      <c r="R60" s="63"/>
      <c r="S60" s="63"/>
      <c r="T60" s="63"/>
      <c r="U60" s="63"/>
      <c r="V60" s="63"/>
      <c r="W60" s="63"/>
      <c r="X60" s="63"/>
      <c r="Y60" s="63"/>
      <c r="Z60" s="63"/>
    </row>
    <row r="61" spans="1:26" ht="31.75" customHeight="1" x14ac:dyDescent="0.35">
      <c r="A61" s="64" t="s">
        <v>103</v>
      </c>
      <c r="B61" s="66"/>
      <c r="C61" s="66">
        <f>IFERROR(SUMIFS(C62:C68,C62:C68,"&lt;&gt;Taux de véracité",C62:C68,"&lt;&gt;NA")/COUNTIFS(C62:C68,"&lt;&gt;NA"),"")</f>
        <v>0</v>
      </c>
      <c r="D61" s="67" t="str">
        <f>IFERROR(VLOOKUP(E61,Utilitaires!$G$9:$J$13,2,FALSE),"")</f>
        <v>Conformité de niveau 1 :  Revoyez le fonctionnement de vos activités.</v>
      </c>
      <c r="E61" s="68" t="str">
        <f>IFERROR(IF(C61="",Utilitaires!$B$2,VLOOKUP(C61,Utilitaires!$E$9:$G$13,3)),"")</f>
        <v>Insuffisant</v>
      </c>
      <c r="F61" s="69"/>
      <c r="G61" s="69"/>
      <c r="H61" s="69"/>
      <c r="I61" s="69"/>
      <c r="J61" s="69"/>
      <c r="K61" s="69"/>
      <c r="L61" s="69"/>
      <c r="M61" s="69"/>
      <c r="N61" s="69"/>
      <c r="O61" s="69"/>
      <c r="P61" s="69"/>
      <c r="Q61" s="69"/>
      <c r="R61" s="69"/>
      <c r="S61" s="69"/>
      <c r="T61" s="69"/>
      <c r="U61" s="69"/>
      <c r="V61" s="69"/>
      <c r="W61" s="69"/>
      <c r="X61" s="69"/>
      <c r="Y61" s="69"/>
      <c r="Z61" s="69"/>
    </row>
    <row r="62" spans="1:26" ht="28.5" customHeight="1" x14ac:dyDescent="0.35">
      <c r="A62" s="70" t="s">
        <v>104</v>
      </c>
      <c r="B62" s="72" t="s">
        <v>129</v>
      </c>
      <c r="C62" s="72" t="str">
        <f>IFERROR(VLOOKUP(B62,Utilitaires!$C$9:$D$13,2,FALSE),"")</f>
        <v>Taux de VÉRACITÉ</v>
      </c>
      <c r="D62" s="73" t="s">
        <v>64</v>
      </c>
      <c r="E62" s="73" t="s">
        <v>64</v>
      </c>
      <c r="F62" s="18"/>
      <c r="G62" s="18"/>
      <c r="H62" s="18"/>
      <c r="I62" s="18"/>
      <c r="J62" s="18"/>
      <c r="K62" s="18"/>
      <c r="L62" s="18"/>
      <c r="M62" s="18"/>
      <c r="N62" s="18"/>
      <c r="O62" s="18"/>
      <c r="P62" s="18"/>
      <c r="Q62" s="18"/>
      <c r="R62" s="18"/>
      <c r="S62" s="18"/>
      <c r="T62" s="18"/>
      <c r="U62" s="18"/>
      <c r="V62" s="18"/>
      <c r="W62" s="18"/>
      <c r="X62" s="18"/>
      <c r="Y62" s="18"/>
      <c r="Z62" s="18"/>
    </row>
    <row r="63" spans="1:26" ht="28.5" customHeight="1" x14ac:dyDescent="0.35">
      <c r="A63" s="70" t="s">
        <v>105</v>
      </c>
      <c r="B63" s="72" t="s">
        <v>129</v>
      </c>
      <c r="C63" s="72" t="str">
        <f>IFERROR(VLOOKUP(B63,Utilitaires!$C$9:$D$13,2,FALSE),"")</f>
        <v>Taux de VÉRACITÉ</v>
      </c>
      <c r="D63" s="73" t="s">
        <v>64</v>
      </c>
      <c r="E63" s="73" t="s">
        <v>64</v>
      </c>
      <c r="F63" s="18"/>
      <c r="G63" s="18"/>
      <c r="H63" s="18"/>
      <c r="I63" s="18"/>
      <c r="J63" s="18"/>
      <c r="K63" s="18"/>
      <c r="L63" s="18"/>
      <c r="M63" s="18"/>
      <c r="N63" s="18"/>
      <c r="O63" s="18"/>
      <c r="P63" s="18"/>
      <c r="Q63" s="18"/>
      <c r="R63" s="18"/>
      <c r="S63" s="18"/>
      <c r="T63" s="18"/>
      <c r="U63" s="18"/>
      <c r="V63" s="18"/>
      <c r="W63" s="18"/>
      <c r="X63" s="18"/>
      <c r="Y63" s="18"/>
      <c r="Z63" s="18"/>
    </row>
    <row r="64" spans="1:26" ht="28.5" customHeight="1" x14ac:dyDescent="0.35">
      <c r="A64" s="70" t="s">
        <v>106</v>
      </c>
      <c r="B64" s="72" t="s">
        <v>129</v>
      </c>
      <c r="C64" s="72" t="str">
        <f>IFERROR(VLOOKUP(B64,Utilitaires!$C$9:$D$13,2,FALSE),"")</f>
        <v>Taux de VÉRACITÉ</v>
      </c>
      <c r="D64" s="73" t="s">
        <v>64</v>
      </c>
      <c r="E64" s="73" t="s">
        <v>64</v>
      </c>
      <c r="F64" s="18"/>
      <c r="G64" s="18"/>
      <c r="H64" s="18"/>
      <c r="I64" s="18"/>
      <c r="J64" s="18"/>
      <c r="K64" s="18"/>
      <c r="L64" s="18"/>
      <c r="M64" s="18"/>
      <c r="N64" s="18"/>
      <c r="O64" s="18"/>
      <c r="P64" s="18"/>
      <c r="Q64" s="18"/>
      <c r="R64" s="18"/>
      <c r="S64" s="18"/>
      <c r="T64" s="18"/>
      <c r="U64" s="18"/>
      <c r="V64" s="18"/>
      <c r="W64" s="18"/>
      <c r="X64" s="18"/>
      <c r="Y64" s="18"/>
      <c r="Z64" s="18"/>
    </row>
    <row r="65" spans="1:26" ht="28.5" customHeight="1" x14ac:dyDescent="0.35">
      <c r="A65" s="70" t="s">
        <v>107</v>
      </c>
      <c r="B65" s="72" t="s">
        <v>129</v>
      </c>
      <c r="C65" s="72" t="str">
        <f>IFERROR(VLOOKUP(B65,Utilitaires!$C$9:$D$13,2,FALSE),"")</f>
        <v>Taux de VÉRACITÉ</v>
      </c>
      <c r="D65" s="73" t="s">
        <v>64</v>
      </c>
      <c r="E65" s="73" t="s">
        <v>64</v>
      </c>
      <c r="F65" s="18"/>
      <c r="G65" s="18"/>
      <c r="H65" s="18"/>
      <c r="I65" s="18"/>
      <c r="J65" s="18"/>
      <c r="K65" s="18"/>
      <c r="L65" s="18"/>
      <c r="M65" s="18"/>
      <c r="N65" s="18"/>
      <c r="O65" s="18"/>
      <c r="P65" s="18"/>
      <c r="Q65" s="18"/>
      <c r="R65" s="18"/>
      <c r="S65" s="18"/>
      <c r="T65" s="18"/>
      <c r="U65" s="18"/>
      <c r="V65" s="18"/>
      <c r="W65" s="18"/>
      <c r="X65" s="18"/>
      <c r="Y65" s="18"/>
      <c r="Z65" s="18"/>
    </row>
    <row r="66" spans="1:26" ht="28.5" customHeight="1" x14ac:dyDescent="0.35">
      <c r="A66" s="70" t="s">
        <v>108</v>
      </c>
      <c r="B66" s="72" t="s">
        <v>129</v>
      </c>
      <c r="C66" s="72" t="str">
        <f>IFERROR(VLOOKUP(B66,Utilitaires!$C$9:$D$13,2,FALSE),"")</f>
        <v>Taux de VÉRACITÉ</v>
      </c>
      <c r="D66" s="73" t="s">
        <v>64</v>
      </c>
      <c r="E66" s="73" t="s">
        <v>64</v>
      </c>
      <c r="F66" s="18"/>
      <c r="G66" s="18"/>
      <c r="H66" s="18"/>
      <c r="I66" s="18"/>
      <c r="J66" s="18"/>
      <c r="K66" s="18"/>
      <c r="L66" s="18"/>
      <c r="M66" s="18"/>
      <c r="N66" s="18"/>
      <c r="O66" s="18"/>
      <c r="P66" s="18"/>
      <c r="Q66" s="18"/>
      <c r="R66" s="18"/>
      <c r="S66" s="18"/>
      <c r="T66" s="18"/>
      <c r="U66" s="18"/>
      <c r="V66" s="18"/>
      <c r="W66" s="18"/>
      <c r="X66" s="18"/>
      <c r="Y66" s="18"/>
      <c r="Z66" s="18"/>
    </row>
    <row r="67" spans="1:26" ht="28.5" customHeight="1" x14ac:dyDescent="0.35">
      <c r="A67" s="70" t="s">
        <v>109</v>
      </c>
      <c r="B67" s="72" t="s">
        <v>129</v>
      </c>
      <c r="C67" s="72" t="str">
        <f>IFERROR(VLOOKUP(B67,Utilitaires!$C$9:$D$13,2,FALSE),"")</f>
        <v>Taux de VÉRACITÉ</v>
      </c>
      <c r="D67" s="73" t="s">
        <v>64</v>
      </c>
      <c r="E67" s="73" t="s">
        <v>64</v>
      </c>
      <c r="F67" s="18"/>
      <c r="G67" s="18"/>
      <c r="H67" s="18"/>
      <c r="I67" s="18"/>
      <c r="J67" s="18"/>
      <c r="K67" s="18"/>
      <c r="L67" s="18"/>
      <c r="M67" s="18"/>
      <c r="N67" s="18"/>
      <c r="O67" s="18"/>
      <c r="P67" s="18"/>
      <c r="Q67" s="18"/>
      <c r="R67" s="18"/>
      <c r="S67" s="18"/>
      <c r="T67" s="18"/>
      <c r="U67" s="18"/>
      <c r="V67" s="18"/>
      <c r="W67" s="18"/>
      <c r="X67" s="18"/>
      <c r="Y67" s="18"/>
      <c r="Z67" s="18"/>
    </row>
    <row r="68" spans="1:26" ht="28.5" customHeight="1" x14ac:dyDescent="0.35">
      <c r="A68" s="70" t="s">
        <v>110</v>
      </c>
      <c r="B68" s="72" t="s">
        <v>129</v>
      </c>
      <c r="C68" s="72" t="str">
        <f>IFERROR(VLOOKUP(B68,Utilitaires!$C$9:$D$13,2,FALSE),"")</f>
        <v>Taux de VÉRACITÉ</v>
      </c>
      <c r="D68" s="73" t="s">
        <v>64</v>
      </c>
      <c r="E68" s="73" t="s">
        <v>64</v>
      </c>
      <c r="F68" s="18"/>
      <c r="G68" s="18"/>
      <c r="H68" s="18"/>
      <c r="I68" s="18"/>
      <c r="J68" s="18"/>
      <c r="K68" s="18"/>
      <c r="L68" s="18"/>
      <c r="M68" s="18"/>
      <c r="N68" s="18"/>
      <c r="O68" s="18"/>
      <c r="P68" s="18"/>
      <c r="Q68" s="18"/>
      <c r="R68" s="18"/>
      <c r="S68" s="18"/>
      <c r="T68" s="18"/>
      <c r="U68" s="18"/>
      <c r="V68" s="18"/>
      <c r="W68" s="18"/>
      <c r="X68" s="18"/>
      <c r="Y68" s="18"/>
      <c r="Z68" s="18"/>
    </row>
    <row r="69" spans="1:26" ht="18.75" customHeight="1" x14ac:dyDescent="0.35">
      <c r="A69" s="64" t="s">
        <v>111</v>
      </c>
      <c r="B69" s="66"/>
      <c r="C69" s="66">
        <f>IFERROR(SUMIFS(C70:C76,C70:C76,"&lt;&gt;Taux de véracité",C70:C76,"&lt;&gt;NA")/COUNTIFS(C70:C76,"&lt;&gt;NA"),"")</f>
        <v>0</v>
      </c>
      <c r="D69" s="67" t="str">
        <f>IFERROR(VLOOKUP(E69,Utilitaires!$G$9:$J$13,2,FALSE),"")</f>
        <v>Conformité de niveau 1 :  Revoyez le fonctionnement de vos activités.</v>
      </c>
      <c r="E69" s="68" t="str">
        <f>IFERROR(IF(C69="",Utilitaires!$B$2,VLOOKUP(C69,Utilitaires!$E$9:$G$13,3)),"")</f>
        <v>Insuffisant</v>
      </c>
      <c r="F69" s="69"/>
      <c r="G69" s="69"/>
      <c r="H69" s="69"/>
      <c r="I69" s="69"/>
      <c r="J69" s="69"/>
      <c r="K69" s="69"/>
      <c r="L69" s="69"/>
      <c r="M69" s="69"/>
      <c r="N69" s="69"/>
      <c r="O69" s="69"/>
      <c r="P69" s="69"/>
      <c r="Q69" s="69"/>
      <c r="R69" s="69"/>
      <c r="S69" s="69"/>
      <c r="T69" s="69"/>
      <c r="U69" s="69"/>
      <c r="V69" s="69"/>
      <c r="W69" s="69"/>
      <c r="X69" s="69"/>
      <c r="Y69" s="69"/>
      <c r="Z69" s="69"/>
    </row>
    <row r="70" spans="1:26" ht="20" x14ac:dyDescent="0.35">
      <c r="A70" s="70" t="s">
        <v>112</v>
      </c>
      <c r="B70" s="72" t="s">
        <v>129</v>
      </c>
      <c r="C70" s="72" t="str">
        <f>IFERROR(VLOOKUP(B70,Utilitaires!$C$9:$D$13,2,FALSE),"")</f>
        <v>Taux de VÉRACITÉ</v>
      </c>
      <c r="D70" s="73" t="s">
        <v>64</v>
      </c>
      <c r="E70" s="73" t="s">
        <v>64</v>
      </c>
      <c r="F70" s="18"/>
      <c r="G70" s="18"/>
      <c r="H70" s="18"/>
      <c r="I70" s="18"/>
      <c r="J70" s="18"/>
      <c r="K70" s="18"/>
      <c r="L70" s="18"/>
      <c r="M70" s="18"/>
      <c r="N70" s="18"/>
      <c r="O70" s="18"/>
      <c r="P70" s="18"/>
      <c r="Q70" s="18"/>
      <c r="R70" s="18"/>
      <c r="S70" s="18"/>
      <c r="T70" s="18"/>
      <c r="U70" s="18"/>
      <c r="V70" s="18"/>
      <c r="W70" s="18"/>
      <c r="X70" s="18"/>
      <c r="Y70" s="18"/>
      <c r="Z70" s="18"/>
    </row>
    <row r="71" spans="1:26" ht="30" x14ac:dyDescent="0.35">
      <c r="A71" s="70" t="s">
        <v>113</v>
      </c>
      <c r="B71" s="72" t="s">
        <v>129</v>
      </c>
      <c r="C71" s="72" t="str">
        <f>IFERROR(VLOOKUP(B71,Utilitaires!$C$9:$D$13,2,FALSE),"")</f>
        <v>Taux de VÉRACITÉ</v>
      </c>
      <c r="D71" s="73"/>
      <c r="E71" s="73"/>
      <c r="F71" s="18"/>
      <c r="G71" s="18"/>
      <c r="H71" s="18"/>
      <c r="I71" s="18"/>
      <c r="J71" s="18"/>
      <c r="K71" s="18"/>
      <c r="L71" s="18"/>
      <c r="M71" s="18"/>
      <c r="N71" s="18"/>
      <c r="O71" s="18"/>
      <c r="P71" s="18"/>
      <c r="Q71" s="18"/>
      <c r="R71" s="18"/>
      <c r="S71" s="18"/>
      <c r="T71" s="18"/>
      <c r="U71" s="18"/>
      <c r="V71" s="18"/>
      <c r="W71" s="18"/>
      <c r="X71" s="18"/>
      <c r="Y71" s="18"/>
      <c r="Z71" s="18"/>
    </row>
    <row r="72" spans="1:26" ht="20" x14ac:dyDescent="0.35">
      <c r="A72" s="70" t="s">
        <v>114</v>
      </c>
      <c r="B72" s="72" t="s">
        <v>129</v>
      </c>
      <c r="C72" s="72" t="str">
        <f>IFERROR(VLOOKUP(B72,Utilitaires!$C$9:$D$13,2,FALSE),"")</f>
        <v>Taux de VÉRACITÉ</v>
      </c>
      <c r="D72" s="73" t="s">
        <v>64</v>
      </c>
      <c r="E72" s="73" t="s">
        <v>64</v>
      </c>
      <c r="F72" s="18"/>
      <c r="G72" s="18"/>
      <c r="H72" s="18"/>
      <c r="I72" s="18"/>
      <c r="J72" s="18"/>
      <c r="K72" s="18"/>
      <c r="L72" s="18"/>
      <c r="M72" s="18"/>
      <c r="N72" s="18"/>
      <c r="O72" s="18"/>
      <c r="P72" s="18"/>
      <c r="Q72" s="18"/>
      <c r="R72" s="18"/>
      <c r="S72" s="18"/>
      <c r="T72" s="18"/>
      <c r="U72" s="18"/>
      <c r="V72" s="18"/>
      <c r="W72" s="18"/>
      <c r="X72" s="18"/>
      <c r="Y72" s="18"/>
      <c r="Z72" s="18"/>
    </row>
    <row r="73" spans="1:26" ht="30.5" customHeight="1" x14ac:dyDescent="0.35">
      <c r="A73" s="64" t="s">
        <v>115</v>
      </c>
      <c r="B73" s="66"/>
      <c r="C73" s="66">
        <f>IFERROR(SUMIFS(C74,C74,"&lt;&gt;Taux de véracité",C74,"&lt;&gt;NA")/COUNTIFS(C74,"&lt;&gt;NA"),"")</f>
        <v>0</v>
      </c>
      <c r="D73" s="67" t="str">
        <f>IFERROR(VLOOKUP(E73,Utilitaires!$G$9:$J$13,2,FALSE),"")</f>
        <v>Conformité de niveau 1 :  Revoyez le fonctionnement de vos activités.</v>
      </c>
      <c r="E73" s="68" t="str">
        <f>IFERROR(IF(C73="",Utilitaires!$B$2,VLOOKUP(C73,Utilitaires!$E$9:$G$13,3)),"")</f>
        <v>Insuffisant</v>
      </c>
      <c r="F73" s="69"/>
      <c r="G73" s="69"/>
      <c r="H73" s="69"/>
      <c r="I73" s="69"/>
      <c r="J73" s="69"/>
      <c r="K73" s="69"/>
      <c r="L73" s="69"/>
      <c r="M73" s="69"/>
      <c r="N73" s="69"/>
      <c r="O73" s="69"/>
      <c r="P73" s="69"/>
      <c r="Q73" s="69"/>
      <c r="R73" s="69"/>
      <c r="S73" s="69"/>
      <c r="T73" s="69"/>
      <c r="U73" s="69"/>
      <c r="V73" s="69"/>
      <c r="W73" s="69"/>
      <c r="X73" s="69"/>
      <c r="Y73" s="69"/>
      <c r="Z73" s="69"/>
    </row>
    <row r="74" spans="1:26" ht="28.5" customHeight="1" x14ac:dyDescent="0.35">
      <c r="A74" s="70" t="s">
        <v>116</v>
      </c>
      <c r="B74" s="72" t="s">
        <v>129</v>
      </c>
      <c r="C74" s="72" t="str">
        <f>IFERROR(VLOOKUP(B74,Utilitaires!$C$9:$D$13,2,FALSE),"")</f>
        <v>Taux de VÉRACITÉ</v>
      </c>
      <c r="D74" s="73" t="s">
        <v>64</v>
      </c>
      <c r="E74" s="73" t="s">
        <v>64</v>
      </c>
      <c r="F74" s="18"/>
      <c r="G74" s="18"/>
      <c r="H74" s="18"/>
      <c r="I74" s="18"/>
      <c r="J74" s="18"/>
      <c r="K74" s="18"/>
      <c r="L74" s="18"/>
      <c r="M74" s="18"/>
      <c r="N74" s="18"/>
      <c r="O74" s="18"/>
      <c r="P74" s="18"/>
      <c r="Q74" s="18"/>
      <c r="R74" s="18"/>
      <c r="S74" s="18"/>
      <c r="T74" s="18"/>
      <c r="U74" s="18"/>
      <c r="V74" s="18"/>
      <c r="W74" s="18"/>
      <c r="X74" s="18"/>
      <c r="Y74" s="18"/>
      <c r="Z74" s="18"/>
    </row>
    <row r="75" spans="1:26" ht="11.25" customHeight="1" x14ac:dyDescent="0.35">
      <c r="A75" s="64" t="s">
        <v>117</v>
      </c>
      <c r="B75" s="66"/>
      <c r="C75" s="66">
        <f>IFERROR(SUMIFS(C76:C84,C76:C84,"&lt;&gt;Taux de véracité",C76:C84,"&lt;&gt;NA")/COUNTIFS(C76:C84,"&lt;&gt;NA"),"")</f>
        <v>0</v>
      </c>
      <c r="D75" s="67" t="str">
        <f>IFERROR(VLOOKUP(E75,Utilitaires!$G$9:$J$13,2,FALSE),"")</f>
        <v>Conformité de niveau 1 :  Revoyez le fonctionnement de vos activités.</v>
      </c>
      <c r="E75" s="68" t="str">
        <f>IFERROR(IF(C75="",Utilitaires!$B$2,VLOOKUP(C75,Utilitaires!$E$9:$G$13,3)),"")</f>
        <v>Insuffisant</v>
      </c>
      <c r="F75" s="69"/>
      <c r="G75" s="69"/>
      <c r="H75" s="69"/>
      <c r="I75" s="69"/>
      <c r="J75" s="69"/>
      <c r="K75" s="69"/>
      <c r="L75" s="69"/>
      <c r="M75" s="69"/>
      <c r="N75" s="69"/>
      <c r="O75" s="69"/>
      <c r="P75" s="69"/>
      <c r="Q75" s="69"/>
      <c r="R75" s="69"/>
      <c r="S75" s="69"/>
      <c r="T75" s="69"/>
      <c r="U75" s="69"/>
      <c r="V75" s="69"/>
      <c r="W75" s="69"/>
      <c r="X75" s="69"/>
      <c r="Y75" s="69"/>
      <c r="Z75" s="69"/>
    </row>
    <row r="76" spans="1:26" ht="20.5" x14ac:dyDescent="0.35">
      <c r="A76" s="70" t="s">
        <v>118</v>
      </c>
      <c r="B76" s="72" t="s">
        <v>129</v>
      </c>
      <c r="C76" s="72" t="str">
        <f>IFERROR(VLOOKUP(B76,Utilitaires!$C$9:$D$13,2,FALSE),"")</f>
        <v>Taux de VÉRACITÉ</v>
      </c>
      <c r="D76" s="73" t="s">
        <v>64</v>
      </c>
      <c r="E76" s="73" t="s">
        <v>64</v>
      </c>
      <c r="F76" s="18"/>
      <c r="G76" s="18"/>
      <c r="H76" s="18"/>
      <c r="I76" s="18"/>
      <c r="J76" s="18"/>
      <c r="K76" s="18"/>
      <c r="L76" s="18"/>
      <c r="M76" s="18"/>
      <c r="N76" s="18"/>
      <c r="O76" s="18"/>
      <c r="P76" s="18"/>
      <c r="Q76" s="18"/>
      <c r="R76" s="18"/>
      <c r="S76" s="18"/>
      <c r="T76" s="18"/>
      <c r="U76" s="18"/>
      <c r="V76" s="18"/>
      <c r="W76" s="18"/>
      <c r="X76" s="18"/>
      <c r="Y76" s="18"/>
      <c r="Z76" s="18"/>
    </row>
    <row r="77" spans="1:26" ht="40" x14ac:dyDescent="0.35">
      <c r="A77" s="70" t="s">
        <v>610</v>
      </c>
      <c r="B77" s="72" t="s">
        <v>129</v>
      </c>
      <c r="C77" s="72" t="str">
        <f>IFERROR(VLOOKUP(B77,Utilitaires!$C$9:$D$13,2,FALSE),"")</f>
        <v>Taux de VÉRACITÉ</v>
      </c>
      <c r="D77" s="73"/>
      <c r="E77" s="73"/>
      <c r="F77" s="18"/>
      <c r="G77" s="18"/>
      <c r="H77" s="18"/>
      <c r="I77" s="18"/>
      <c r="J77" s="18"/>
      <c r="K77" s="18"/>
      <c r="L77" s="18"/>
      <c r="M77" s="18"/>
      <c r="N77" s="18"/>
      <c r="O77" s="18"/>
      <c r="P77" s="18"/>
      <c r="Q77" s="18"/>
      <c r="R77" s="18"/>
      <c r="S77" s="18"/>
      <c r="T77" s="18"/>
      <c r="U77" s="18"/>
      <c r="V77" s="18"/>
      <c r="W77" s="18"/>
      <c r="X77" s="18"/>
      <c r="Y77" s="18"/>
      <c r="Z77" s="18"/>
    </row>
    <row r="78" spans="1:26" ht="20" x14ac:dyDescent="0.35">
      <c r="A78" s="70" t="s">
        <v>119</v>
      </c>
      <c r="B78" s="72" t="s">
        <v>129</v>
      </c>
      <c r="C78" s="72" t="str">
        <f>IFERROR(VLOOKUP(B78,Utilitaires!$C$9:$D$13,2,FALSE),"")</f>
        <v>Taux de VÉRACITÉ</v>
      </c>
      <c r="D78" s="73"/>
      <c r="E78" s="73"/>
      <c r="F78" s="18"/>
      <c r="G78" s="18"/>
      <c r="H78" s="18"/>
      <c r="I78" s="18"/>
      <c r="J78" s="18"/>
      <c r="K78" s="18"/>
      <c r="L78" s="18"/>
      <c r="M78" s="18"/>
      <c r="N78" s="18"/>
      <c r="O78" s="18"/>
      <c r="P78" s="18"/>
      <c r="Q78" s="18"/>
      <c r="R78" s="18"/>
      <c r="S78" s="18"/>
      <c r="T78" s="18"/>
      <c r="U78" s="18"/>
      <c r="V78" s="18"/>
      <c r="W78" s="18"/>
      <c r="X78" s="18"/>
      <c r="Y78" s="18"/>
      <c r="Z78" s="18"/>
    </row>
    <row r="79" spans="1:26" ht="40" x14ac:dyDescent="0.35">
      <c r="A79" s="70" t="s">
        <v>611</v>
      </c>
      <c r="B79" s="72" t="s">
        <v>129</v>
      </c>
      <c r="C79" s="72" t="str">
        <f>IFERROR(VLOOKUP(B79,Utilitaires!$C$9:$D$13,2,FALSE),"")</f>
        <v>Taux de VÉRACITÉ</v>
      </c>
      <c r="D79" s="73"/>
      <c r="E79" s="73"/>
      <c r="F79" s="18"/>
      <c r="G79" s="18"/>
      <c r="H79" s="18"/>
      <c r="I79" s="18"/>
      <c r="J79" s="18"/>
      <c r="K79" s="18"/>
      <c r="L79" s="18"/>
      <c r="M79" s="18"/>
      <c r="N79" s="18"/>
      <c r="O79" s="18"/>
      <c r="P79" s="18"/>
      <c r="Q79" s="18"/>
      <c r="R79" s="18"/>
      <c r="S79" s="18"/>
      <c r="T79" s="18"/>
      <c r="U79" s="18"/>
      <c r="V79" s="18"/>
      <c r="W79" s="18"/>
      <c r="X79" s="18"/>
      <c r="Y79" s="18"/>
      <c r="Z79" s="18"/>
    </row>
    <row r="80" spans="1:26" ht="27" customHeight="1" x14ac:dyDescent="0.35">
      <c r="A80" s="70" t="s">
        <v>120</v>
      </c>
      <c r="B80" s="72" t="s">
        <v>129</v>
      </c>
      <c r="C80" s="72" t="str">
        <f>IFERROR(VLOOKUP(B80,Utilitaires!$C$9:$D$13,2,FALSE),"")</f>
        <v>Taux de VÉRACITÉ</v>
      </c>
      <c r="D80" s="73"/>
      <c r="E80" s="73"/>
      <c r="F80" s="18"/>
      <c r="G80" s="18"/>
      <c r="H80" s="18"/>
      <c r="I80" s="18"/>
      <c r="J80" s="18"/>
      <c r="K80" s="18"/>
      <c r="L80" s="18"/>
      <c r="M80" s="18"/>
      <c r="N80" s="18"/>
      <c r="O80" s="18"/>
      <c r="P80" s="18"/>
      <c r="Q80" s="18"/>
      <c r="R80" s="18"/>
      <c r="S80" s="18"/>
      <c r="T80" s="18"/>
      <c r="U80" s="18"/>
      <c r="V80" s="18"/>
      <c r="W80" s="18"/>
      <c r="X80" s="18"/>
      <c r="Y80" s="18"/>
      <c r="Z80" s="18"/>
    </row>
    <row r="81" spans="1:26" ht="27" customHeight="1" x14ac:dyDescent="0.35">
      <c r="A81" s="70" t="s">
        <v>121</v>
      </c>
      <c r="B81" s="72" t="s">
        <v>129</v>
      </c>
      <c r="C81" s="72" t="str">
        <f>IFERROR(VLOOKUP(B81,Utilitaires!$C$9:$D$13,2,FALSE),"")</f>
        <v>Taux de VÉRACITÉ</v>
      </c>
      <c r="D81" s="73"/>
      <c r="E81" s="73"/>
      <c r="F81" s="18"/>
      <c r="G81" s="18"/>
      <c r="H81" s="18"/>
      <c r="I81" s="18"/>
      <c r="J81" s="18"/>
      <c r="K81" s="18"/>
      <c r="L81" s="18"/>
      <c r="M81" s="18"/>
      <c r="N81" s="18"/>
      <c r="O81" s="18"/>
      <c r="P81" s="18"/>
      <c r="Q81" s="18"/>
      <c r="R81" s="18"/>
      <c r="S81" s="18"/>
      <c r="T81" s="18"/>
      <c r="U81" s="18"/>
      <c r="V81" s="18"/>
      <c r="W81" s="18"/>
      <c r="X81" s="18"/>
      <c r="Y81" s="18"/>
      <c r="Z81" s="18"/>
    </row>
    <row r="82" spans="1:26" ht="27" customHeight="1" x14ac:dyDescent="0.35">
      <c r="A82" s="70" t="s">
        <v>122</v>
      </c>
      <c r="B82" s="72" t="s">
        <v>129</v>
      </c>
      <c r="C82" s="72" t="str">
        <f>IFERROR(VLOOKUP(B82,Utilitaires!$C$9:$D$13,2,FALSE),"")</f>
        <v>Taux de VÉRACITÉ</v>
      </c>
      <c r="D82" s="73"/>
      <c r="E82" s="73"/>
      <c r="F82" s="18"/>
      <c r="G82" s="18"/>
      <c r="H82" s="18"/>
      <c r="I82" s="18"/>
      <c r="J82" s="18"/>
      <c r="K82" s="18"/>
      <c r="L82" s="18"/>
      <c r="M82" s="18"/>
      <c r="N82" s="18"/>
      <c r="O82" s="18"/>
      <c r="P82" s="18"/>
      <c r="Q82" s="18"/>
      <c r="R82" s="18"/>
      <c r="S82" s="18"/>
      <c r="T82" s="18"/>
      <c r="U82" s="18"/>
      <c r="V82" s="18"/>
      <c r="W82" s="18"/>
      <c r="X82" s="18"/>
      <c r="Y82" s="18"/>
      <c r="Z82" s="18"/>
    </row>
    <row r="83" spans="1:26" ht="27" customHeight="1" x14ac:dyDescent="0.35">
      <c r="A83" s="70" t="s">
        <v>123</v>
      </c>
      <c r="B83" s="72" t="s">
        <v>129</v>
      </c>
      <c r="C83" s="72" t="str">
        <f>IFERROR(VLOOKUP(B83,Utilitaires!$C$9:$D$13,2,FALSE),"")</f>
        <v>Taux de VÉRACITÉ</v>
      </c>
      <c r="D83" s="73"/>
      <c r="E83" s="73"/>
      <c r="F83" s="18"/>
      <c r="G83" s="18"/>
      <c r="H83" s="18"/>
      <c r="I83" s="18"/>
      <c r="J83" s="18"/>
      <c r="K83" s="18"/>
      <c r="L83" s="18"/>
      <c r="M83" s="18"/>
      <c r="N83" s="18"/>
      <c r="O83" s="18"/>
      <c r="P83" s="18"/>
      <c r="Q83" s="18"/>
      <c r="R83" s="18"/>
      <c r="S83" s="18"/>
      <c r="T83" s="18"/>
      <c r="U83" s="18"/>
      <c r="V83" s="18"/>
      <c r="W83" s="18"/>
      <c r="X83" s="18"/>
      <c r="Y83" s="18"/>
      <c r="Z83" s="18"/>
    </row>
    <row r="84" spans="1:26" ht="20" x14ac:dyDescent="0.35">
      <c r="A84" s="70" t="s">
        <v>124</v>
      </c>
      <c r="B84" s="72" t="s">
        <v>129</v>
      </c>
      <c r="C84" s="72" t="str">
        <f>IFERROR(VLOOKUP(B84,Utilitaires!$C$9:$D$13,2,FALSE),"")</f>
        <v>Taux de VÉRACITÉ</v>
      </c>
      <c r="D84" s="73" t="s">
        <v>64</v>
      </c>
      <c r="E84" s="73" t="s">
        <v>64</v>
      </c>
      <c r="F84" s="18"/>
      <c r="G84" s="18"/>
      <c r="H84" s="18"/>
      <c r="I84" s="18"/>
      <c r="J84" s="18"/>
      <c r="K84" s="18"/>
      <c r="L84" s="18"/>
      <c r="M84" s="18"/>
      <c r="N84" s="18"/>
      <c r="O84" s="18"/>
      <c r="P84" s="18"/>
      <c r="Q84" s="18"/>
      <c r="R84" s="18"/>
      <c r="S84" s="18"/>
      <c r="T84" s="18"/>
      <c r="U84" s="18"/>
      <c r="V84" s="18"/>
      <c r="W84" s="18"/>
      <c r="X84" s="18"/>
      <c r="Y84" s="18"/>
      <c r="Z84" s="18"/>
    </row>
    <row r="85" spans="1:26" ht="34.5" x14ac:dyDescent="0.35">
      <c r="A85" s="58" t="s">
        <v>125</v>
      </c>
      <c r="B85" s="59"/>
      <c r="C85" s="60">
        <f>IFERROR(AVERAGE(C86),"")</f>
        <v>0</v>
      </c>
      <c r="D85" s="61" t="str">
        <f>IFERROR(VLOOKUP(E85,Utilitaires!$G$9:$J$13,2,FALSE),"")</f>
        <v>Conformité de niveau 1 :  Revoyez le fonctionnement de vos activités.</v>
      </c>
      <c r="E85" s="62" t="str">
        <f>IFERROR(IF(C85="",Utilitaires!$B$2,VLOOKUP(C85,Utilitaires!$E$9:$G$13,3)),"")</f>
        <v>Insuffisant</v>
      </c>
      <c r="F85" s="63"/>
      <c r="G85" s="63"/>
      <c r="H85" s="63"/>
      <c r="I85" s="63"/>
      <c r="J85" s="63"/>
      <c r="K85" s="63"/>
      <c r="L85" s="63"/>
      <c r="M85" s="63"/>
      <c r="N85" s="63"/>
      <c r="O85" s="63"/>
      <c r="P85" s="63"/>
      <c r="Q85" s="63"/>
      <c r="R85" s="63"/>
      <c r="S85" s="63"/>
      <c r="T85" s="63"/>
      <c r="U85" s="63"/>
      <c r="V85" s="63"/>
      <c r="W85" s="63"/>
      <c r="X85" s="63"/>
      <c r="Y85" s="63"/>
      <c r="Z85" s="63"/>
    </row>
    <row r="86" spans="1:26" ht="11.25" customHeight="1" x14ac:dyDescent="0.35">
      <c r="A86" s="64" t="s">
        <v>126</v>
      </c>
      <c r="B86" s="77"/>
      <c r="C86" s="66">
        <f>IFERROR(SUMIFS(C87:C94,C87:C94,"&lt;&gt;Taux de véracité",C87:C94,"&lt;&gt;NA")/COUNTIFS(C87:C94,"&lt;&gt;NA"),"")</f>
        <v>0</v>
      </c>
      <c r="D86" s="67" t="str">
        <f>IFERROR(VLOOKUP(E86,Utilitaires!$G$9:$J$13,2,FALSE),"")</f>
        <v>Conformité de niveau 1 :  Revoyez le fonctionnement de vos activités.</v>
      </c>
      <c r="E86" s="68" t="str">
        <f>IFERROR(IF(C86="",Utilitaires!$B$2,VLOOKUP(C86,Utilitaires!$E$9:$G$13,3)),"")</f>
        <v>Insuffisant</v>
      </c>
      <c r="F86" s="69"/>
      <c r="G86" s="69"/>
      <c r="H86" s="69"/>
      <c r="I86" s="69"/>
      <c r="J86" s="69"/>
      <c r="K86" s="69"/>
      <c r="L86" s="69"/>
      <c r="M86" s="69"/>
      <c r="N86" s="69"/>
      <c r="O86" s="69"/>
      <c r="P86" s="69"/>
      <c r="Q86" s="69"/>
      <c r="R86" s="69"/>
      <c r="S86" s="69"/>
      <c r="T86" s="69"/>
      <c r="U86" s="69"/>
      <c r="V86" s="69"/>
      <c r="W86" s="69"/>
      <c r="X86" s="69"/>
      <c r="Y86" s="69"/>
      <c r="Z86" s="69"/>
    </row>
    <row r="87" spans="1:26" ht="32.25" customHeight="1" x14ac:dyDescent="0.35">
      <c r="A87" s="70" t="s">
        <v>127</v>
      </c>
      <c r="B87" s="72" t="s">
        <v>129</v>
      </c>
      <c r="C87" s="72" t="str">
        <f>IFERROR(VLOOKUP(B87,Utilitaires!$C$9:$D$13,2,FALSE),"")</f>
        <v>Taux de VÉRACITÉ</v>
      </c>
      <c r="D87" s="73" t="s">
        <v>64</v>
      </c>
      <c r="E87" s="73" t="s">
        <v>64</v>
      </c>
      <c r="F87" s="18"/>
      <c r="G87" s="18"/>
      <c r="H87" s="18"/>
      <c r="I87" s="18"/>
      <c r="J87" s="18"/>
      <c r="K87" s="18"/>
      <c r="L87" s="18"/>
      <c r="M87" s="18"/>
      <c r="N87" s="18"/>
      <c r="O87" s="18"/>
      <c r="P87" s="18"/>
      <c r="Q87" s="18"/>
      <c r="R87" s="18"/>
      <c r="S87" s="18"/>
      <c r="T87" s="18"/>
      <c r="U87" s="18"/>
      <c r="V87" s="18"/>
      <c r="W87" s="18"/>
      <c r="X87" s="18"/>
      <c r="Y87" s="18"/>
      <c r="Z87" s="18"/>
    </row>
    <row r="88" spans="1:26" ht="32.25" customHeight="1" x14ac:dyDescent="0.35">
      <c r="A88" s="70" t="s">
        <v>128</v>
      </c>
      <c r="B88" s="72" t="s">
        <v>129</v>
      </c>
      <c r="C88" s="72" t="str">
        <f>IFERROR(VLOOKUP(B88,Utilitaires!$C$9:$D$13,2,FALSE),"")</f>
        <v>Taux de VÉRACITÉ</v>
      </c>
      <c r="D88" s="73" t="s">
        <v>64</v>
      </c>
      <c r="E88" s="73" t="s">
        <v>64</v>
      </c>
      <c r="F88" s="18"/>
      <c r="G88" s="18"/>
      <c r="H88" s="18"/>
      <c r="I88" s="18"/>
      <c r="J88" s="18"/>
      <c r="K88" s="18"/>
      <c r="L88" s="18"/>
      <c r="M88" s="18"/>
      <c r="N88" s="18"/>
      <c r="O88" s="18"/>
      <c r="P88" s="18"/>
      <c r="Q88" s="18"/>
      <c r="R88" s="18"/>
      <c r="S88" s="18"/>
      <c r="T88" s="18"/>
      <c r="U88" s="18"/>
      <c r="V88" s="18"/>
      <c r="W88" s="18"/>
      <c r="X88" s="18"/>
      <c r="Y88" s="18"/>
      <c r="Z88" s="18"/>
    </row>
    <row r="89" spans="1:26" ht="36.5" customHeight="1" x14ac:dyDescent="0.35">
      <c r="A89" s="70" t="s">
        <v>596</v>
      </c>
      <c r="B89" s="72" t="s">
        <v>129</v>
      </c>
      <c r="C89" s="72" t="str">
        <f>IFERROR(VLOOKUP(B89,Utilitaires!$C$9:$D$13,2,FALSE),"")</f>
        <v>Taux de VÉRACITÉ</v>
      </c>
      <c r="D89" s="73" t="s">
        <v>64</v>
      </c>
      <c r="E89" s="73" t="s">
        <v>64</v>
      </c>
      <c r="F89" s="18"/>
      <c r="G89" s="18"/>
      <c r="H89" s="18"/>
      <c r="I89" s="18"/>
      <c r="J89" s="18"/>
      <c r="K89" s="18"/>
      <c r="L89" s="18"/>
      <c r="M89" s="18"/>
      <c r="N89" s="18"/>
      <c r="O89" s="18"/>
      <c r="P89" s="18"/>
      <c r="Q89" s="18"/>
      <c r="R89" s="18"/>
      <c r="S89" s="18"/>
      <c r="T89" s="18"/>
      <c r="U89" s="18"/>
      <c r="V89" s="18"/>
      <c r="W89" s="18"/>
      <c r="X89" s="18"/>
      <c r="Y89" s="18"/>
      <c r="Z89" s="18"/>
    </row>
    <row r="90" spans="1:26" ht="36.5" customHeight="1" x14ac:dyDescent="0.35">
      <c r="A90" s="70" t="s">
        <v>595</v>
      </c>
      <c r="B90" s="72" t="s">
        <v>129</v>
      </c>
      <c r="C90" s="72" t="str">
        <f>IFERROR(VLOOKUP(B90,Utilitaires!$C$9:$D$13,2,FALSE),"")</f>
        <v>Taux de VÉRACITÉ</v>
      </c>
      <c r="D90" s="73" t="s">
        <v>64</v>
      </c>
      <c r="E90" s="73" t="s">
        <v>64</v>
      </c>
      <c r="F90" s="18"/>
      <c r="G90" s="18"/>
      <c r="H90" s="18"/>
      <c r="I90" s="18"/>
      <c r="J90" s="18"/>
      <c r="K90" s="18"/>
      <c r="L90" s="18"/>
      <c r="M90" s="18"/>
      <c r="N90" s="18"/>
      <c r="O90" s="18"/>
      <c r="P90" s="18"/>
      <c r="Q90" s="18"/>
      <c r="R90" s="18"/>
      <c r="S90" s="18"/>
      <c r="T90" s="18"/>
      <c r="U90" s="18"/>
      <c r="V90" s="18"/>
      <c r="W90" s="18"/>
      <c r="X90" s="18"/>
      <c r="Y90" s="18"/>
      <c r="Z90" s="18"/>
    </row>
    <row r="91" spans="1:26" ht="43.25" customHeight="1" x14ac:dyDescent="0.35">
      <c r="A91" s="70" t="s">
        <v>130</v>
      </c>
      <c r="B91" s="72" t="s">
        <v>129</v>
      </c>
      <c r="C91" s="72" t="str">
        <f>IFERROR(VLOOKUP(B91,Utilitaires!$C$9:$D$13,2,FALSE),"")</f>
        <v>Taux de VÉRACITÉ</v>
      </c>
      <c r="D91" s="73" t="s">
        <v>64</v>
      </c>
      <c r="E91" s="73" t="s">
        <v>64</v>
      </c>
      <c r="F91" s="18"/>
      <c r="G91" s="18"/>
      <c r="H91" s="18"/>
      <c r="I91" s="18"/>
      <c r="J91" s="18"/>
      <c r="K91" s="18"/>
      <c r="L91" s="18"/>
      <c r="M91" s="18"/>
      <c r="N91" s="18"/>
      <c r="O91" s="18"/>
      <c r="P91" s="18"/>
      <c r="Q91" s="18"/>
      <c r="R91" s="18"/>
      <c r="S91" s="18"/>
      <c r="T91" s="18"/>
      <c r="U91" s="18"/>
      <c r="V91" s="18"/>
      <c r="W91" s="18"/>
      <c r="X91" s="18"/>
      <c r="Y91" s="18"/>
      <c r="Z91" s="18"/>
    </row>
    <row r="92" spans="1:26" ht="30.75" customHeight="1" x14ac:dyDescent="0.35">
      <c r="A92" s="70" t="s">
        <v>131</v>
      </c>
      <c r="B92" s="72" t="s">
        <v>129</v>
      </c>
      <c r="C92" s="72" t="str">
        <f>IFERROR(VLOOKUP(B92,Utilitaires!$C$9:$D$13,2,FALSE),"")</f>
        <v>Taux de VÉRACITÉ</v>
      </c>
      <c r="D92" s="73" t="s">
        <v>64</v>
      </c>
      <c r="E92" s="73" t="s">
        <v>64</v>
      </c>
      <c r="F92" s="18"/>
      <c r="G92" s="18"/>
      <c r="H92" s="18"/>
      <c r="I92" s="18"/>
      <c r="J92" s="18"/>
      <c r="K92" s="18"/>
      <c r="L92" s="18"/>
      <c r="M92" s="18"/>
      <c r="N92" s="18"/>
      <c r="O92" s="18"/>
      <c r="P92" s="18"/>
      <c r="Q92" s="18"/>
      <c r="R92" s="18"/>
      <c r="S92" s="18"/>
      <c r="T92" s="18"/>
      <c r="U92" s="18"/>
      <c r="V92" s="18"/>
      <c r="W92" s="18"/>
      <c r="X92" s="18"/>
      <c r="Y92" s="18"/>
      <c r="Z92" s="18"/>
    </row>
    <row r="93" spans="1:26" ht="48.75" customHeight="1" x14ac:dyDescent="0.35">
      <c r="A93" s="70" t="s">
        <v>132</v>
      </c>
      <c r="B93" s="72" t="s">
        <v>129</v>
      </c>
      <c r="C93" s="72" t="str">
        <f>IFERROR(VLOOKUP(B93,Utilitaires!$C$9:$D$13,2,FALSE),"")</f>
        <v>Taux de VÉRACITÉ</v>
      </c>
      <c r="D93" s="73" t="s">
        <v>64</v>
      </c>
      <c r="E93" s="73" t="s">
        <v>64</v>
      </c>
      <c r="F93" s="18"/>
      <c r="G93" s="18"/>
      <c r="H93" s="18"/>
      <c r="I93" s="18"/>
      <c r="J93" s="18"/>
      <c r="K93" s="18"/>
      <c r="L93" s="18"/>
      <c r="M93" s="18"/>
      <c r="N93" s="18"/>
      <c r="O93" s="18"/>
      <c r="P93" s="18"/>
      <c r="Q93" s="18"/>
      <c r="R93" s="18"/>
      <c r="S93" s="18"/>
      <c r="T93" s="18"/>
      <c r="U93" s="18"/>
      <c r="V93" s="18"/>
      <c r="W93" s="18"/>
      <c r="X93" s="18"/>
      <c r="Y93" s="18"/>
      <c r="Z93" s="18"/>
    </row>
    <row r="94" spans="1:26" ht="42.75" customHeight="1" x14ac:dyDescent="0.35">
      <c r="A94" s="70" t="s">
        <v>133</v>
      </c>
      <c r="B94" s="72" t="s">
        <v>129</v>
      </c>
      <c r="C94" s="72" t="str">
        <f>IFERROR(VLOOKUP(B94,Utilitaires!$C$9:$D$13,2,FALSE),"")</f>
        <v>Taux de VÉRACITÉ</v>
      </c>
      <c r="D94" s="73" t="s">
        <v>64</v>
      </c>
      <c r="E94" s="73" t="s">
        <v>64</v>
      </c>
      <c r="F94" s="18"/>
      <c r="G94" s="18"/>
      <c r="H94" s="18"/>
      <c r="I94" s="18"/>
      <c r="J94" s="18"/>
      <c r="K94" s="18"/>
      <c r="L94" s="18"/>
      <c r="M94" s="18"/>
      <c r="N94" s="18"/>
      <c r="O94" s="18"/>
      <c r="P94" s="18"/>
      <c r="Q94" s="18"/>
      <c r="R94" s="18"/>
      <c r="S94" s="18"/>
      <c r="T94" s="18"/>
      <c r="U94" s="18"/>
      <c r="V94" s="18"/>
      <c r="W94" s="18"/>
      <c r="X94" s="18"/>
      <c r="Y94" s="18"/>
      <c r="Z94" s="18"/>
    </row>
    <row r="95" spans="1:26" ht="34.5" x14ac:dyDescent="0.35">
      <c r="A95" s="58" t="s">
        <v>708</v>
      </c>
      <c r="B95" s="59"/>
      <c r="C95" s="60">
        <f>IFERROR(AVERAGE(C96,C107),"")</f>
        <v>0</v>
      </c>
      <c r="D95" s="61" t="str">
        <f>IFERROR(VLOOKUP(E95,Utilitaires!$G$9:$J$13,2,FALSE),"")</f>
        <v>Conformité de niveau 1 :  Revoyez le fonctionnement de vos activités.</v>
      </c>
      <c r="E95" s="62" t="str">
        <f>IFERROR(IF(C95="",Utilitaires!$B$2,VLOOKUP(C95,Utilitaires!$E$9:$G$13,3)),"")</f>
        <v>Insuffisant</v>
      </c>
      <c r="F95" s="63"/>
      <c r="G95" s="63"/>
      <c r="H95" s="63"/>
      <c r="I95" s="63"/>
      <c r="J95" s="63"/>
      <c r="K95" s="63"/>
      <c r="L95" s="63"/>
      <c r="M95" s="63"/>
      <c r="N95" s="63"/>
      <c r="O95" s="63"/>
      <c r="P95" s="63"/>
      <c r="Q95" s="63"/>
      <c r="R95" s="63"/>
      <c r="S95" s="63"/>
      <c r="T95" s="63"/>
      <c r="U95" s="63"/>
      <c r="V95" s="63"/>
      <c r="W95" s="63"/>
      <c r="X95" s="63"/>
      <c r="Y95" s="63"/>
      <c r="Z95" s="63"/>
    </row>
    <row r="96" spans="1:26" ht="11.25" customHeight="1" x14ac:dyDescent="0.35">
      <c r="A96" s="64" t="s">
        <v>134</v>
      </c>
      <c r="B96" s="76"/>
      <c r="C96" s="66">
        <f>IFERROR(SUMIFS(C97:C106,C97:C106,"&lt;&gt;Taux de véracité",C97:C106,"&lt;&gt;NA")/COUNTIFS(C97:C106,"&lt;&gt;NA"),"")</f>
        <v>0</v>
      </c>
      <c r="D96" s="67" t="str">
        <f>IFERROR(VLOOKUP(E96,Utilitaires!$G$9:$J$13,2,FALSE),"")</f>
        <v>Conformité de niveau 1 :  Revoyez le fonctionnement de vos activités.</v>
      </c>
      <c r="E96" s="68" t="str">
        <f>IFERROR(IF(C96="",Utilitaires!$B$2,VLOOKUP(C96,Utilitaires!$E$9:$G$13,3)),"")</f>
        <v>Insuffisant</v>
      </c>
      <c r="F96" s="69"/>
      <c r="G96" s="69"/>
      <c r="H96" s="69"/>
      <c r="I96" s="69"/>
      <c r="J96" s="69"/>
      <c r="K96" s="69"/>
      <c r="L96" s="69"/>
      <c r="M96" s="69"/>
      <c r="N96" s="69"/>
      <c r="O96" s="69"/>
      <c r="P96" s="69"/>
      <c r="Q96" s="69"/>
      <c r="R96" s="69"/>
      <c r="S96" s="69"/>
      <c r="T96" s="69"/>
      <c r="U96" s="69"/>
      <c r="V96" s="69"/>
      <c r="W96" s="69"/>
      <c r="X96" s="69"/>
      <c r="Y96" s="69"/>
      <c r="Z96" s="69"/>
    </row>
    <row r="97" spans="1:26" ht="47.5" customHeight="1" x14ac:dyDescent="0.35">
      <c r="A97" s="70" t="s">
        <v>135</v>
      </c>
      <c r="B97" s="72" t="s">
        <v>129</v>
      </c>
      <c r="C97" s="72" t="str">
        <f>IFERROR(VLOOKUP(B97,Utilitaires!$C$9:$D$13,2,FALSE),"")</f>
        <v>Taux de VÉRACITÉ</v>
      </c>
      <c r="D97" s="73" t="s">
        <v>64</v>
      </c>
      <c r="E97" s="73" t="s">
        <v>64</v>
      </c>
      <c r="F97" s="18"/>
      <c r="G97" s="18"/>
      <c r="H97" s="18"/>
      <c r="I97" s="18"/>
      <c r="J97" s="18"/>
      <c r="K97" s="18"/>
      <c r="L97" s="18"/>
      <c r="M97" s="18"/>
      <c r="N97" s="18"/>
      <c r="O97" s="18"/>
      <c r="P97" s="18"/>
      <c r="Q97" s="18"/>
      <c r="R97" s="18"/>
      <c r="S97" s="18"/>
      <c r="T97" s="18"/>
      <c r="U97" s="18"/>
      <c r="V97" s="18"/>
      <c r="W97" s="18"/>
      <c r="X97" s="18"/>
      <c r="Y97" s="18"/>
      <c r="Z97" s="18"/>
    </row>
    <row r="98" spans="1:26" ht="20.5" customHeight="1" x14ac:dyDescent="0.35">
      <c r="A98" s="70" t="s">
        <v>136</v>
      </c>
      <c r="B98" s="72" t="s">
        <v>129</v>
      </c>
      <c r="C98" s="72" t="str">
        <f>IFERROR(VLOOKUP(B98,Utilitaires!$C$9:$D$13,2,FALSE),"")</f>
        <v>Taux de VÉRACITÉ</v>
      </c>
      <c r="D98" s="73" t="s">
        <v>64</v>
      </c>
      <c r="E98" s="73" t="s">
        <v>64</v>
      </c>
      <c r="F98" s="18"/>
      <c r="G98" s="18"/>
      <c r="H98" s="18"/>
      <c r="I98" s="18"/>
      <c r="J98" s="18"/>
      <c r="K98" s="18"/>
      <c r="L98" s="18"/>
      <c r="M98" s="18"/>
      <c r="N98" s="18"/>
      <c r="O98" s="18"/>
      <c r="P98" s="18"/>
      <c r="Q98" s="18"/>
      <c r="R98" s="18"/>
      <c r="S98" s="18"/>
      <c r="T98" s="18"/>
      <c r="U98" s="18"/>
      <c r="V98" s="18"/>
      <c r="W98" s="18"/>
      <c r="X98" s="18"/>
      <c r="Y98" s="18"/>
      <c r="Z98" s="18"/>
    </row>
    <row r="99" spans="1:26" ht="30" customHeight="1" x14ac:dyDescent="0.35">
      <c r="A99" s="70" t="s">
        <v>597</v>
      </c>
      <c r="B99" s="72" t="s">
        <v>129</v>
      </c>
      <c r="C99" s="72" t="str">
        <f>IFERROR(VLOOKUP(B99,Utilitaires!$C$9:$D$13,2,FALSE),"")</f>
        <v>Taux de VÉRACITÉ</v>
      </c>
      <c r="D99" s="73" t="s">
        <v>64</v>
      </c>
      <c r="E99" s="73" t="s">
        <v>64</v>
      </c>
      <c r="F99" s="18"/>
      <c r="G99" s="18"/>
      <c r="H99" s="18"/>
      <c r="I99" s="18"/>
      <c r="J99" s="18"/>
      <c r="K99" s="18"/>
      <c r="L99" s="18"/>
      <c r="M99" s="18"/>
      <c r="N99" s="18"/>
      <c r="O99" s="18"/>
      <c r="P99" s="18"/>
      <c r="Q99" s="18"/>
      <c r="R99" s="18"/>
      <c r="S99" s="18"/>
      <c r="T99" s="18"/>
      <c r="U99" s="18"/>
      <c r="V99" s="18"/>
      <c r="W99" s="18"/>
      <c r="X99" s="18"/>
      <c r="Y99" s="18"/>
      <c r="Z99" s="18"/>
    </row>
    <row r="100" spans="1:26" ht="45.75" customHeight="1" x14ac:dyDescent="0.35">
      <c r="A100" s="70" t="s">
        <v>137</v>
      </c>
      <c r="B100" s="72" t="s">
        <v>129</v>
      </c>
      <c r="C100" s="72" t="str">
        <f>IFERROR(VLOOKUP(B100,Utilitaires!$C$9:$D$13,2,FALSE),"")</f>
        <v>Taux de VÉRACITÉ</v>
      </c>
      <c r="D100" s="73" t="s">
        <v>64</v>
      </c>
      <c r="E100" s="73" t="s">
        <v>64</v>
      </c>
      <c r="F100" s="18"/>
      <c r="G100" s="18"/>
      <c r="H100" s="18"/>
      <c r="I100" s="18"/>
      <c r="J100" s="18"/>
      <c r="K100" s="18"/>
      <c r="L100" s="18"/>
      <c r="M100" s="18"/>
      <c r="N100" s="18"/>
      <c r="O100" s="18"/>
      <c r="P100" s="18"/>
      <c r="Q100" s="18"/>
      <c r="R100" s="18"/>
      <c r="S100" s="18"/>
      <c r="T100" s="18"/>
      <c r="U100" s="18"/>
      <c r="V100" s="18"/>
      <c r="W100" s="18"/>
      <c r="X100" s="18"/>
      <c r="Y100" s="18"/>
      <c r="Z100" s="18"/>
    </row>
    <row r="101" spans="1:26" ht="15.5" customHeight="1" x14ac:dyDescent="0.35">
      <c r="A101" s="70" t="s">
        <v>138</v>
      </c>
      <c r="B101" s="72" t="s">
        <v>129</v>
      </c>
      <c r="C101" s="72" t="str">
        <f>IFERROR(VLOOKUP(B101,Utilitaires!$C$9:$D$13,2,FALSE),"")</f>
        <v>Taux de VÉRACITÉ</v>
      </c>
      <c r="D101" s="73" t="s">
        <v>64</v>
      </c>
      <c r="E101" s="73" t="s">
        <v>64</v>
      </c>
      <c r="F101" s="18"/>
      <c r="G101" s="18"/>
      <c r="H101" s="18"/>
      <c r="I101" s="18"/>
      <c r="J101" s="18"/>
      <c r="K101" s="18"/>
      <c r="L101" s="18"/>
      <c r="M101" s="18"/>
      <c r="N101" s="18"/>
      <c r="O101" s="18"/>
      <c r="P101" s="18"/>
      <c r="Q101" s="18"/>
      <c r="R101" s="18"/>
      <c r="S101" s="18"/>
      <c r="T101" s="18"/>
      <c r="U101" s="18"/>
      <c r="V101" s="18"/>
      <c r="W101" s="18"/>
      <c r="X101" s="18"/>
      <c r="Y101" s="18"/>
      <c r="Z101" s="18"/>
    </row>
    <row r="102" spans="1:26" ht="15.5" customHeight="1" x14ac:dyDescent="0.35">
      <c r="A102" s="70" t="s">
        <v>139</v>
      </c>
      <c r="B102" s="72" t="s">
        <v>129</v>
      </c>
      <c r="C102" s="72" t="str">
        <f>IFERROR(VLOOKUP(B102,Utilitaires!$C$9:$D$13,2,FALSE),"")</f>
        <v>Taux de VÉRACITÉ</v>
      </c>
      <c r="D102" s="73" t="s">
        <v>64</v>
      </c>
      <c r="E102" s="73" t="s">
        <v>64</v>
      </c>
      <c r="F102" s="18"/>
      <c r="G102" s="18"/>
      <c r="H102" s="18"/>
      <c r="I102" s="18"/>
      <c r="J102" s="18"/>
      <c r="K102" s="18"/>
      <c r="L102" s="18"/>
      <c r="M102" s="18"/>
      <c r="N102" s="18"/>
      <c r="O102" s="18"/>
      <c r="P102" s="18"/>
      <c r="Q102" s="18"/>
      <c r="R102" s="18"/>
      <c r="S102" s="18"/>
      <c r="T102" s="18"/>
      <c r="U102" s="18"/>
      <c r="V102" s="18"/>
      <c r="W102" s="18"/>
      <c r="X102" s="18"/>
      <c r="Y102" s="18"/>
      <c r="Z102" s="18"/>
    </row>
    <row r="103" spans="1:26" ht="31.25" customHeight="1" x14ac:dyDescent="0.35">
      <c r="A103" s="70" t="s">
        <v>140</v>
      </c>
      <c r="B103" s="72" t="s">
        <v>129</v>
      </c>
      <c r="C103" s="72" t="str">
        <f>IFERROR(VLOOKUP(B103,Utilitaires!$C$9:$D$13,2,FALSE),"")</f>
        <v>Taux de VÉRACITÉ</v>
      </c>
      <c r="D103" s="73" t="s">
        <v>64</v>
      </c>
      <c r="E103" s="73" t="s">
        <v>64</v>
      </c>
      <c r="F103" s="18"/>
      <c r="G103" s="18"/>
      <c r="H103" s="18"/>
      <c r="I103" s="18"/>
      <c r="J103" s="18"/>
      <c r="K103" s="18"/>
      <c r="L103" s="18"/>
      <c r="M103" s="18"/>
      <c r="N103" s="18"/>
      <c r="O103" s="18"/>
      <c r="P103" s="18"/>
      <c r="Q103" s="18"/>
      <c r="R103" s="18"/>
      <c r="S103" s="18"/>
      <c r="T103" s="18"/>
      <c r="U103" s="18"/>
      <c r="V103" s="18"/>
      <c r="W103" s="18"/>
      <c r="X103" s="18"/>
      <c r="Y103" s="18"/>
      <c r="Z103" s="18"/>
    </row>
    <row r="104" spans="1:26" ht="31.25" customHeight="1" x14ac:dyDescent="0.35">
      <c r="A104" s="70" t="s">
        <v>141</v>
      </c>
      <c r="B104" s="72" t="s">
        <v>129</v>
      </c>
      <c r="C104" s="72" t="str">
        <f>IFERROR(VLOOKUP(B104,Utilitaires!$C$9:$D$13,2,FALSE),"")</f>
        <v>Taux de VÉRACITÉ</v>
      </c>
      <c r="D104" s="73"/>
      <c r="E104" s="73"/>
      <c r="F104" s="18"/>
      <c r="G104" s="18"/>
      <c r="H104" s="18"/>
      <c r="I104" s="18"/>
      <c r="J104" s="18"/>
      <c r="K104" s="18"/>
      <c r="L104" s="18"/>
      <c r="M104" s="18"/>
      <c r="N104" s="18"/>
      <c r="O104" s="18"/>
      <c r="P104" s="18"/>
      <c r="Q104" s="18"/>
      <c r="R104" s="18"/>
      <c r="S104" s="18"/>
      <c r="T104" s="18"/>
      <c r="U104" s="18"/>
      <c r="V104" s="18"/>
      <c r="W104" s="18"/>
      <c r="X104" s="18"/>
      <c r="Y104" s="18"/>
      <c r="Z104" s="18"/>
    </row>
    <row r="105" spans="1:26" ht="31.25" customHeight="1" x14ac:dyDescent="0.35">
      <c r="A105" s="70" t="s">
        <v>142</v>
      </c>
      <c r="B105" s="72" t="s">
        <v>129</v>
      </c>
      <c r="C105" s="72" t="str">
        <f>IFERROR(VLOOKUP(B105,Utilitaires!$C$9:$D$13,2,FALSE),"")</f>
        <v>Taux de VÉRACITÉ</v>
      </c>
      <c r="D105" s="73" t="s">
        <v>64</v>
      </c>
      <c r="E105" s="73" t="s">
        <v>64</v>
      </c>
      <c r="F105" s="18"/>
      <c r="G105" s="18"/>
      <c r="H105" s="18"/>
      <c r="I105" s="18"/>
      <c r="J105" s="18"/>
      <c r="K105" s="18"/>
      <c r="L105" s="18"/>
      <c r="M105" s="18"/>
      <c r="N105" s="18"/>
      <c r="O105" s="18"/>
      <c r="P105" s="18"/>
      <c r="Q105" s="18"/>
      <c r="R105" s="18"/>
      <c r="S105" s="18"/>
      <c r="T105" s="18"/>
      <c r="U105" s="18"/>
      <c r="V105" s="18"/>
      <c r="W105" s="18"/>
      <c r="X105" s="18"/>
      <c r="Y105" s="18"/>
      <c r="Z105" s="18"/>
    </row>
    <row r="106" spans="1:26" ht="43.75" customHeight="1" x14ac:dyDescent="0.35">
      <c r="A106" s="70" t="s">
        <v>143</v>
      </c>
      <c r="B106" s="72" t="s">
        <v>129</v>
      </c>
      <c r="C106" s="72" t="str">
        <f>IFERROR(VLOOKUP(B106,Utilitaires!$C$9:$D$13,2,FALSE),"")</f>
        <v>Taux de VÉRACITÉ</v>
      </c>
      <c r="D106" s="73" t="s">
        <v>64</v>
      </c>
      <c r="E106" s="73" t="s">
        <v>64</v>
      </c>
      <c r="F106" s="18"/>
      <c r="G106" s="18"/>
      <c r="H106" s="18"/>
      <c r="I106" s="18"/>
      <c r="J106" s="18"/>
      <c r="K106" s="18"/>
      <c r="L106" s="18"/>
      <c r="M106" s="18"/>
      <c r="N106" s="18"/>
      <c r="O106" s="18"/>
      <c r="P106" s="18"/>
      <c r="Q106" s="18"/>
      <c r="R106" s="18"/>
      <c r="S106" s="18"/>
      <c r="T106" s="18"/>
      <c r="U106" s="18"/>
      <c r="V106" s="18"/>
      <c r="W106" s="18"/>
      <c r="X106" s="18"/>
      <c r="Y106" s="18"/>
      <c r="Z106" s="18"/>
    </row>
    <row r="107" spans="1:26" ht="34.5" x14ac:dyDescent="0.35">
      <c r="A107" s="64" t="s">
        <v>144</v>
      </c>
      <c r="B107" s="66"/>
      <c r="C107" s="66">
        <f>IFERROR(SUMIFS(C108:C109,C108:C109,"&lt;&gt;Taux de véracité",C108:C109,"&lt;&gt;NA")/COUNTIFS(C108:C109,"&lt;&gt;NA"),"")</f>
        <v>0</v>
      </c>
      <c r="D107" s="67" t="str">
        <f>IFERROR(VLOOKUP(E107,Utilitaires!$G$9:$J$13,2,FALSE),"")</f>
        <v>Conformité de niveau 1 :  Revoyez le fonctionnement de vos activités.</v>
      </c>
      <c r="E107" s="68" t="str">
        <f>IFERROR(IF(C107="",Utilitaires!$B$2,VLOOKUP(C107,Utilitaires!$E$9:$G$13,3)),"")</f>
        <v>Insuffisant</v>
      </c>
      <c r="F107" s="63"/>
      <c r="G107" s="63"/>
      <c r="H107" s="63"/>
      <c r="I107" s="63"/>
      <c r="J107" s="63"/>
      <c r="K107" s="63"/>
      <c r="L107" s="63"/>
      <c r="M107" s="63"/>
      <c r="N107" s="63"/>
      <c r="O107" s="63"/>
      <c r="P107" s="63"/>
      <c r="Q107" s="63"/>
      <c r="R107" s="63"/>
      <c r="S107" s="63"/>
      <c r="T107" s="63"/>
      <c r="U107" s="63"/>
      <c r="V107" s="63"/>
      <c r="W107" s="63"/>
      <c r="X107" s="63"/>
      <c r="Y107" s="63"/>
      <c r="Z107" s="63"/>
    </row>
    <row r="108" spans="1:26" ht="31.5" x14ac:dyDescent="0.35">
      <c r="A108" s="78" t="s">
        <v>145</v>
      </c>
      <c r="B108" s="80" t="s">
        <v>129</v>
      </c>
      <c r="C108" s="80" t="str">
        <f>IFERROR(VLOOKUP(B108,Utilitaires!$C$9:$D$13,2,FALSE),"")</f>
        <v>Taux de VÉRACITÉ</v>
      </c>
      <c r="D108" s="81" t="s">
        <v>64</v>
      </c>
      <c r="E108" s="81" t="s">
        <v>64</v>
      </c>
      <c r="F108" s="63"/>
      <c r="G108" s="63"/>
      <c r="H108" s="63"/>
      <c r="I108" s="63"/>
      <c r="J108" s="63"/>
      <c r="K108" s="63"/>
      <c r="L108" s="63"/>
      <c r="M108" s="63"/>
      <c r="N108" s="63"/>
      <c r="O108" s="63"/>
      <c r="P108" s="63"/>
      <c r="Q108" s="63"/>
      <c r="R108" s="63"/>
      <c r="S108" s="63"/>
      <c r="T108" s="63"/>
      <c r="U108" s="63"/>
      <c r="V108" s="63"/>
      <c r="W108" s="63"/>
      <c r="X108" s="63"/>
      <c r="Y108" s="63"/>
      <c r="Z108" s="63"/>
    </row>
    <row r="109" spans="1:26" ht="21.5" x14ac:dyDescent="0.35">
      <c r="A109" s="78" t="s">
        <v>598</v>
      </c>
      <c r="B109" s="80" t="s">
        <v>129</v>
      </c>
      <c r="C109" s="80" t="str">
        <f>IFERROR(VLOOKUP(B109,Utilitaires!$C$9:$D$13,2,FALSE),"")</f>
        <v>Taux de VÉRACITÉ</v>
      </c>
      <c r="D109" s="81" t="s">
        <v>64</v>
      </c>
      <c r="E109" s="81" t="s">
        <v>64</v>
      </c>
      <c r="F109" s="63"/>
      <c r="G109" s="63"/>
      <c r="H109" s="63"/>
      <c r="I109" s="63"/>
      <c r="J109" s="63"/>
      <c r="K109" s="63"/>
      <c r="L109" s="63"/>
      <c r="M109" s="63"/>
      <c r="N109" s="63"/>
      <c r="O109" s="63"/>
      <c r="P109" s="63"/>
      <c r="Q109" s="63"/>
      <c r="R109" s="63"/>
      <c r="S109" s="63"/>
      <c r="T109" s="63"/>
      <c r="U109" s="63"/>
      <c r="V109" s="63"/>
      <c r="W109" s="63"/>
      <c r="X109" s="63"/>
      <c r="Y109" s="63"/>
      <c r="Z109" s="63"/>
    </row>
    <row r="110" spans="1:26" ht="34.5" x14ac:dyDescent="0.35">
      <c r="A110" s="58" t="s">
        <v>146</v>
      </c>
      <c r="B110" s="60"/>
      <c r="C110" s="60">
        <f>IFERROR(AVERAGE(C111,C117,C126,C137,C139),"")</f>
        <v>0</v>
      </c>
      <c r="D110" s="61" t="str">
        <f>IFERROR(VLOOKUP(E110,Utilitaires!$G$9:$J$13,2,FALSE),"")</f>
        <v>Conformité de niveau 1 :  Revoyez le fonctionnement de vos activités.</v>
      </c>
      <c r="E110" s="62" t="str">
        <f>IFERROR(IF(C110="",Utilitaires!$B$2,VLOOKUP(C110,Utilitaires!$E$9:$G$13,3)),"")</f>
        <v>Insuffisant</v>
      </c>
      <c r="F110" s="63"/>
      <c r="G110" s="63"/>
      <c r="H110" s="63"/>
      <c r="I110" s="63"/>
      <c r="J110" s="63"/>
      <c r="K110" s="63"/>
      <c r="L110" s="63"/>
      <c r="M110" s="63"/>
      <c r="N110" s="63"/>
      <c r="O110" s="63"/>
      <c r="P110" s="63"/>
      <c r="Q110" s="63"/>
      <c r="R110" s="63"/>
      <c r="S110" s="63"/>
      <c r="T110" s="63"/>
      <c r="U110" s="63"/>
      <c r="V110" s="63"/>
      <c r="W110" s="63"/>
      <c r="X110" s="63"/>
      <c r="Y110" s="63"/>
      <c r="Z110" s="63"/>
    </row>
    <row r="111" spans="1:26" ht="34.5" x14ac:dyDescent="0.35">
      <c r="A111" s="64" t="s">
        <v>147</v>
      </c>
      <c r="B111" s="66"/>
      <c r="C111" s="66">
        <f>IFERROR(SUMIFS(C112:C114,C112:C114,"&lt;&gt;Taux de véracité",C112:C114,"&lt;&gt;NA")/COUNTIFS(C112:C114,"&lt;&gt;NA"),"")</f>
        <v>0</v>
      </c>
      <c r="D111" s="67" t="str">
        <f>IFERROR(VLOOKUP(E111,Utilitaires!$G$9:$J$13,2,FALSE),"")</f>
        <v>Conformité de niveau 1 :  Revoyez le fonctionnement de vos activités.</v>
      </c>
      <c r="E111" s="68" t="str">
        <f>IFERROR(IF(C111="",Utilitaires!$B$2,VLOOKUP(C111,Utilitaires!$E$9:$G$13,3)),"")</f>
        <v>Insuffisant</v>
      </c>
      <c r="F111" s="69"/>
      <c r="G111" s="69"/>
      <c r="H111" s="69"/>
      <c r="I111" s="69"/>
      <c r="J111" s="69"/>
      <c r="K111" s="69"/>
      <c r="L111" s="69"/>
      <c r="M111" s="69"/>
      <c r="N111" s="69"/>
      <c r="O111" s="69"/>
      <c r="P111" s="69"/>
      <c r="Q111" s="69"/>
      <c r="R111" s="69"/>
      <c r="S111" s="69"/>
      <c r="T111" s="69"/>
      <c r="U111" s="69"/>
      <c r="V111" s="69"/>
      <c r="W111" s="69"/>
      <c r="X111" s="69"/>
      <c r="Y111" s="69"/>
      <c r="Z111" s="69"/>
    </row>
    <row r="112" spans="1:26" ht="37.75" customHeight="1" x14ac:dyDescent="0.35">
      <c r="A112" s="70" t="s">
        <v>148</v>
      </c>
      <c r="B112" s="72" t="s">
        <v>129</v>
      </c>
      <c r="C112" s="72" t="str">
        <f>IFERROR(VLOOKUP(B112,Utilitaires!$C$9:$D$13,2,FALSE),"")</f>
        <v>Taux de VÉRACITÉ</v>
      </c>
      <c r="D112" s="73" t="s">
        <v>64</v>
      </c>
      <c r="E112" s="73" t="s">
        <v>64</v>
      </c>
      <c r="F112" s="18"/>
      <c r="G112" s="18"/>
      <c r="H112" s="18"/>
      <c r="I112" s="18"/>
      <c r="J112" s="18"/>
      <c r="K112" s="18"/>
      <c r="L112" s="18"/>
      <c r="M112" s="18"/>
      <c r="N112" s="18"/>
      <c r="O112" s="18"/>
      <c r="P112" s="18"/>
      <c r="Q112" s="18"/>
      <c r="R112" s="18"/>
      <c r="S112" s="18"/>
      <c r="T112" s="18"/>
      <c r="U112" s="18"/>
      <c r="V112" s="18"/>
      <c r="W112" s="18"/>
      <c r="X112" s="18"/>
      <c r="Y112" s="18"/>
      <c r="Z112" s="18"/>
    </row>
    <row r="113" spans="1:26" ht="46.75" customHeight="1" x14ac:dyDescent="0.35">
      <c r="A113" s="70" t="s">
        <v>149</v>
      </c>
      <c r="B113" s="72" t="s">
        <v>129</v>
      </c>
      <c r="C113" s="72" t="str">
        <f>IFERROR(VLOOKUP(B113,Utilitaires!$C$9:$D$13,2,FALSE),"")</f>
        <v>Taux de VÉRACITÉ</v>
      </c>
      <c r="D113" s="73" t="s">
        <v>64</v>
      </c>
      <c r="E113" s="73" t="s">
        <v>64</v>
      </c>
      <c r="F113" s="18"/>
      <c r="G113" s="18"/>
      <c r="H113" s="18"/>
      <c r="I113" s="18"/>
      <c r="J113" s="18"/>
      <c r="K113" s="18"/>
      <c r="L113" s="18"/>
      <c r="M113" s="18"/>
      <c r="N113" s="18"/>
      <c r="O113" s="18"/>
      <c r="P113" s="18"/>
      <c r="Q113" s="18"/>
      <c r="R113" s="18"/>
      <c r="S113" s="18"/>
      <c r="T113" s="18"/>
      <c r="U113" s="18"/>
      <c r="V113" s="18"/>
      <c r="W113" s="18"/>
      <c r="X113" s="18"/>
      <c r="Y113" s="18"/>
      <c r="Z113" s="18"/>
    </row>
    <row r="114" spans="1:26" ht="36.75" customHeight="1" x14ac:dyDescent="0.35">
      <c r="A114" s="70" t="s">
        <v>150</v>
      </c>
      <c r="B114" s="72" t="s">
        <v>129</v>
      </c>
      <c r="C114" s="72" t="str">
        <f>IFERROR(VLOOKUP(B114,Utilitaires!$C$9:$D$13,2,FALSE),"")</f>
        <v>Taux de VÉRACITÉ</v>
      </c>
      <c r="D114" s="73" t="s">
        <v>64</v>
      </c>
      <c r="E114" s="73" t="s">
        <v>64</v>
      </c>
      <c r="F114" s="18"/>
      <c r="G114" s="18"/>
      <c r="H114" s="18"/>
      <c r="I114" s="18"/>
      <c r="J114" s="18"/>
      <c r="K114" s="18"/>
      <c r="L114" s="18"/>
      <c r="M114" s="18"/>
      <c r="N114" s="18"/>
      <c r="O114" s="18"/>
      <c r="P114" s="18"/>
      <c r="Q114" s="18"/>
      <c r="R114" s="18"/>
      <c r="S114" s="18"/>
      <c r="T114" s="18"/>
      <c r="U114" s="18"/>
      <c r="V114" s="18"/>
      <c r="W114" s="18"/>
      <c r="X114" s="18"/>
      <c r="Y114" s="18"/>
      <c r="Z114" s="18"/>
    </row>
    <row r="115" spans="1:26" ht="11.25" customHeight="1" x14ac:dyDescent="0.35">
      <c r="A115" s="64" t="s">
        <v>151</v>
      </c>
      <c r="B115" s="66"/>
      <c r="C115" s="66" t="str">
        <f>IFERROR(SUMIFS(C116,C116,"&lt;&gt;Taux de véracité",C116,"&lt;&gt;NA")/COUNTIFS(C116,"&lt;&gt;NA",C116,"&lt;&gt;Taux de véracité"),"")</f>
        <v/>
      </c>
      <c r="D115" s="67" t="str">
        <f>IFERROR(VLOOKUP(E115,Utilitaires!$G$9:$J$13,2,FALSE),"")</f>
        <v/>
      </c>
      <c r="E115" s="68" t="str">
        <f>IFERROR(IF(C115="",Utilitaires!$B$2,VLOOKUP(C115,Utilitaires!$E$9:$G$13,3)),"")</f>
        <v>En attente…</v>
      </c>
      <c r="F115" s="69"/>
      <c r="G115" s="69"/>
      <c r="H115" s="69"/>
      <c r="I115" s="69"/>
      <c r="J115" s="69"/>
      <c r="K115" s="69"/>
      <c r="L115" s="69"/>
      <c r="M115" s="69"/>
      <c r="N115" s="69"/>
      <c r="O115" s="69"/>
      <c r="P115" s="69"/>
      <c r="Q115" s="69"/>
      <c r="R115" s="69"/>
      <c r="S115" s="69"/>
      <c r="T115" s="69"/>
      <c r="U115" s="69"/>
      <c r="V115" s="69"/>
      <c r="W115" s="69"/>
      <c r="X115" s="69"/>
      <c r="Y115" s="69"/>
      <c r="Z115" s="69"/>
    </row>
    <row r="116" spans="1:26" ht="42.5" customHeight="1" x14ac:dyDescent="0.35">
      <c r="A116" s="70" t="s">
        <v>152</v>
      </c>
      <c r="B116" s="72" t="s">
        <v>129</v>
      </c>
      <c r="C116" s="72" t="str">
        <f>IFERROR(VLOOKUP(B116,Utilitaires!$C$9:$D$13,2,FALSE),"")</f>
        <v>Taux de VÉRACITÉ</v>
      </c>
      <c r="D116" s="73" t="s">
        <v>64</v>
      </c>
      <c r="E116" s="73" t="s">
        <v>64</v>
      </c>
      <c r="F116" s="18"/>
      <c r="G116" s="18"/>
      <c r="H116" s="18"/>
      <c r="I116" s="18"/>
      <c r="J116" s="18"/>
      <c r="K116" s="18"/>
      <c r="L116" s="18"/>
      <c r="M116" s="18"/>
      <c r="N116" s="18"/>
      <c r="O116" s="18"/>
      <c r="P116" s="18"/>
      <c r="Q116" s="18"/>
      <c r="R116" s="18"/>
      <c r="S116" s="18"/>
      <c r="T116" s="18"/>
      <c r="U116" s="18"/>
      <c r="V116" s="18"/>
      <c r="W116" s="18"/>
      <c r="X116" s="18"/>
      <c r="Y116" s="18"/>
      <c r="Z116" s="18"/>
    </row>
    <row r="117" spans="1:26" ht="28.75" customHeight="1" x14ac:dyDescent="0.35">
      <c r="A117" s="64" t="s">
        <v>153</v>
      </c>
      <c r="B117" s="66"/>
      <c r="C117" s="66">
        <f>IFERROR(SUMIFS(C118:C125,C118:C125,"&lt;&gt;Taux de véracité",C118:C125,"&lt;&gt;NA")/COUNTIFS(C118:C125,"&lt;&gt;NA"),"")</f>
        <v>0</v>
      </c>
      <c r="D117" s="67" t="str">
        <f>IFERROR(VLOOKUP(E117,Utilitaires!$G$9:$J$13,2,FALSE),"")</f>
        <v>Conformité de niveau 1 :  Revoyez le fonctionnement de vos activités.</v>
      </c>
      <c r="E117" s="68" t="str">
        <f>IFERROR(IF(C117="",Utilitaires!$B$2,VLOOKUP(C117,Utilitaires!$E$9:$G$13,3)),"")</f>
        <v>Insuffisant</v>
      </c>
      <c r="F117" s="69"/>
      <c r="G117" s="69"/>
      <c r="H117" s="69"/>
      <c r="I117" s="69"/>
      <c r="J117" s="69"/>
      <c r="K117" s="69"/>
      <c r="L117" s="69"/>
      <c r="M117" s="69"/>
      <c r="N117" s="69"/>
      <c r="O117" s="69"/>
      <c r="P117" s="69"/>
      <c r="Q117" s="69"/>
      <c r="R117" s="69"/>
      <c r="S117" s="69"/>
      <c r="T117" s="69"/>
      <c r="U117" s="69"/>
      <c r="V117" s="69"/>
      <c r="W117" s="69"/>
      <c r="X117" s="69"/>
      <c r="Y117" s="69"/>
      <c r="Z117" s="69"/>
    </row>
    <row r="118" spans="1:26" ht="52" x14ac:dyDescent="0.35">
      <c r="A118" s="70" t="s">
        <v>154</v>
      </c>
      <c r="B118" s="72" t="s">
        <v>129</v>
      </c>
      <c r="C118" s="72" t="str">
        <f>IFERROR(VLOOKUP(B118,Utilitaires!$C$9:$D$13,2,FALSE),"")</f>
        <v>Taux de VÉRACITÉ</v>
      </c>
      <c r="D118" s="73" t="s">
        <v>64</v>
      </c>
      <c r="E118" s="73" t="s">
        <v>64</v>
      </c>
      <c r="F118" s="18"/>
      <c r="G118" s="18"/>
      <c r="H118" s="18"/>
      <c r="I118" s="18"/>
      <c r="J118" s="18"/>
      <c r="K118" s="18"/>
      <c r="L118" s="18"/>
      <c r="M118" s="18"/>
      <c r="N118" s="18"/>
      <c r="O118" s="18"/>
      <c r="P118" s="18"/>
      <c r="Q118" s="18"/>
      <c r="R118" s="18"/>
      <c r="S118" s="18"/>
      <c r="T118" s="18"/>
      <c r="U118" s="18"/>
      <c r="V118" s="18"/>
      <c r="W118" s="18"/>
      <c r="X118" s="18"/>
      <c r="Y118" s="18"/>
      <c r="Z118" s="18"/>
    </row>
    <row r="119" spans="1:26" ht="20.25" customHeight="1" x14ac:dyDescent="0.35">
      <c r="A119" s="70" t="s">
        <v>155</v>
      </c>
      <c r="B119" s="72" t="s">
        <v>129</v>
      </c>
      <c r="C119" s="72" t="str">
        <f>IFERROR(VLOOKUP(B119,Utilitaires!$C$9:$D$13,2,FALSE),"")</f>
        <v>Taux de VÉRACITÉ</v>
      </c>
      <c r="D119" s="73" t="s">
        <v>64</v>
      </c>
      <c r="E119" s="73" t="s">
        <v>64</v>
      </c>
      <c r="F119" s="18"/>
      <c r="G119" s="18"/>
      <c r="H119" s="18"/>
      <c r="I119" s="18"/>
      <c r="J119" s="18"/>
      <c r="K119" s="18"/>
      <c r="L119" s="18"/>
      <c r="M119" s="18"/>
      <c r="N119" s="18"/>
      <c r="O119" s="18"/>
      <c r="P119" s="18"/>
      <c r="Q119" s="18"/>
      <c r="R119" s="18"/>
      <c r="S119" s="18"/>
      <c r="T119" s="18"/>
      <c r="U119" s="18"/>
      <c r="V119" s="18"/>
      <c r="W119" s="18"/>
      <c r="X119" s="18"/>
      <c r="Y119" s="18"/>
      <c r="Z119" s="18"/>
    </row>
    <row r="120" spans="1:26" ht="30" customHeight="1" x14ac:dyDescent="0.35">
      <c r="A120" s="70" t="s">
        <v>156</v>
      </c>
      <c r="B120" s="72" t="s">
        <v>129</v>
      </c>
      <c r="C120" s="72" t="str">
        <f>IFERROR(VLOOKUP(B120,Utilitaires!$C$9:$D$13,2,FALSE),"")</f>
        <v>Taux de VÉRACITÉ</v>
      </c>
      <c r="D120" s="73" t="s">
        <v>64</v>
      </c>
      <c r="E120" s="73" t="s">
        <v>64</v>
      </c>
      <c r="F120" s="18"/>
      <c r="G120" s="18"/>
      <c r="H120" s="18"/>
      <c r="I120" s="18"/>
      <c r="J120" s="18"/>
      <c r="K120" s="18"/>
      <c r="L120" s="18"/>
      <c r="M120" s="18"/>
      <c r="N120" s="18"/>
      <c r="O120" s="18"/>
      <c r="P120" s="18"/>
      <c r="Q120" s="18"/>
      <c r="R120" s="18"/>
      <c r="S120" s="18"/>
      <c r="T120" s="18"/>
      <c r="U120" s="18"/>
      <c r="V120" s="18"/>
      <c r="W120" s="18"/>
      <c r="X120" s="18"/>
      <c r="Y120" s="18"/>
      <c r="Z120" s="18"/>
    </row>
    <row r="121" spans="1:26" ht="19.5" customHeight="1" x14ac:dyDescent="0.35">
      <c r="A121" s="70" t="s">
        <v>157</v>
      </c>
      <c r="B121" s="72" t="s">
        <v>129</v>
      </c>
      <c r="C121" s="72" t="str">
        <f>IFERROR(VLOOKUP(B121,Utilitaires!$C$9:$D$13,2,FALSE),"")</f>
        <v>Taux de VÉRACITÉ</v>
      </c>
      <c r="D121" s="73" t="s">
        <v>64</v>
      </c>
      <c r="E121" s="73" t="s">
        <v>64</v>
      </c>
      <c r="F121" s="18"/>
      <c r="G121" s="18"/>
      <c r="H121" s="18"/>
      <c r="I121" s="18"/>
      <c r="J121" s="18"/>
      <c r="K121" s="18"/>
      <c r="L121" s="18"/>
      <c r="M121" s="18"/>
      <c r="N121" s="18"/>
      <c r="O121" s="18"/>
      <c r="P121" s="18"/>
      <c r="Q121" s="18"/>
      <c r="R121" s="18"/>
      <c r="S121" s="18"/>
      <c r="T121" s="18"/>
      <c r="U121" s="18"/>
      <c r="V121" s="18"/>
      <c r="W121" s="18"/>
      <c r="X121" s="18"/>
      <c r="Y121" s="18"/>
      <c r="Z121" s="18"/>
    </row>
    <row r="122" spans="1:26" ht="39.75" customHeight="1" x14ac:dyDescent="0.35">
      <c r="A122" s="70" t="s">
        <v>158</v>
      </c>
      <c r="B122" s="72" t="s">
        <v>129</v>
      </c>
      <c r="C122" s="72" t="str">
        <f>IFERROR(VLOOKUP(B122,Utilitaires!$C$9:$D$13,2,FALSE),"")</f>
        <v>Taux de VÉRACITÉ</v>
      </c>
      <c r="D122" s="73" t="s">
        <v>64</v>
      </c>
      <c r="E122" s="73" t="s">
        <v>64</v>
      </c>
      <c r="F122" s="18"/>
      <c r="G122" s="18"/>
      <c r="H122" s="18"/>
      <c r="I122" s="18"/>
      <c r="J122" s="18"/>
      <c r="K122" s="18"/>
      <c r="L122" s="18"/>
      <c r="M122" s="18"/>
      <c r="N122" s="18"/>
      <c r="O122" s="18"/>
      <c r="P122" s="18"/>
      <c r="Q122" s="18"/>
      <c r="R122" s="18"/>
      <c r="S122" s="18"/>
      <c r="T122" s="18"/>
      <c r="U122" s="18"/>
      <c r="V122" s="18"/>
      <c r="W122" s="18"/>
      <c r="X122" s="18"/>
      <c r="Y122" s="18"/>
      <c r="Z122" s="18"/>
    </row>
    <row r="123" spans="1:26" ht="20.25" customHeight="1" x14ac:dyDescent="0.35">
      <c r="A123" s="70" t="s">
        <v>159</v>
      </c>
      <c r="B123" s="72" t="s">
        <v>129</v>
      </c>
      <c r="C123" s="72" t="str">
        <f>IFERROR(VLOOKUP(B123,Utilitaires!$C$9:$D$13,2,FALSE),"")</f>
        <v>Taux de VÉRACITÉ</v>
      </c>
      <c r="D123" s="73" t="s">
        <v>64</v>
      </c>
      <c r="E123" s="73" t="s">
        <v>64</v>
      </c>
      <c r="F123" s="18"/>
      <c r="G123" s="18"/>
      <c r="H123" s="18"/>
      <c r="I123" s="18"/>
      <c r="J123" s="18"/>
      <c r="K123" s="18"/>
      <c r="L123" s="18"/>
      <c r="M123" s="18"/>
      <c r="N123" s="18"/>
      <c r="O123" s="18"/>
      <c r="P123" s="18"/>
      <c r="Q123" s="18"/>
      <c r="R123" s="18"/>
      <c r="S123" s="18"/>
      <c r="T123" s="18"/>
      <c r="U123" s="18"/>
      <c r="V123" s="18"/>
      <c r="W123" s="18"/>
      <c r="X123" s="18"/>
      <c r="Y123" s="18"/>
      <c r="Z123" s="18"/>
    </row>
    <row r="124" spans="1:26" ht="33" customHeight="1" x14ac:dyDescent="0.35">
      <c r="A124" s="78" t="s">
        <v>160</v>
      </c>
      <c r="B124" s="80" t="s">
        <v>129</v>
      </c>
      <c r="C124" s="80" t="str">
        <f>IFERROR(VLOOKUP(B124,Utilitaires!$C$9:$D$13,2,FALSE),"")</f>
        <v>Taux de VÉRACITÉ</v>
      </c>
      <c r="D124" s="81" t="s">
        <v>64</v>
      </c>
      <c r="E124" s="81" t="s">
        <v>64</v>
      </c>
      <c r="F124" s="5"/>
      <c r="G124" s="5"/>
      <c r="H124" s="5"/>
      <c r="I124" s="5"/>
      <c r="J124" s="5"/>
      <c r="K124" s="5"/>
      <c r="L124" s="5"/>
      <c r="M124" s="5"/>
      <c r="N124" s="5"/>
      <c r="O124" s="5"/>
      <c r="P124" s="5"/>
      <c r="Q124" s="5"/>
      <c r="R124" s="5"/>
      <c r="S124" s="5"/>
      <c r="T124" s="5"/>
      <c r="U124" s="5"/>
      <c r="V124" s="5"/>
      <c r="W124" s="5"/>
      <c r="X124" s="5"/>
      <c r="Y124" s="5"/>
      <c r="Z124" s="5"/>
    </row>
    <row r="125" spans="1:26" ht="33" customHeight="1" x14ac:dyDescent="0.35">
      <c r="A125" s="70" t="s">
        <v>161</v>
      </c>
      <c r="B125" s="72" t="s">
        <v>129</v>
      </c>
      <c r="C125" s="72" t="str">
        <f>IFERROR(VLOOKUP(B125,Utilitaires!$C$9:$D$13,2,FALSE),"")</f>
        <v>Taux de VÉRACITÉ</v>
      </c>
      <c r="D125" s="73" t="s">
        <v>64</v>
      </c>
      <c r="E125" s="73" t="s">
        <v>64</v>
      </c>
      <c r="F125" s="18"/>
      <c r="G125" s="18"/>
      <c r="H125" s="18"/>
      <c r="I125" s="18"/>
      <c r="J125" s="18"/>
      <c r="K125" s="18"/>
      <c r="L125" s="18"/>
      <c r="M125" s="18"/>
      <c r="N125" s="18"/>
      <c r="O125" s="18"/>
      <c r="P125" s="18"/>
      <c r="Q125" s="18"/>
      <c r="R125" s="18"/>
      <c r="S125" s="18"/>
      <c r="T125" s="18"/>
      <c r="U125" s="18"/>
      <c r="V125" s="18"/>
      <c r="W125" s="18"/>
      <c r="X125" s="18"/>
      <c r="Y125" s="18"/>
      <c r="Z125" s="18"/>
    </row>
    <row r="126" spans="1:26" ht="11.25" customHeight="1" x14ac:dyDescent="0.35">
      <c r="A126" s="64" t="s">
        <v>162</v>
      </c>
      <c r="B126" s="66"/>
      <c r="C126" s="66">
        <f>IFERROR(SUMIFS(C127:C136,C127:C136,"&lt;&gt;Taux de véracité",C127:C136,"&lt;&gt;NA")/COUNTIFS(C127:C136,"&lt;&gt;NA"),"")</f>
        <v>0</v>
      </c>
      <c r="D126" s="67" t="str">
        <f>IFERROR(VLOOKUP(E126,Utilitaires!$G$9:$J$13,2,FALSE),"")</f>
        <v>Conformité de niveau 1 :  Revoyez le fonctionnement de vos activités.</v>
      </c>
      <c r="E126" s="68" t="str">
        <f>IFERROR(IF(C126="",Utilitaires!$B$2,VLOOKUP(C126,Utilitaires!$E$9:$G$13,3)),"")</f>
        <v>Insuffisant</v>
      </c>
      <c r="F126" s="69"/>
      <c r="G126" s="69"/>
      <c r="H126" s="69"/>
      <c r="I126" s="69"/>
      <c r="J126" s="69"/>
      <c r="K126" s="69"/>
      <c r="L126" s="69"/>
      <c r="M126" s="69"/>
      <c r="N126" s="69"/>
      <c r="O126" s="69"/>
      <c r="P126" s="69"/>
      <c r="Q126" s="69"/>
      <c r="R126" s="69"/>
      <c r="S126" s="69"/>
      <c r="T126" s="69"/>
      <c r="U126" s="69"/>
      <c r="V126" s="69"/>
      <c r="W126" s="69"/>
      <c r="X126" s="69"/>
      <c r="Y126" s="69"/>
      <c r="Z126" s="69"/>
    </row>
    <row r="127" spans="1:26" ht="52.5" customHeight="1" x14ac:dyDescent="0.35">
      <c r="A127" s="70" t="s">
        <v>163</v>
      </c>
      <c r="B127" s="72" t="s">
        <v>129</v>
      </c>
      <c r="C127" s="72" t="str">
        <f>IFERROR(VLOOKUP(B127,Utilitaires!$C$9:$D$13,2,FALSE),"")</f>
        <v>Taux de VÉRACITÉ</v>
      </c>
      <c r="D127" s="73" t="s">
        <v>64</v>
      </c>
      <c r="E127" s="73" t="s">
        <v>64</v>
      </c>
      <c r="F127" s="18"/>
      <c r="G127" s="18"/>
      <c r="H127" s="18"/>
      <c r="I127" s="18"/>
      <c r="J127" s="18"/>
      <c r="K127" s="18"/>
      <c r="L127" s="18"/>
      <c r="M127" s="18"/>
      <c r="N127" s="18"/>
      <c r="O127" s="18"/>
      <c r="P127" s="18"/>
      <c r="Q127" s="18"/>
      <c r="R127" s="18"/>
      <c r="S127" s="18"/>
      <c r="T127" s="18"/>
      <c r="U127" s="18"/>
      <c r="V127" s="18"/>
      <c r="W127" s="18"/>
      <c r="X127" s="18"/>
      <c r="Y127" s="18"/>
      <c r="Z127" s="18"/>
    </row>
    <row r="128" spans="1:26" ht="52.5" customHeight="1" x14ac:dyDescent="0.35">
      <c r="A128" s="70" t="s">
        <v>164</v>
      </c>
      <c r="B128" s="72" t="s">
        <v>129</v>
      </c>
      <c r="C128" s="72" t="str">
        <f>IFERROR(VLOOKUP(B128,Utilitaires!$C$9:$D$13,2,FALSE),"")</f>
        <v>Taux de VÉRACITÉ</v>
      </c>
      <c r="D128" s="73" t="s">
        <v>64</v>
      </c>
      <c r="E128" s="73" t="s">
        <v>64</v>
      </c>
      <c r="F128" s="18"/>
      <c r="G128" s="18"/>
      <c r="H128" s="18"/>
      <c r="I128" s="18"/>
      <c r="J128" s="18"/>
      <c r="K128" s="18"/>
      <c r="L128" s="18"/>
      <c r="M128" s="18"/>
      <c r="N128" s="18"/>
      <c r="O128" s="18"/>
      <c r="P128" s="18"/>
      <c r="Q128" s="18"/>
      <c r="R128" s="18"/>
      <c r="S128" s="18"/>
      <c r="T128" s="18"/>
      <c r="U128" s="18"/>
      <c r="V128" s="18"/>
      <c r="W128" s="18"/>
      <c r="X128" s="18"/>
      <c r="Y128" s="18"/>
      <c r="Z128" s="18"/>
    </row>
    <row r="129" spans="1:26" ht="52.5" customHeight="1" x14ac:dyDescent="0.35">
      <c r="A129" s="70" t="s">
        <v>165</v>
      </c>
      <c r="B129" s="72" t="s">
        <v>129</v>
      </c>
      <c r="C129" s="72" t="str">
        <f>IFERROR(VLOOKUP(B129,Utilitaires!$C$9:$D$13,2,FALSE),"")</f>
        <v>Taux de VÉRACITÉ</v>
      </c>
      <c r="D129" s="73" t="s">
        <v>64</v>
      </c>
      <c r="E129" s="73" t="s">
        <v>64</v>
      </c>
      <c r="F129" s="18"/>
      <c r="G129" s="18"/>
      <c r="H129" s="18"/>
      <c r="I129" s="18"/>
      <c r="J129" s="18"/>
      <c r="K129" s="18"/>
      <c r="L129" s="18"/>
      <c r="M129" s="18"/>
      <c r="N129" s="18"/>
      <c r="O129" s="18"/>
      <c r="P129" s="18"/>
      <c r="Q129" s="18"/>
      <c r="R129" s="18"/>
      <c r="S129" s="18"/>
      <c r="T129" s="18"/>
      <c r="U129" s="18"/>
      <c r="V129" s="18"/>
      <c r="W129" s="18"/>
      <c r="X129" s="18"/>
      <c r="Y129" s="18"/>
      <c r="Z129" s="18"/>
    </row>
    <row r="130" spans="1:26" ht="52.5" customHeight="1" x14ac:dyDescent="0.35">
      <c r="A130" s="70" t="s">
        <v>166</v>
      </c>
      <c r="B130" s="72" t="s">
        <v>129</v>
      </c>
      <c r="C130" s="72" t="str">
        <f>IFERROR(VLOOKUP(B130,Utilitaires!$C$9:$D$13,2,FALSE),"")</f>
        <v>Taux de VÉRACITÉ</v>
      </c>
      <c r="D130" s="73" t="s">
        <v>64</v>
      </c>
      <c r="E130" s="73" t="s">
        <v>64</v>
      </c>
      <c r="F130" s="18"/>
      <c r="G130" s="18"/>
      <c r="H130" s="18"/>
      <c r="I130" s="18"/>
      <c r="J130" s="18"/>
      <c r="K130" s="18"/>
      <c r="L130" s="18"/>
      <c r="M130" s="18"/>
      <c r="N130" s="18"/>
      <c r="O130" s="18"/>
      <c r="P130" s="18"/>
      <c r="Q130" s="18"/>
      <c r="R130" s="18"/>
      <c r="S130" s="18"/>
      <c r="T130" s="18"/>
      <c r="U130" s="18"/>
      <c r="V130" s="18"/>
      <c r="W130" s="18"/>
      <c r="X130" s="18"/>
      <c r="Y130" s="18"/>
      <c r="Z130" s="18"/>
    </row>
    <row r="131" spans="1:26" ht="52.5" customHeight="1" x14ac:dyDescent="0.35">
      <c r="A131" s="70" t="s">
        <v>167</v>
      </c>
      <c r="B131" s="72" t="s">
        <v>129</v>
      </c>
      <c r="C131" s="72" t="str">
        <f>IFERROR(VLOOKUP(B131,Utilitaires!$C$9:$D$13,2,FALSE),"")</f>
        <v>Taux de VÉRACITÉ</v>
      </c>
      <c r="D131" s="73" t="s">
        <v>64</v>
      </c>
      <c r="E131" s="73" t="s">
        <v>64</v>
      </c>
      <c r="F131" s="18"/>
      <c r="G131" s="18"/>
      <c r="H131" s="18"/>
      <c r="I131" s="18"/>
      <c r="J131" s="18"/>
      <c r="K131" s="18"/>
      <c r="L131" s="18"/>
      <c r="M131" s="18"/>
      <c r="N131" s="18"/>
      <c r="O131" s="18"/>
      <c r="P131" s="18"/>
      <c r="Q131" s="18"/>
      <c r="R131" s="18"/>
      <c r="S131" s="18"/>
      <c r="T131" s="18"/>
      <c r="U131" s="18"/>
      <c r="V131" s="18"/>
      <c r="W131" s="18"/>
      <c r="X131" s="18"/>
      <c r="Y131" s="18"/>
      <c r="Z131" s="18"/>
    </row>
    <row r="132" spans="1:26" ht="22.5" customHeight="1" x14ac:dyDescent="0.35">
      <c r="A132" s="70" t="s">
        <v>168</v>
      </c>
      <c r="B132" s="72" t="s">
        <v>129</v>
      </c>
      <c r="C132" s="72" t="str">
        <f>IFERROR(VLOOKUP(B132,Utilitaires!$C$9:$D$13,2,FALSE),"")</f>
        <v>Taux de VÉRACITÉ</v>
      </c>
      <c r="D132" s="73" t="s">
        <v>64</v>
      </c>
      <c r="E132" s="73" t="s">
        <v>64</v>
      </c>
      <c r="F132" s="18"/>
      <c r="G132" s="18"/>
      <c r="H132" s="18"/>
      <c r="I132" s="18"/>
      <c r="J132" s="18"/>
      <c r="K132" s="18"/>
      <c r="L132" s="18"/>
      <c r="M132" s="18"/>
      <c r="N132" s="18"/>
      <c r="O132" s="18"/>
      <c r="P132" s="18"/>
      <c r="Q132" s="18"/>
      <c r="R132" s="18"/>
      <c r="S132" s="18"/>
      <c r="T132" s="18"/>
      <c r="U132" s="18"/>
      <c r="V132" s="18"/>
      <c r="W132" s="18"/>
      <c r="X132" s="18"/>
      <c r="Y132" s="18"/>
      <c r="Z132" s="18"/>
    </row>
    <row r="133" spans="1:26" ht="22.5" customHeight="1" x14ac:dyDescent="0.35">
      <c r="A133" s="70" t="s">
        <v>169</v>
      </c>
      <c r="B133" s="72" t="s">
        <v>129</v>
      </c>
      <c r="C133" s="72" t="str">
        <f>IFERROR(VLOOKUP(B133,Utilitaires!$C$9:$D$13,2,FALSE),"")</f>
        <v>Taux de VÉRACITÉ</v>
      </c>
      <c r="D133" s="73" t="s">
        <v>64</v>
      </c>
      <c r="E133" s="73" t="s">
        <v>64</v>
      </c>
      <c r="F133" s="18"/>
      <c r="G133" s="18"/>
      <c r="H133" s="18"/>
      <c r="I133" s="18"/>
      <c r="J133" s="18"/>
      <c r="K133" s="18"/>
      <c r="L133" s="18"/>
      <c r="M133" s="18"/>
      <c r="N133" s="18"/>
      <c r="O133" s="18"/>
      <c r="P133" s="18"/>
      <c r="Q133" s="18"/>
      <c r="R133" s="18"/>
      <c r="S133" s="18"/>
      <c r="T133" s="18"/>
      <c r="U133" s="18"/>
      <c r="V133" s="18"/>
      <c r="W133" s="18"/>
      <c r="X133" s="18"/>
      <c r="Y133" s="18"/>
      <c r="Z133" s="18"/>
    </row>
    <row r="134" spans="1:26" ht="22.5" customHeight="1" x14ac:dyDescent="0.35">
      <c r="A134" s="70" t="s">
        <v>170</v>
      </c>
      <c r="B134" s="72" t="s">
        <v>129</v>
      </c>
      <c r="C134" s="72" t="str">
        <f>IFERROR(VLOOKUP(B134,Utilitaires!$C$9:$D$13,2,FALSE),"")</f>
        <v>Taux de VÉRACITÉ</v>
      </c>
      <c r="D134" s="73" t="s">
        <v>64</v>
      </c>
      <c r="E134" s="73" t="s">
        <v>64</v>
      </c>
      <c r="F134" s="18"/>
      <c r="G134" s="18"/>
      <c r="H134" s="18"/>
      <c r="I134" s="18"/>
      <c r="J134" s="18"/>
      <c r="K134" s="18"/>
      <c r="L134" s="18"/>
      <c r="M134" s="18"/>
      <c r="N134" s="18"/>
      <c r="O134" s="18"/>
      <c r="P134" s="18"/>
      <c r="Q134" s="18"/>
      <c r="R134" s="18"/>
      <c r="S134" s="18"/>
      <c r="T134" s="18"/>
      <c r="U134" s="18"/>
      <c r="V134" s="18"/>
      <c r="W134" s="18"/>
      <c r="X134" s="18"/>
      <c r="Y134" s="18"/>
      <c r="Z134" s="18"/>
    </row>
    <row r="135" spans="1:26" ht="46.5" customHeight="1" x14ac:dyDescent="0.35">
      <c r="A135" s="70" t="s">
        <v>171</v>
      </c>
      <c r="B135" s="72" t="s">
        <v>129</v>
      </c>
      <c r="C135" s="72" t="str">
        <f>IFERROR(VLOOKUP(B135,Utilitaires!$C$9:$D$13,2,FALSE),"")</f>
        <v>Taux de VÉRACITÉ</v>
      </c>
      <c r="D135" s="73" t="s">
        <v>64</v>
      </c>
      <c r="E135" s="73" t="s">
        <v>64</v>
      </c>
      <c r="F135" s="18"/>
      <c r="G135" s="18"/>
      <c r="H135" s="18"/>
      <c r="I135" s="18"/>
      <c r="J135" s="18"/>
      <c r="K135" s="18"/>
      <c r="L135" s="18"/>
      <c r="M135" s="18"/>
      <c r="N135" s="18"/>
      <c r="O135" s="18"/>
      <c r="P135" s="18"/>
      <c r="Q135" s="18"/>
      <c r="R135" s="18"/>
      <c r="S135" s="18"/>
      <c r="T135" s="18"/>
      <c r="U135" s="18"/>
      <c r="V135" s="18"/>
      <c r="W135" s="18"/>
      <c r="X135" s="18"/>
      <c r="Y135" s="18"/>
      <c r="Z135" s="18"/>
    </row>
    <row r="136" spans="1:26" ht="33" customHeight="1" x14ac:dyDescent="0.35">
      <c r="A136" s="70" t="s">
        <v>172</v>
      </c>
      <c r="B136" s="72" t="s">
        <v>129</v>
      </c>
      <c r="C136" s="72" t="str">
        <f>IFERROR(VLOOKUP(B136,Utilitaires!$C$9:$D$13,2,FALSE),"")</f>
        <v>Taux de VÉRACITÉ</v>
      </c>
      <c r="D136" s="73" t="s">
        <v>64</v>
      </c>
      <c r="E136" s="73" t="s">
        <v>64</v>
      </c>
      <c r="F136" s="18"/>
      <c r="G136" s="18"/>
      <c r="H136" s="18"/>
      <c r="I136" s="18"/>
      <c r="J136" s="18"/>
      <c r="K136" s="18"/>
      <c r="L136" s="18"/>
      <c r="M136" s="18"/>
      <c r="N136" s="18"/>
      <c r="O136" s="18"/>
      <c r="P136" s="18"/>
      <c r="Q136" s="18"/>
      <c r="R136" s="18"/>
      <c r="S136" s="18"/>
      <c r="T136" s="18"/>
      <c r="U136" s="18"/>
      <c r="V136" s="18"/>
      <c r="W136" s="18"/>
      <c r="X136" s="18"/>
      <c r="Y136" s="18"/>
      <c r="Z136" s="18"/>
    </row>
    <row r="137" spans="1:26" ht="11.25" customHeight="1" x14ac:dyDescent="0.35">
      <c r="A137" s="64" t="s">
        <v>173</v>
      </c>
      <c r="B137" s="66"/>
      <c r="C137" s="66" t="str">
        <f>IFERROR(SUMIFS(C138,C138,"&lt;&gt;Taux de véracité",C138,"&lt;&gt;NA")/COUNTIFS(C138,"&lt;&gt;NA",C138,"&lt;&gt;Taux de véracité"),"")</f>
        <v/>
      </c>
      <c r="D137" s="67" t="str">
        <f>IFERROR(VLOOKUP(E137,Utilitaires!$G$9:$J$13,2,FALSE),"")</f>
        <v/>
      </c>
      <c r="E137" s="68" t="str">
        <f>IFERROR(IF(C137="",Utilitaires!$B$2,VLOOKUP(C137,Utilitaires!$E$9:$G$13,3)),"")</f>
        <v>En attente…</v>
      </c>
      <c r="F137" s="69"/>
      <c r="G137" s="69"/>
      <c r="H137" s="69"/>
      <c r="I137" s="69"/>
      <c r="J137" s="69"/>
      <c r="K137" s="69"/>
      <c r="L137" s="69"/>
      <c r="M137" s="69"/>
      <c r="N137" s="69"/>
      <c r="O137" s="69"/>
      <c r="P137" s="69"/>
      <c r="Q137" s="69"/>
      <c r="R137" s="69"/>
      <c r="S137" s="69"/>
      <c r="T137" s="69"/>
      <c r="U137" s="69"/>
      <c r="V137" s="69"/>
      <c r="W137" s="69"/>
      <c r="X137" s="69"/>
      <c r="Y137" s="69"/>
      <c r="Z137" s="69"/>
    </row>
    <row r="138" spans="1:26" ht="46.5" customHeight="1" x14ac:dyDescent="0.35">
      <c r="A138" s="70" t="s">
        <v>174</v>
      </c>
      <c r="B138" s="72" t="s">
        <v>129</v>
      </c>
      <c r="C138" s="72" t="str">
        <f>IFERROR(VLOOKUP(B138,Utilitaires!$C$9:$D$13,2,FALSE),"")</f>
        <v>Taux de VÉRACITÉ</v>
      </c>
      <c r="D138" s="73" t="s">
        <v>64</v>
      </c>
      <c r="E138" s="73" t="s">
        <v>64</v>
      </c>
      <c r="F138" s="18"/>
      <c r="G138" s="18"/>
      <c r="H138" s="18"/>
      <c r="I138" s="18"/>
      <c r="J138" s="18"/>
      <c r="K138" s="18"/>
      <c r="L138" s="18"/>
      <c r="M138" s="18"/>
      <c r="N138" s="18"/>
      <c r="O138" s="18"/>
      <c r="P138" s="18"/>
      <c r="Q138" s="18"/>
      <c r="R138" s="18"/>
      <c r="S138" s="18"/>
      <c r="T138" s="18"/>
      <c r="U138" s="18"/>
      <c r="V138" s="18"/>
      <c r="W138" s="18"/>
      <c r="X138" s="18"/>
      <c r="Y138" s="18"/>
      <c r="Z138" s="18"/>
    </row>
    <row r="139" spans="1:26" ht="11.25" customHeight="1" x14ac:dyDescent="0.35">
      <c r="A139" s="64" t="s">
        <v>175</v>
      </c>
      <c r="B139" s="66"/>
      <c r="C139" s="66">
        <f>IFERROR(SUMIFS(C140:C142,C140:C142,"&lt;&gt;Taux de véracité",C140:C142,"&lt;&gt;NA")/COUNTIFS(C140:C142,"&lt;&gt;NA"),"")</f>
        <v>0</v>
      </c>
      <c r="D139" s="67" t="str">
        <f>IFERROR(VLOOKUP(E139,Utilitaires!$G$9:$J$13,2,FALSE),"")</f>
        <v>Conformité de niveau 1 :  Revoyez le fonctionnement de vos activités.</v>
      </c>
      <c r="E139" s="68" t="str">
        <f>IFERROR(IF(C139="",Utilitaires!$B$2,VLOOKUP(C139,Utilitaires!$E$9:$G$13,3)),"")</f>
        <v>Insuffisant</v>
      </c>
      <c r="F139" s="69"/>
      <c r="G139" s="69"/>
      <c r="H139" s="69"/>
      <c r="I139" s="69"/>
      <c r="J139" s="69"/>
      <c r="K139" s="69"/>
      <c r="L139" s="69"/>
      <c r="M139" s="69"/>
      <c r="N139" s="69"/>
      <c r="O139" s="69"/>
      <c r="P139" s="69"/>
      <c r="Q139" s="69"/>
      <c r="R139" s="69"/>
      <c r="S139" s="69"/>
      <c r="T139" s="69"/>
      <c r="U139" s="69"/>
      <c r="V139" s="69"/>
      <c r="W139" s="69"/>
      <c r="X139" s="69"/>
      <c r="Y139" s="69"/>
      <c r="Z139" s="69"/>
    </row>
    <row r="140" spans="1:26" ht="69.75" customHeight="1" x14ac:dyDescent="0.35">
      <c r="A140" s="70" t="s">
        <v>176</v>
      </c>
      <c r="B140" s="72" t="s">
        <v>129</v>
      </c>
      <c r="C140" s="72" t="str">
        <f>IFERROR(VLOOKUP(B140,Utilitaires!$C$9:$D$13,2,FALSE),"")</f>
        <v>Taux de VÉRACITÉ</v>
      </c>
      <c r="D140" s="73" t="s">
        <v>64</v>
      </c>
      <c r="E140" s="73" t="s">
        <v>64</v>
      </c>
      <c r="F140" s="18"/>
      <c r="G140" s="18"/>
      <c r="H140" s="18"/>
      <c r="I140" s="18"/>
      <c r="J140" s="18"/>
      <c r="K140" s="18"/>
      <c r="L140" s="18"/>
      <c r="M140" s="18"/>
      <c r="N140" s="18"/>
      <c r="O140" s="18"/>
      <c r="P140" s="18"/>
      <c r="Q140" s="18"/>
      <c r="R140" s="18"/>
      <c r="S140" s="18"/>
      <c r="T140" s="18"/>
      <c r="U140" s="18"/>
      <c r="V140" s="18"/>
      <c r="W140" s="18"/>
      <c r="X140" s="18"/>
      <c r="Y140" s="18"/>
      <c r="Z140" s="18"/>
    </row>
    <row r="141" spans="1:26" ht="69.75" customHeight="1" x14ac:dyDescent="0.35">
      <c r="A141" s="70" t="s">
        <v>177</v>
      </c>
      <c r="B141" s="72" t="s">
        <v>129</v>
      </c>
      <c r="C141" s="72" t="str">
        <f>IFERROR(VLOOKUP(B141,Utilitaires!$C$9:$D$13,2,FALSE),"")</f>
        <v>Taux de VÉRACITÉ</v>
      </c>
      <c r="D141" s="73" t="s">
        <v>64</v>
      </c>
      <c r="E141" s="73" t="s">
        <v>64</v>
      </c>
      <c r="F141" s="18"/>
      <c r="G141" s="18"/>
      <c r="H141" s="18"/>
      <c r="I141" s="18"/>
      <c r="J141" s="18"/>
      <c r="K141" s="18"/>
      <c r="L141" s="18"/>
      <c r="M141" s="18"/>
      <c r="N141" s="18"/>
      <c r="O141" s="18"/>
      <c r="P141" s="18"/>
      <c r="Q141" s="18"/>
      <c r="R141" s="18"/>
      <c r="S141" s="18"/>
      <c r="T141" s="18"/>
      <c r="U141" s="18"/>
      <c r="V141" s="18"/>
      <c r="W141" s="18"/>
      <c r="X141" s="18"/>
      <c r="Y141" s="18"/>
      <c r="Z141" s="18"/>
    </row>
    <row r="142" spans="1:26" ht="69.75" customHeight="1" x14ac:dyDescent="0.35">
      <c r="A142" s="70" t="s">
        <v>178</v>
      </c>
      <c r="B142" s="72" t="s">
        <v>129</v>
      </c>
      <c r="C142" s="72" t="str">
        <f>IFERROR(VLOOKUP(B142,Utilitaires!$C$9:$D$13,2,FALSE),"")</f>
        <v>Taux de VÉRACITÉ</v>
      </c>
      <c r="D142" s="73" t="s">
        <v>64</v>
      </c>
      <c r="E142" s="73" t="s">
        <v>64</v>
      </c>
      <c r="F142" s="18"/>
      <c r="G142" s="18"/>
      <c r="H142" s="18"/>
      <c r="I142" s="18"/>
      <c r="J142" s="18"/>
      <c r="K142" s="18"/>
      <c r="L142" s="18"/>
      <c r="M142" s="18"/>
      <c r="N142" s="18"/>
      <c r="O142" s="18"/>
      <c r="P142" s="18"/>
      <c r="Q142" s="18"/>
      <c r="R142" s="18"/>
      <c r="S142" s="18"/>
      <c r="T142" s="18"/>
      <c r="U142" s="18"/>
      <c r="V142" s="18"/>
      <c r="W142" s="18"/>
      <c r="X142" s="18"/>
      <c r="Y142" s="18"/>
      <c r="Z142" s="18"/>
    </row>
    <row r="143" spans="1:26" ht="11.25" customHeight="1" x14ac:dyDescent="0.35">
      <c r="A143" s="82"/>
      <c r="B143" s="83"/>
      <c r="C143" s="84"/>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1.25" customHeight="1" x14ac:dyDescent="0.35">
      <c r="A144" s="82"/>
      <c r="B144" s="83"/>
      <c r="C144" s="84"/>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1.25" customHeight="1" x14ac:dyDescent="0.35">
      <c r="A145" s="82"/>
      <c r="B145" s="83"/>
      <c r="C145" s="84"/>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1.25" customHeight="1" x14ac:dyDescent="0.35">
      <c r="A146" s="82"/>
      <c r="B146" s="83"/>
      <c r="C146" s="84"/>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1.25" customHeight="1" x14ac:dyDescent="0.35">
      <c r="A147" s="82"/>
      <c r="B147" s="83"/>
      <c r="C147" s="84"/>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1.25" customHeight="1" x14ac:dyDescent="0.35">
      <c r="A148" s="82"/>
      <c r="B148" s="83"/>
      <c r="C148" s="84"/>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1.25" customHeight="1" x14ac:dyDescent="0.35">
      <c r="A149" s="82"/>
      <c r="B149" s="83"/>
      <c r="C149" s="84"/>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1.25" customHeight="1" x14ac:dyDescent="0.35">
      <c r="A150" s="82"/>
      <c r="B150" s="83"/>
      <c r="C150" s="84"/>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1.25" customHeight="1" x14ac:dyDescent="0.35">
      <c r="A151" s="82"/>
      <c r="B151" s="83"/>
      <c r="C151" s="84"/>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1.25" customHeight="1" x14ac:dyDescent="0.35">
      <c r="A152" s="82"/>
      <c r="B152" s="83"/>
      <c r="C152" s="84"/>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1.25" customHeight="1" x14ac:dyDescent="0.35">
      <c r="A153" s="82"/>
      <c r="B153" s="83"/>
      <c r="C153" s="84"/>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1.25" customHeight="1" x14ac:dyDescent="0.35">
      <c r="A154" s="82"/>
      <c r="B154" s="83"/>
      <c r="C154" s="84"/>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1.25" customHeight="1" x14ac:dyDescent="0.35">
      <c r="A155" s="82"/>
      <c r="B155" s="83"/>
      <c r="C155" s="84"/>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1.25" customHeight="1" x14ac:dyDescent="0.35">
      <c r="A156" s="82"/>
      <c r="B156" s="83"/>
      <c r="C156" s="84"/>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1.25" customHeight="1" x14ac:dyDescent="0.35">
      <c r="A157" s="82"/>
      <c r="B157" s="83"/>
      <c r="C157" s="84"/>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1.25" customHeight="1" x14ac:dyDescent="0.35">
      <c r="A158" s="82"/>
      <c r="B158" s="83"/>
      <c r="C158" s="84"/>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1.25" customHeight="1" x14ac:dyDescent="0.35">
      <c r="A159" s="82"/>
      <c r="B159" s="83"/>
      <c r="C159" s="84"/>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1.25" customHeight="1" x14ac:dyDescent="0.35">
      <c r="A160" s="82"/>
      <c r="B160" s="83"/>
      <c r="C160" s="84"/>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1.25" customHeight="1" x14ac:dyDescent="0.35">
      <c r="A161" s="82"/>
      <c r="B161" s="83"/>
      <c r="C161" s="84"/>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1.25" customHeight="1" x14ac:dyDescent="0.35">
      <c r="A162" s="82"/>
      <c r="B162" s="83"/>
      <c r="C162" s="84"/>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1.25" customHeight="1" x14ac:dyDescent="0.35">
      <c r="A163" s="82"/>
      <c r="B163" s="83"/>
      <c r="C163" s="84"/>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1.25" customHeight="1" x14ac:dyDescent="0.35">
      <c r="A164" s="82"/>
      <c r="B164" s="83"/>
      <c r="C164" s="84"/>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1.25" customHeight="1" x14ac:dyDescent="0.35">
      <c r="A165" s="82"/>
      <c r="B165" s="83"/>
      <c r="C165" s="84"/>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1.25" customHeight="1" x14ac:dyDescent="0.35">
      <c r="A166" s="82"/>
      <c r="B166" s="83"/>
      <c r="C166" s="84"/>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1.25" customHeight="1" x14ac:dyDescent="0.35">
      <c r="A167" s="82"/>
      <c r="B167" s="83"/>
      <c r="C167" s="84"/>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1.25" customHeight="1" x14ac:dyDescent="0.35">
      <c r="A168" s="82"/>
      <c r="B168" s="83"/>
      <c r="C168" s="84"/>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1.25" customHeight="1" x14ac:dyDescent="0.35">
      <c r="A169" s="82"/>
      <c r="B169" s="83"/>
      <c r="C169" s="84"/>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1.25" customHeight="1" x14ac:dyDescent="0.35">
      <c r="A170" s="82"/>
      <c r="B170" s="83"/>
      <c r="C170" s="84"/>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1.25" customHeight="1" x14ac:dyDescent="0.35">
      <c r="A171" s="82"/>
      <c r="B171" s="83"/>
      <c r="C171" s="84"/>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1.25" customHeight="1" x14ac:dyDescent="0.35">
      <c r="A172" s="82"/>
      <c r="B172" s="83"/>
      <c r="C172" s="84"/>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1.25" customHeight="1" x14ac:dyDescent="0.35">
      <c r="A173" s="82"/>
      <c r="B173" s="83"/>
      <c r="C173" s="84"/>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1.25" customHeight="1" x14ac:dyDescent="0.35">
      <c r="A174" s="82"/>
      <c r="B174" s="83"/>
      <c r="C174" s="84"/>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1.25" customHeight="1" x14ac:dyDescent="0.35">
      <c r="A175" s="82"/>
      <c r="B175" s="83"/>
      <c r="C175" s="84"/>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1.25" customHeight="1" x14ac:dyDescent="0.35">
      <c r="A176" s="82"/>
      <c r="B176" s="83"/>
      <c r="C176" s="84"/>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1.25" customHeight="1" x14ac:dyDescent="0.35">
      <c r="A177" s="82"/>
      <c r="B177" s="83"/>
      <c r="C177" s="84"/>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1.25" customHeight="1" x14ac:dyDescent="0.35">
      <c r="A178" s="82"/>
      <c r="B178" s="83"/>
      <c r="C178" s="84"/>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1.25" customHeight="1" x14ac:dyDescent="0.35">
      <c r="A179" s="82"/>
      <c r="B179" s="83"/>
      <c r="C179" s="84"/>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1.25" customHeight="1" x14ac:dyDescent="0.35">
      <c r="A180" s="82"/>
      <c r="B180" s="83"/>
      <c r="C180" s="84"/>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1.25" customHeight="1" x14ac:dyDescent="0.35">
      <c r="A181" s="82"/>
      <c r="B181" s="83"/>
      <c r="C181" s="84"/>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1.25" customHeight="1" x14ac:dyDescent="0.35">
      <c r="A182" s="82"/>
      <c r="B182" s="83"/>
      <c r="C182" s="84"/>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1.25" customHeight="1" x14ac:dyDescent="0.35">
      <c r="A183" s="82"/>
      <c r="B183" s="83"/>
      <c r="C183" s="84"/>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1.25" customHeight="1" x14ac:dyDescent="0.35">
      <c r="A184" s="82"/>
      <c r="B184" s="83"/>
      <c r="C184" s="84"/>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1.25" customHeight="1" x14ac:dyDescent="0.35">
      <c r="A185" s="82"/>
      <c r="B185" s="83"/>
      <c r="C185" s="84"/>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1.25" customHeight="1" x14ac:dyDescent="0.35">
      <c r="A186" s="82"/>
      <c r="B186" s="83"/>
      <c r="C186" s="84"/>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1.25" customHeight="1" x14ac:dyDescent="0.35">
      <c r="A187" s="82"/>
      <c r="B187" s="83"/>
      <c r="C187" s="84"/>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1.25" customHeight="1" x14ac:dyDescent="0.35">
      <c r="A188" s="82"/>
      <c r="B188" s="83"/>
      <c r="C188" s="84"/>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1.25" customHeight="1" x14ac:dyDescent="0.35">
      <c r="A189" s="82"/>
      <c r="B189" s="83"/>
      <c r="C189" s="84"/>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1.25" customHeight="1" x14ac:dyDescent="0.35">
      <c r="A190" s="82"/>
      <c r="B190" s="83"/>
      <c r="C190" s="84"/>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1.25" customHeight="1" x14ac:dyDescent="0.35">
      <c r="A191" s="82"/>
      <c r="B191" s="83"/>
      <c r="C191" s="84"/>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1.25" customHeight="1" x14ac:dyDescent="0.35">
      <c r="A192" s="82"/>
      <c r="B192" s="83"/>
      <c r="C192" s="84"/>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1.25" customHeight="1" x14ac:dyDescent="0.35">
      <c r="A193" s="82"/>
      <c r="B193" s="83"/>
      <c r="C193" s="84"/>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1.25" customHeight="1" x14ac:dyDescent="0.35">
      <c r="A194" s="82"/>
      <c r="B194" s="83"/>
      <c r="C194" s="84"/>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1.25" customHeight="1" x14ac:dyDescent="0.35">
      <c r="A195" s="82"/>
      <c r="B195" s="83"/>
      <c r="C195" s="84"/>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1.25" customHeight="1" x14ac:dyDescent="0.35">
      <c r="A196" s="82"/>
      <c r="B196" s="83"/>
      <c r="C196" s="84"/>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1.25" customHeight="1" x14ac:dyDescent="0.35">
      <c r="A197" s="82"/>
      <c r="B197" s="83"/>
      <c r="C197" s="84"/>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1.25" customHeight="1" x14ac:dyDescent="0.35">
      <c r="A198" s="82"/>
      <c r="B198" s="83"/>
      <c r="C198" s="84"/>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1.25" customHeight="1" x14ac:dyDescent="0.35">
      <c r="A199" s="82"/>
      <c r="B199" s="83"/>
      <c r="C199" s="84"/>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1.25" customHeight="1" x14ac:dyDescent="0.35">
      <c r="A200" s="82"/>
      <c r="B200" s="83"/>
      <c r="C200" s="84"/>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1.25" customHeight="1" x14ac:dyDescent="0.35">
      <c r="A201" s="82"/>
      <c r="B201" s="83"/>
      <c r="C201" s="84"/>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1.25" customHeight="1" x14ac:dyDescent="0.35">
      <c r="A202" s="82"/>
      <c r="B202" s="83"/>
      <c r="C202" s="84"/>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1.25" customHeight="1" x14ac:dyDescent="0.35">
      <c r="A203" s="82"/>
      <c r="B203" s="83"/>
      <c r="C203" s="84"/>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1.25" customHeight="1" x14ac:dyDescent="0.35">
      <c r="A204" s="82"/>
      <c r="B204" s="83"/>
      <c r="C204" s="84"/>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1.25" customHeight="1" x14ac:dyDescent="0.35">
      <c r="A205" s="82"/>
      <c r="B205" s="83"/>
      <c r="C205" s="84"/>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1.25" customHeight="1" x14ac:dyDescent="0.35">
      <c r="A206" s="82"/>
      <c r="B206" s="83"/>
      <c r="C206" s="84"/>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1.25" customHeight="1" x14ac:dyDescent="0.35">
      <c r="A207" s="82"/>
      <c r="B207" s="83"/>
      <c r="C207" s="84"/>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1.25" customHeight="1" x14ac:dyDescent="0.35">
      <c r="A208" s="82"/>
      <c r="B208" s="83"/>
      <c r="C208" s="84"/>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1.25" customHeight="1" x14ac:dyDescent="0.35">
      <c r="A209" s="82"/>
      <c r="B209" s="83"/>
      <c r="C209" s="84"/>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1.25" customHeight="1" x14ac:dyDescent="0.35">
      <c r="A210" s="82"/>
      <c r="B210" s="83"/>
      <c r="C210" s="84"/>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1.25" customHeight="1" x14ac:dyDescent="0.35">
      <c r="A211" s="82"/>
      <c r="B211" s="83"/>
      <c r="C211" s="84"/>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1.25" customHeight="1" x14ac:dyDescent="0.35">
      <c r="A212" s="82"/>
      <c r="B212" s="83"/>
      <c r="C212" s="84"/>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1.25" customHeight="1" x14ac:dyDescent="0.35">
      <c r="A213" s="82"/>
      <c r="B213" s="83"/>
      <c r="C213" s="84"/>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1.25" customHeight="1" x14ac:dyDescent="0.35">
      <c r="A214" s="82"/>
      <c r="B214" s="83"/>
      <c r="C214" s="84"/>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1.25" customHeight="1" x14ac:dyDescent="0.35">
      <c r="A215" s="82"/>
      <c r="B215" s="83"/>
      <c r="C215" s="84"/>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1.25" customHeight="1" x14ac:dyDescent="0.35">
      <c r="A216" s="82"/>
      <c r="B216" s="83"/>
      <c r="C216" s="84"/>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1.25" customHeight="1" x14ac:dyDescent="0.35">
      <c r="A217" s="82"/>
      <c r="B217" s="83"/>
      <c r="C217" s="84"/>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1.25" customHeight="1" x14ac:dyDescent="0.35">
      <c r="A218" s="82"/>
      <c r="B218" s="83"/>
      <c r="C218" s="84"/>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1.25" customHeight="1" x14ac:dyDescent="0.35">
      <c r="A219" s="82"/>
      <c r="B219" s="83"/>
      <c r="C219" s="84"/>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1.25" customHeight="1" x14ac:dyDescent="0.35">
      <c r="A220" s="82"/>
      <c r="B220" s="83"/>
      <c r="C220" s="84"/>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1.25" customHeight="1" x14ac:dyDescent="0.35">
      <c r="A221" s="82"/>
      <c r="B221" s="83"/>
      <c r="C221" s="84"/>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1.25" customHeight="1" x14ac:dyDescent="0.35">
      <c r="A222" s="82"/>
      <c r="B222" s="83"/>
      <c r="C222" s="84"/>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1.25" customHeight="1" x14ac:dyDescent="0.35">
      <c r="A223" s="82"/>
      <c r="B223" s="83"/>
      <c r="C223" s="84"/>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1.25" customHeight="1" x14ac:dyDescent="0.35">
      <c r="A224" s="82"/>
      <c r="B224" s="83"/>
      <c r="C224" s="84"/>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1.25" customHeight="1" x14ac:dyDescent="0.35">
      <c r="A225" s="82"/>
      <c r="B225" s="83"/>
      <c r="C225" s="84"/>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1.25" customHeight="1" x14ac:dyDescent="0.35">
      <c r="A226" s="82"/>
      <c r="B226" s="83"/>
      <c r="C226" s="84"/>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1.25" customHeight="1" x14ac:dyDescent="0.35">
      <c r="A227" s="82"/>
      <c r="B227" s="83"/>
      <c r="C227" s="84"/>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1.25" customHeight="1" x14ac:dyDescent="0.35">
      <c r="A228" s="82"/>
      <c r="B228" s="83"/>
      <c r="C228" s="84"/>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1.25" customHeight="1" x14ac:dyDescent="0.35">
      <c r="A229" s="82"/>
      <c r="B229" s="83"/>
      <c r="C229" s="84"/>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1.25" customHeight="1" x14ac:dyDescent="0.35">
      <c r="A230" s="82"/>
      <c r="B230" s="83"/>
      <c r="C230" s="84"/>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1.25" customHeight="1" x14ac:dyDescent="0.35">
      <c r="A231" s="82"/>
      <c r="B231" s="83"/>
      <c r="C231" s="84"/>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1.25" customHeight="1" x14ac:dyDescent="0.35">
      <c r="A232" s="82"/>
      <c r="B232" s="83"/>
      <c r="C232" s="84"/>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1.25" customHeight="1" x14ac:dyDescent="0.35">
      <c r="A233" s="82"/>
      <c r="B233" s="83"/>
      <c r="C233" s="84"/>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1.25" customHeight="1" x14ac:dyDescent="0.35">
      <c r="A234" s="82"/>
      <c r="B234" s="83"/>
      <c r="C234" s="84"/>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1.25" customHeight="1" x14ac:dyDescent="0.35">
      <c r="A235" s="82"/>
      <c r="B235" s="83"/>
      <c r="C235" s="84"/>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1.25" customHeight="1" x14ac:dyDescent="0.35">
      <c r="A236" s="82"/>
      <c r="B236" s="83"/>
      <c r="C236" s="84"/>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1.25" customHeight="1" x14ac:dyDescent="0.35">
      <c r="A237" s="82"/>
      <c r="B237" s="83"/>
      <c r="C237" s="84"/>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1.25" customHeight="1" x14ac:dyDescent="0.35">
      <c r="A238" s="82"/>
      <c r="B238" s="83"/>
      <c r="C238" s="84"/>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1.25" customHeight="1" x14ac:dyDescent="0.35">
      <c r="A239" s="82"/>
      <c r="B239" s="83"/>
      <c r="C239" s="84"/>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1.25" customHeight="1" x14ac:dyDescent="0.35">
      <c r="A240" s="82"/>
      <c r="B240" s="83"/>
      <c r="C240" s="84"/>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1.25" customHeight="1" x14ac:dyDescent="0.35">
      <c r="A241" s="82"/>
      <c r="B241" s="83"/>
      <c r="C241" s="84"/>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1.25" customHeight="1" x14ac:dyDescent="0.35">
      <c r="A242" s="82"/>
      <c r="B242" s="83"/>
      <c r="C242" s="84"/>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1.25" customHeight="1" x14ac:dyDescent="0.35">
      <c r="A243" s="82"/>
      <c r="B243" s="83"/>
      <c r="C243" s="84"/>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1.25" customHeight="1" x14ac:dyDescent="0.35">
      <c r="A244" s="82"/>
      <c r="B244" s="83"/>
      <c r="C244" s="84"/>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1.25" customHeight="1" x14ac:dyDescent="0.35">
      <c r="A245" s="82"/>
      <c r="B245" s="83"/>
      <c r="C245" s="84"/>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1.25" customHeight="1" x14ac:dyDescent="0.35">
      <c r="A246" s="82"/>
      <c r="B246" s="83"/>
      <c r="C246" s="84"/>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1.25" customHeight="1" x14ac:dyDescent="0.35">
      <c r="A247" s="82"/>
      <c r="B247" s="83"/>
      <c r="C247" s="84"/>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1.25" customHeight="1" x14ac:dyDescent="0.35">
      <c r="A248" s="82"/>
      <c r="B248" s="83"/>
      <c r="C248" s="84"/>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1.25" customHeight="1" x14ac:dyDescent="0.35">
      <c r="A249" s="82"/>
      <c r="B249" s="83"/>
      <c r="C249" s="84"/>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1.25" customHeight="1" x14ac:dyDescent="0.35">
      <c r="A250" s="82"/>
      <c r="B250" s="83"/>
      <c r="C250" s="84"/>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1.25" customHeight="1" x14ac:dyDescent="0.35">
      <c r="A251" s="82"/>
      <c r="B251" s="83"/>
      <c r="C251" s="84"/>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1.25" customHeight="1" x14ac:dyDescent="0.35">
      <c r="A252" s="82"/>
      <c r="B252" s="83"/>
      <c r="C252" s="84"/>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1.25" customHeight="1" x14ac:dyDescent="0.35">
      <c r="A253" s="82"/>
      <c r="B253" s="83"/>
      <c r="C253" s="84"/>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1.25" customHeight="1" x14ac:dyDescent="0.35">
      <c r="A254" s="82"/>
      <c r="B254" s="83"/>
      <c r="C254" s="84"/>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1.25" customHeight="1" x14ac:dyDescent="0.35">
      <c r="A255" s="82"/>
      <c r="B255" s="83"/>
      <c r="C255" s="84"/>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1.25" customHeight="1" x14ac:dyDescent="0.35">
      <c r="A256" s="82"/>
      <c r="B256" s="83"/>
      <c r="C256" s="84"/>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1.25" customHeight="1" x14ac:dyDescent="0.35">
      <c r="A257" s="82"/>
      <c r="B257" s="83"/>
      <c r="C257" s="84"/>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1.25" customHeight="1" x14ac:dyDescent="0.35">
      <c r="A258" s="82"/>
      <c r="B258" s="83"/>
      <c r="C258" s="84"/>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1.25" customHeight="1" x14ac:dyDescent="0.35">
      <c r="A259" s="82"/>
      <c r="B259" s="83"/>
      <c r="C259" s="84"/>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1.25" customHeight="1" x14ac:dyDescent="0.35">
      <c r="A260" s="82"/>
      <c r="B260" s="83"/>
      <c r="C260" s="84"/>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1.25" customHeight="1" x14ac:dyDescent="0.35">
      <c r="A261" s="82"/>
      <c r="B261" s="83"/>
      <c r="C261" s="84"/>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1.25" customHeight="1" x14ac:dyDescent="0.35">
      <c r="A262" s="82"/>
      <c r="B262" s="83"/>
      <c r="C262" s="84"/>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1.25" customHeight="1" x14ac:dyDescent="0.35">
      <c r="A263" s="82"/>
      <c r="B263" s="83"/>
      <c r="C263" s="84"/>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1.25" customHeight="1" x14ac:dyDescent="0.35">
      <c r="A264" s="82"/>
      <c r="B264" s="83"/>
      <c r="C264" s="84"/>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1.25" customHeight="1" x14ac:dyDescent="0.35">
      <c r="A265" s="82"/>
      <c r="B265" s="83"/>
      <c r="C265" s="84"/>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1.25" customHeight="1" x14ac:dyDescent="0.35">
      <c r="A266" s="82"/>
      <c r="B266" s="83"/>
      <c r="C266" s="84"/>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1.25" customHeight="1" x14ac:dyDescent="0.35">
      <c r="A267" s="82"/>
      <c r="B267" s="83"/>
      <c r="C267" s="84"/>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1.25" customHeight="1" x14ac:dyDescent="0.35">
      <c r="A268" s="82"/>
      <c r="B268" s="83"/>
      <c r="C268" s="84"/>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1.25" customHeight="1" x14ac:dyDescent="0.35">
      <c r="A269" s="82"/>
      <c r="B269" s="83"/>
      <c r="C269" s="84"/>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1.25" customHeight="1" x14ac:dyDescent="0.35">
      <c r="A270" s="82"/>
      <c r="B270" s="83"/>
      <c r="C270" s="84"/>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1.25" customHeight="1" x14ac:dyDescent="0.35">
      <c r="A271" s="82"/>
      <c r="B271" s="83"/>
      <c r="C271" s="84"/>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1.25" customHeight="1" x14ac:dyDescent="0.35">
      <c r="A272" s="82"/>
      <c r="B272" s="83"/>
      <c r="C272" s="84"/>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1.25" customHeight="1" x14ac:dyDescent="0.35">
      <c r="A273" s="82"/>
      <c r="B273" s="83"/>
      <c r="C273" s="84"/>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1.25" customHeight="1" x14ac:dyDescent="0.35">
      <c r="A274" s="82"/>
      <c r="B274" s="83"/>
      <c r="C274" s="84"/>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1.25" customHeight="1" x14ac:dyDescent="0.35">
      <c r="A275" s="82"/>
      <c r="B275" s="83"/>
      <c r="C275" s="84"/>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1.25" customHeight="1" x14ac:dyDescent="0.35">
      <c r="A276" s="82"/>
      <c r="B276" s="83"/>
      <c r="C276" s="84"/>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1.25" customHeight="1" x14ac:dyDescent="0.35">
      <c r="A277" s="82"/>
      <c r="B277" s="83"/>
      <c r="C277" s="84"/>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1.25" customHeight="1" x14ac:dyDescent="0.35">
      <c r="A278" s="82"/>
      <c r="B278" s="83"/>
      <c r="C278" s="84"/>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1.25" customHeight="1" x14ac:dyDescent="0.35">
      <c r="A279" s="82"/>
      <c r="B279" s="83"/>
      <c r="C279" s="84"/>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1.25" customHeight="1" x14ac:dyDescent="0.35">
      <c r="A280" s="82"/>
      <c r="B280" s="83"/>
      <c r="C280" s="84"/>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1.25" customHeight="1" x14ac:dyDescent="0.35">
      <c r="A281" s="82"/>
      <c r="B281" s="83"/>
      <c r="C281" s="84"/>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1.25" customHeight="1" x14ac:dyDescent="0.35">
      <c r="A282" s="82"/>
      <c r="B282" s="83"/>
      <c r="C282" s="84"/>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1.25" customHeight="1" x14ac:dyDescent="0.35">
      <c r="A283" s="82"/>
      <c r="B283" s="83"/>
      <c r="C283" s="84"/>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1.25" customHeight="1" x14ac:dyDescent="0.35">
      <c r="A284" s="82"/>
      <c r="B284" s="83"/>
      <c r="C284" s="84"/>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1.25" customHeight="1" x14ac:dyDescent="0.35">
      <c r="A285" s="82"/>
      <c r="B285" s="83"/>
      <c r="C285" s="84"/>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1.25" customHeight="1" x14ac:dyDescent="0.35">
      <c r="A286" s="82"/>
      <c r="B286" s="83"/>
      <c r="C286" s="84"/>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1.25" customHeight="1" x14ac:dyDescent="0.35">
      <c r="A287" s="82"/>
      <c r="B287" s="83"/>
      <c r="C287" s="84"/>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1.25" customHeight="1" x14ac:dyDescent="0.35">
      <c r="A288" s="82"/>
      <c r="B288" s="83"/>
      <c r="C288" s="84"/>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1.25" customHeight="1" x14ac:dyDescent="0.35">
      <c r="A289" s="82"/>
      <c r="B289" s="83"/>
      <c r="C289" s="84"/>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1.25" customHeight="1" x14ac:dyDescent="0.35">
      <c r="A290" s="82"/>
      <c r="B290" s="83"/>
      <c r="C290" s="84"/>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1.25" customHeight="1" x14ac:dyDescent="0.35">
      <c r="A291" s="82"/>
      <c r="B291" s="83"/>
      <c r="C291" s="84"/>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1.25" customHeight="1" x14ac:dyDescent="0.35">
      <c r="A292" s="82"/>
      <c r="B292" s="83"/>
      <c r="C292" s="84"/>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1.25" customHeight="1" x14ac:dyDescent="0.35">
      <c r="A293" s="82"/>
      <c r="B293" s="83"/>
      <c r="C293" s="84"/>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1.25" customHeight="1" x14ac:dyDescent="0.35">
      <c r="A294" s="82"/>
      <c r="B294" s="83"/>
      <c r="C294" s="84"/>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1.25" customHeight="1" x14ac:dyDescent="0.35">
      <c r="A295" s="82"/>
      <c r="B295" s="83"/>
      <c r="C295" s="84"/>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1.25" customHeight="1" x14ac:dyDescent="0.35">
      <c r="A296" s="82"/>
      <c r="B296" s="83"/>
      <c r="C296" s="84"/>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1.25" customHeight="1" x14ac:dyDescent="0.35">
      <c r="A297" s="82"/>
      <c r="B297" s="83"/>
      <c r="C297" s="84"/>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1.25" customHeight="1" x14ac:dyDescent="0.35">
      <c r="A298" s="82"/>
      <c r="B298" s="83"/>
      <c r="C298" s="84"/>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1.25" customHeight="1" x14ac:dyDescent="0.35">
      <c r="A299" s="82"/>
      <c r="B299" s="83"/>
      <c r="C299" s="84"/>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1.25" customHeight="1" x14ac:dyDescent="0.35">
      <c r="A300" s="82"/>
      <c r="B300" s="83"/>
      <c r="C300" s="84"/>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1.25" customHeight="1" x14ac:dyDescent="0.35">
      <c r="A301" s="82"/>
      <c r="B301" s="83"/>
      <c r="C301" s="84"/>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1.25" customHeight="1" x14ac:dyDescent="0.35">
      <c r="A302" s="82"/>
      <c r="B302" s="83"/>
      <c r="C302" s="84"/>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1.25" customHeight="1" x14ac:dyDescent="0.35">
      <c r="A303" s="82"/>
      <c r="B303" s="83"/>
      <c r="C303" s="84"/>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1.25" customHeight="1" x14ac:dyDescent="0.35">
      <c r="A304" s="82"/>
      <c r="B304" s="83"/>
      <c r="C304" s="84"/>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1.25" customHeight="1" x14ac:dyDescent="0.35">
      <c r="A305" s="82"/>
      <c r="B305" s="83"/>
      <c r="C305" s="84"/>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1.25" customHeight="1" x14ac:dyDescent="0.35">
      <c r="A306" s="82"/>
      <c r="B306" s="83"/>
      <c r="C306" s="84"/>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1.25" customHeight="1" x14ac:dyDescent="0.35">
      <c r="A307" s="82"/>
      <c r="B307" s="83"/>
      <c r="C307" s="84"/>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1.25" customHeight="1" x14ac:dyDescent="0.35">
      <c r="A308" s="82"/>
      <c r="B308" s="83"/>
      <c r="C308" s="84"/>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1.25" customHeight="1" x14ac:dyDescent="0.35">
      <c r="A309" s="82"/>
      <c r="B309" s="83"/>
      <c r="C309" s="84"/>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1.25" customHeight="1" x14ac:dyDescent="0.35">
      <c r="A310" s="82"/>
      <c r="B310" s="83"/>
      <c r="C310" s="84"/>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1.25" customHeight="1" x14ac:dyDescent="0.35">
      <c r="A311" s="82"/>
      <c r="B311" s="83"/>
      <c r="C311" s="84"/>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1.25" customHeight="1" x14ac:dyDescent="0.35">
      <c r="A312" s="82"/>
      <c r="B312" s="83"/>
      <c r="C312" s="84"/>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1.25" customHeight="1" x14ac:dyDescent="0.35">
      <c r="A313" s="82"/>
      <c r="B313" s="83"/>
      <c r="C313" s="84"/>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1.25" customHeight="1" x14ac:dyDescent="0.35">
      <c r="A314" s="82"/>
      <c r="B314" s="83"/>
      <c r="C314" s="84"/>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1.25" customHeight="1" x14ac:dyDescent="0.35">
      <c r="A315" s="82"/>
      <c r="B315" s="83"/>
      <c r="C315" s="84"/>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1.25" customHeight="1" x14ac:dyDescent="0.35">
      <c r="A316" s="82"/>
      <c r="B316" s="83"/>
      <c r="C316" s="84"/>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1.25" customHeight="1" x14ac:dyDescent="0.35">
      <c r="A317" s="82"/>
      <c r="B317" s="83"/>
      <c r="C317" s="84"/>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1.25" customHeight="1" x14ac:dyDescent="0.35">
      <c r="A318" s="82"/>
      <c r="B318" s="83"/>
      <c r="C318" s="84"/>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1.25" customHeight="1" x14ac:dyDescent="0.35">
      <c r="A319" s="82"/>
      <c r="B319" s="83"/>
      <c r="C319" s="84"/>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1.25" customHeight="1" x14ac:dyDescent="0.35">
      <c r="A320" s="82"/>
      <c r="B320" s="83"/>
      <c r="C320" s="84"/>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1.25" customHeight="1" x14ac:dyDescent="0.35">
      <c r="A321" s="82"/>
      <c r="B321" s="83"/>
      <c r="C321" s="84"/>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1.25" customHeight="1" x14ac:dyDescent="0.35">
      <c r="A322" s="82"/>
      <c r="B322" s="83"/>
      <c r="C322" s="84"/>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1.25" customHeight="1" x14ac:dyDescent="0.35">
      <c r="A323" s="82"/>
      <c r="B323" s="83"/>
      <c r="C323" s="84"/>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1.25" customHeight="1" x14ac:dyDescent="0.35">
      <c r="A324" s="82"/>
      <c r="B324" s="83"/>
      <c r="C324" s="84"/>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1.25" customHeight="1" x14ac:dyDescent="0.35">
      <c r="A325" s="82"/>
      <c r="B325" s="83"/>
      <c r="C325" s="84"/>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1.25" customHeight="1" x14ac:dyDescent="0.35">
      <c r="A326" s="82"/>
      <c r="B326" s="83"/>
      <c r="C326" s="84"/>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1.25" customHeight="1" x14ac:dyDescent="0.35">
      <c r="A327" s="82"/>
      <c r="B327" s="83"/>
      <c r="C327" s="84"/>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1.25" customHeight="1" x14ac:dyDescent="0.35">
      <c r="A328" s="82"/>
      <c r="B328" s="83"/>
      <c r="C328" s="84"/>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1.25" customHeight="1" x14ac:dyDescent="0.35">
      <c r="A329" s="82"/>
      <c r="B329" s="83"/>
      <c r="C329" s="84"/>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1.25" customHeight="1" x14ac:dyDescent="0.35">
      <c r="A330" s="82"/>
      <c r="B330" s="83"/>
      <c r="C330" s="84"/>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1.25" customHeight="1" x14ac:dyDescent="0.35">
      <c r="A331" s="82"/>
      <c r="B331" s="83"/>
      <c r="C331" s="84"/>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1.25" customHeight="1" x14ac:dyDescent="0.35">
      <c r="A332" s="82"/>
      <c r="B332" s="83"/>
      <c r="C332" s="84"/>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1.25" customHeight="1" x14ac:dyDescent="0.35">
      <c r="A333" s="82"/>
      <c r="B333" s="83"/>
      <c r="C333" s="84"/>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1.25" customHeight="1" x14ac:dyDescent="0.35">
      <c r="A334" s="82"/>
      <c r="B334" s="83"/>
      <c r="C334" s="84"/>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1.25" customHeight="1" x14ac:dyDescent="0.35">
      <c r="A335" s="82"/>
      <c r="B335" s="83"/>
      <c r="C335" s="84"/>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1.25" customHeight="1" x14ac:dyDescent="0.35">
      <c r="A336" s="82"/>
      <c r="B336" s="83"/>
      <c r="C336" s="84"/>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1.25" customHeight="1" x14ac:dyDescent="0.35">
      <c r="A337" s="82"/>
      <c r="B337" s="83"/>
      <c r="C337" s="84"/>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1.25" customHeight="1" x14ac:dyDescent="0.35">
      <c r="A338" s="82"/>
      <c r="B338" s="83"/>
      <c r="C338" s="84"/>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1.25" customHeight="1" x14ac:dyDescent="0.35">
      <c r="A339" s="82"/>
      <c r="B339" s="83"/>
      <c r="C339" s="84"/>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1.25" customHeight="1" x14ac:dyDescent="0.35">
      <c r="A340" s="82"/>
      <c r="B340" s="83"/>
      <c r="C340" s="84"/>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1.25" customHeight="1" x14ac:dyDescent="0.35">
      <c r="A341" s="82"/>
      <c r="B341" s="83"/>
      <c r="C341" s="84"/>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1.25" customHeight="1" x14ac:dyDescent="0.35">
      <c r="A342" s="82"/>
      <c r="B342" s="83"/>
      <c r="C342" s="84"/>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1.25" customHeight="1" x14ac:dyDescent="0.35">
      <c r="A343" s="82"/>
      <c r="B343" s="83"/>
      <c r="C343" s="84"/>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1.25" customHeight="1" x14ac:dyDescent="0.35">
      <c r="A344" s="82"/>
      <c r="B344" s="83"/>
      <c r="C344" s="84"/>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1.25" customHeight="1" x14ac:dyDescent="0.35">
      <c r="A345" s="82"/>
      <c r="B345" s="83"/>
      <c r="C345" s="84"/>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1.25" customHeight="1" x14ac:dyDescent="0.35">
      <c r="A346" s="82"/>
      <c r="B346" s="83"/>
      <c r="C346" s="84"/>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1.25" customHeight="1" x14ac:dyDescent="0.35">
      <c r="A347" s="82"/>
      <c r="B347" s="83"/>
      <c r="C347" s="84"/>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1.25" customHeight="1" x14ac:dyDescent="0.35">
      <c r="A348" s="82"/>
      <c r="B348" s="83"/>
      <c r="C348" s="84"/>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1.25" customHeight="1" x14ac:dyDescent="0.35">
      <c r="A349" s="82"/>
      <c r="B349" s="83"/>
      <c r="C349" s="84"/>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1.25" customHeight="1" x14ac:dyDescent="0.35">
      <c r="A350" s="82"/>
      <c r="B350" s="83"/>
      <c r="C350" s="84"/>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1.25" customHeight="1" x14ac:dyDescent="0.35">
      <c r="A351" s="82"/>
      <c r="B351" s="83"/>
      <c r="C351" s="84"/>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1.25" customHeight="1" x14ac:dyDescent="0.35">
      <c r="A352" s="82"/>
      <c r="B352" s="83"/>
      <c r="C352" s="84"/>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1.25" customHeight="1" x14ac:dyDescent="0.35">
      <c r="A353" s="82"/>
      <c r="B353" s="83"/>
      <c r="C353" s="84"/>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1.25" customHeight="1" x14ac:dyDescent="0.35">
      <c r="A354" s="82"/>
      <c r="B354" s="83"/>
      <c r="C354" s="84"/>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1.25" customHeight="1" x14ac:dyDescent="0.35">
      <c r="A355" s="82"/>
      <c r="B355" s="83"/>
      <c r="C355" s="84"/>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1.25" customHeight="1" x14ac:dyDescent="0.35">
      <c r="A356" s="82"/>
      <c r="B356" s="83"/>
      <c r="C356" s="84"/>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1.25" customHeight="1" x14ac:dyDescent="0.35">
      <c r="A357" s="82"/>
      <c r="B357" s="83"/>
      <c r="C357" s="84"/>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1.25" customHeight="1" x14ac:dyDescent="0.35">
      <c r="A358" s="82"/>
      <c r="B358" s="83"/>
      <c r="C358" s="84"/>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1.25" customHeight="1" x14ac:dyDescent="0.35">
      <c r="A359" s="82"/>
      <c r="B359" s="83"/>
      <c r="C359" s="84"/>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1.25" customHeight="1" x14ac:dyDescent="0.35">
      <c r="A360" s="82"/>
      <c r="B360" s="83"/>
      <c r="C360" s="84"/>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1.25" customHeight="1" x14ac:dyDescent="0.35">
      <c r="A361" s="82"/>
      <c r="B361" s="83"/>
      <c r="C361" s="84"/>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1.25" customHeight="1" x14ac:dyDescent="0.35">
      <c r="A362" s="82"/>
      <c r="B362" s="83"/>
      <c r="C362" s="84"/>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1.25" customHeight="1" x14ac:dyDescent="0.35">
      <c r="A363" s="82"/>
      <c r="B363" s="83"/>
      <c r="C363" s="84"/>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1.25" customHeight="1" x14ac:dyDescent="0.35">
      <c r="A364" s="82"/>
      <c r="B364" s="83"/>
      <c r="C364" s="84"/>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1.25" customHeight="1" x14ac:dyDescent="0.35">
      <c r="A365" s="82"/>
      <c r="B365" s="83"/>
      <c r="C365" s="84"/>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1.25" customHeight="1" x14ac:dyDescent="0.35">
      <c r="A366" s="82"/>
      <c r="B366" s="83"/>
      <c r="C366" s="84"/>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1.25" customHeight="1" x14ac:dyDescent="0.35">
      <c r="A367" s="82"/>
      <c r="B367" s="83"/>
      <c r="C367" s="84"/>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1.25" customHeight="1" x14ac:dyDescent="0.35">
      <c r="A368" s="82"/>
      <c r="B368" s="83"/>
      <c r="C368" s="84"/>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1.25" customHeight="1" x14ac:dyDescent="0.35">
      <c r="A369" s="82"/>
      <c r="B369" s="83"/>
      <c r="C369" s="84"/>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1.25" customHeight="1" x14ac:dyDescent="0.35">
      <c r="A370" s="82"/>
      <c r="B370" s="83"/>
      <c r="C370" s="84"/>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1.25" customHeight="1" x14ac:dyDescent="0.35">
      <c r="A371" s="82"/>
      <c r="B371" s="83"/>
      <c r="C371" s="84"/>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1.25" customHeight="1" x14ac:dyDescent="0.35">
      <c r="A372" s="82"/>
      <c r="B372" s="83"/>
      <c r="C372" s="84"/>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1.25" customHeight="1" x14ac:dyDescent="0.35">
      <c r="A373" s="82"/>
      <c r="B373" s="83"/>
      <c r="C373" s="84"/>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1.25" customHeight="1" x14ac:dyDescent="0.35">
      <c r="A374" s="82"/>
      <c r="B374" s="83"/>
      <c r="C374" s="84"/>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1.25" customHeight="1" x14ac:dyDescent="0.35">
      <c r="A375" s="82"/>
      <c r="B375" s="83"/>
      <c r="C375" s="84"/>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1.25" customHeight="1" x14ac:dyDescent="0.35">
      <c r="A376" s="82"/>
      <c r="B376" s="83"/>
      <c r="C376" s="84"/>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1.25" customHeight="1" x14ac:dyDescent="0.35">
      <c r="A377" s="82"/>
      <c r="B377" s="83"/>
      <c r="C377" s="84"/>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1.25" customHeight="1" x14ac:dyDescent="0.35">
      <c r="A378" s="82"/>
      <c r="B378" s="83"/>
      <c r="C378" s="84"/>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1.25" customHeight="1" x14ac:dyDescent="0.35">
      <c r="A379" s="82"/>
      <c r="B379" s="83"/>
      <c r="C379" s="84"/>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1.25" customHeight="1" x14ac:dyDescent="0.35">
      <c r="A380" s="82"/>
      <c r="B380" s="83"/>
      <c r="C380" s="84"/>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1.25" customHeight="1" x14ac:dyDescent="0.35">
      <c r="A381" s="82"/>
      <c r="B381" s="83"/>
      <c r="C381" s="84"/>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1.25" customHeight="1" x14ac:dyDescent="0.35">
      <c r="A382" s="82"/>
      <c r="B382" s="83"/>
      <c r="C382" s="84"/>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1.25" customHeight="1" x14ac:dyDescent="0.35">
      <c r="A383" s="82"/>
      <c r="B383" s="83"/>
      <c r="C383" s="84"/>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1.25" customHeight="1" x14ac:dyDescent="0.35">
      <c r="A384" s="82"/>
      <c r="B384" s="83"/>
      <c r="C384" s="84"/>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1.25" customHeight="1" x14ac:dyDescent="0.35">
      <c r="A385" s="82"/>
      <c r="B385" s="83"/>
      <c r="C385" s="84"/>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1.25" customHeight="1" x14ac:dyDescent="0.35">
      <c r="A386" s="82"/>
      <c r="B386" s="83"/>
      <c r="C386" s="84"/>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1.25" customHeight="1" x14ac:dyDescent="0.35">
      <c r="A387" s="82"/>
      <c r="B387" s="83"/>
      <c r="C387" s="84"/>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1.25" customHeight="1" x14ac:dyDescent="0.35">
      <c r="A388" s="82"/>
      <c r="B388" s="83"/>
      <c r="C388" s="84"/>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1.25" customHeight="1" x14ac:dyDescent="0.35">
      <c r="A389" s="82"/>
      <c r="B389" s="83"/>
      <c r="C389" s="84"/>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1.25" customHeight="1" x14ac:dyDescent="0.35">
      <c r="A390" s="82"/>
      <c r="B390" s="83"/>
      <c r="C390" s="84"/>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1.25" customHeight="1" x14ac:dyDescent="0.35">
      <c r="A391" s="82"/>
      <c r="B391" s="83"/>
      <c r="C391" s="84"/>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1.25" customHeight="1" x14ac:dyDescent="0.35">
      <c r="A392" s="82"/>
      <c r="B392" s="83"/>
      <c r="C392" s="84"/>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1.25" customHeight="1" x14ac:dyDescent="0.35">
      <c r="A393" s="82"/>
      <c r="B393" s="83"/>
      <c r="C393" s="84"/>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1.25" customHeight="1" x14ac:dyDescent="0.35">
      <c r="A394" s="82"/>
      <c r="B394" s="83"/>
      <c r="C394" s="84"/>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1.25" customHeight="1" x14ac:dyDescent="0.35">
      <c r="A395" s="82"/>
      <c r="B395" s="83"/>
      <c r="C395" s="84"/>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1.25" customHeight="1" x14ac:dyDescent="0.35">
      <c r="A396" s="82"/>
      <c r="B396" s="83"/>
      <c r="C396" s="84"/>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1.25" customHeight="1" x14ac:dyDescent="0.35">
      <c r="A397" s="82"/>
      <c r="B397" s="83"/>
      <c r="C397" s="84"/>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1.25" customHeight="1" x14ac:dyDescent="0.35">
      <c r="A398" s="82"/>
      <c r="B398" s="83"/>
      <c r="C398" s="84"/>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1.25" customHeight="1" x14ac:dyDescent="0.35">
      <c r="A399" s="82"/>
      <c r="B399" s="83"/>
      <c r="C399" s="84"/>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1.25" customHeight="1" x14ac:dyDescent="0.35">
      <c r="A400" s="82"/>
      <c r="B400" s="83"/>
      <c r="C400" s="84"/>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1.25" customHeight="1" x14ac:dyDescent="0.35">
      <c r="A401" s="82"/>
      <c r="B401" s="83"/>
      <c r="C401" s="84"/>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1.25" customHeight="1" x14ac:dyDescent="0.35">
      <c r="A402" s="82"/>
      <c r="B402" s="83"/>
      <c r="C402" s="84"/>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1.25" customHeight="1" x14ac:dyDescent="0.35">
      <c r="A403" s="82"/>
      <c r="B403" s="83"/>
      <c r="C403" s="84"/>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1.25" customHeight="1" x14ac:dyDescent="0.35">
      <c r="A404" s="82"/>
      <c r="B404" s="83"/>
      <c r="C404" s="84"/>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1.25" customHeight="1" x14ac:dyDescent="0.35">
      <c r="A405" s="82"/>
      <c r="B405" s="83"/>
      <c r="C405" s="84"/>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1.25" customHeight="1" x14ac:dyDescent="0.35">
      <c r="A406" s="82"/>
      <c r="B406" s="83"/>
      <c r="C406" s="84"/>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1.25" customHeight="1" x14ac:dyDescent="0.35">
      <c r="A407" s="82"/>
      <c r="B407" s="83"/>
      <c r="C407" s="84"/>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1.25" customHeight="1" x14ac:dyDescent="0.35">
      <c r="A408" s="82"/>
      <c r="B408" s="83"/>
      <c r="C408" s="84"/>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1.25" customHeight="1" x14ac:dyDescent="0.35">
      <c r="A409" s="82"/>
      <c r="B409" s="83"/>
      <c r="C409" s="84"/>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1.25" customHeight="1" x14ac:dyDescent="0.35">
      <c r="A410" s="82"/>
      <c r="B410" s="83"/>
      <c r="C410" s="84"/>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1.25" customHeight="1" x14ac:dyDescent="0.35">
      <c r="A411" s="82"/>
      <c r="B411" s="83"/>
      <c r="C411" s="84"/>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1.25" customHeight="1" x14ac:dyDescent="0.35">
      <c r="A412" s="82"/>
      <c r="B412" s="83"/>
      <c r="C412" s="84"/>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1.25" customHeight="1" x14ac:dyDescent="0.35">
      <c r="A413" s="82"/>
      <c r="B413" s="83"/>
      <c r="C413" s="84"/>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1.25" customHeight="1" x14ac:dyDescent="0.35">
      <c r="A414" s="82"/>
      <c r="B414" s="83"/>
      <c r="C414" s="84"/>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1.25" customHeight="1" x14ac:dyDescent="0.35">
      <c r="A415" s="82"/>
      <c r="B415" s="83"/>
      <c r="C415" s="84"/>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1.25" customHeight="1" x14ac:dyDescent="0.35">
      <c r="A416" s="82"/>
      <c r="B416" s="83"/>
      <c r="C416" s="84"/>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1.25" customHeight="1" x14ac:dyDescent="0.35">
      <c r="A417" s="82"/>
      <c r="B417" s="83"/>
      <c r="C417" s="84"/>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1.25" customHeight="1" x14ac:dyDescent="0.35">
      <c r="A418" s="82"/>
      <c r="B418" s="83"/>
      <c r="C418" s="84"/>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1.25" customHeight="1" x14ac:dyDescent="0.35">
      <c r="A419" s="82"/>
      <c r="B419" s="83"/>
      <c r="C419" s="84"/>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1.25" customHeight="1" x14ac:dyDescent="0.35">
      <c r="A420" s="82"/>
      <c r="B420" s="83"/>
      <c r="C420" s="84"/>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1.25" customHeight="1" x14ac:dyDescent="0.35">
      <c r="A421" s="82"/>
      <c r="B421" s="83"/>
      <c r="C421" s="84"/>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1.25" customHeight="1" x14ac:dyDescent="0.35">
      <c r="A422" s="82"/>
      <c r="B422" s="83"/>
      <c r="C422" s="84"/>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1.25" customHeight="1" x14ac:dyDescent="0.35">
      <c r="A423" s="82"/>
      <c r="B423" s="83"/>
      <c r="C423" s="84"/>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1.25" customHeight="1" x14ac:dyDescent="0.35">
      <c r="A424" s="82"/>
      <c r="B424" s="83"/>
      <c r="C424" s="84"/>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1.25" customHeight="1" x14ac:dyDescent="0.35">
      <c r="A425" s="82"/>
      <c r="B425" s="83"/>
      <c r="C425" s="84"/>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1.25" customHeight="1" x14ac:dyDescent="0.35">
      <c r="A426" s="82"/>
      <c r="B426" s="83"/>
      <c r="C426" s="84"/>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1.25" customHeight="1" x14ac:dyDescent="0.35">
      <c r="A427" s="82"/>
      <c r="B427" s="83"/>
      <c r="C427" s="84"/>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1.25" customHeight="1" x14ac:dyDescent="0.35">
      <c r="A428" s="82"/>
      <c r="B428" s="83"/>
      <c r="C428" s="84"/>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1.25" customHeight="1" x14ac:dyDescent="0.35">
      <c r="A429" s="82"/>
      <c r="B429" s="83"/>
      <c r="C429" s="84"/>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1.25" customHeight="1" x14ac:dyDescent="0.35">
      <c r="A430" s="82"/>
      <c r="B430" s="83"/>
      <c r="C430" s="84"/>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1.25" customHeight="1" x14ac:dyDescent="0.35">
      <c r="A431" s="82"/>
      <c r="B431" s="83"/>
      <c r="C431" s="84"/>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1.25" customHeight="1" x14ac:dyDescent="0.35">
      <c r="A432" s="82"/>
      <c r="B432" s="83"/>
      <c r="C432" s="84"/>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1.25" customHeight="1" x14ac:dyDescent="0.35">
      <c r="A433" s="82"/>
      <c r="B433" s="83"/>
      <c r="C433" s="84"/>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1.25" customHeight="1" x14ac:dyDescent="0.35">
      <c r="A434" s="82"/>
      <c r="B434" s="83"/>
      <c r="C434" s="84"/>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1.25" customHeight="1" x14ac:dyDescent="0.35">
      <c r="A435" s="82"/>
      <c r="B435" s="83"/>
      <c r="C435" s="84"/>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1.25" customHeight="1" x14ac:dyDescent="0.35">
      <c r="A436" s="82"/>
      <c r="B436" s="83"/>
      <c r="C436" s="84"/>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1.25" customHeight="1" x14ac:dyDescent="0.35">
      <c r="A437" s="82"/>
      <c r="B437" s="83"/>
      <c r="C437" s="84"/>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1.25" customHeight="1" x14ac:dyDescent="0.35">
      <c r="A438" s="82"/>
      <c r="B438" s="83"/>
      <c r="C438" s="84"/>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1.25" customHeight="1" x14ac:dyDescent="0.35">
      <c r="A439" s="82"/>
      <c r="B439" s="83"/>
      <c r="C439" s="84"/>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1.25" customHeight="1" x14ac:dyDescent="0.35">
      <c r="A440" s="82"/>
      <c r="B440" s="83"/>
      <c r="C440" s="84"/>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1.25" customHeight="1" x14ac:dyDescent="0.35">
      <c r="A441" s="82"/>
      <c r="B441" s="83"/>
      <c r="C441" s="84"/>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1.25" customHeight="1" x14ac:dyDescent="0.35">
      <c r="A442" s="82"/>
      <c r="B442" s="83"/>
      <c r="C442" s="84"/>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1.25" customHeight="1" x14ac:dyDescent="0.35">
      <c r="A443" s="82"/>
      <c r="B443" s="83"/>
      <c r="C443" s="84"/>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1.25" customHeight="1" x14ac:dyDescent="0.35">
      <c r="A444" s="82"/>
      <c r="B444" s="83"/>
      <c r="C444" s="84"/>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1.25" customHeight="1" x14ac:dyDescent="0.35">
      <c r="A445" s="82"/>
      <c r="B445" s="83"/>
      <c r="C445" s="84"/>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1.25" customHeight="1" x14ac:dyDescent="0.35">
      <c r="A446" s="82"/>
      <c r="B446" s="83"/>
      <c r="C446" s="84"/>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1.25" customHeight="1" x14ac:dyDescent="0.35">
      <c r="A447" s="82"/>
      <c r="B447" s="83"/>
      <c r="C447" s="84"/>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1.25" customHeight="1" x14ac:dyDescent="0.35">
      <c r="A448" s="82"/>
      <c r="B448" s="83"/>
      <c r="C448" s="84"/>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1.25" customHeight="1" x14ac:dyDescent="0.35">
      <c r="A449" s="82"/>
      <c r="B449" s="83"/>
      <c r="C449" s="84"/>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1.25" customHeight="1" x14ac:dyDescent="0.35">
      <c r="A450" s="82"/>
      <c r="B450" s="83"/>
      <c r="C450" s="84"/>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1.25" customHeight="1" x14ac:dyDescent="0.35">
      <c r="A451" s="82"/>
      <c r="B451" s="83"/>
      <c r="C451" s="84"/>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1.25" customHeight="1" x14ac:dyDescent="0.35">
      <c r="A452" s="82"/>
      <c r="B452" s="83"/>
      <c r="C452" s="84"/>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1.25" customHeight="1" x14ac:dyDescent="0.35">
      <c r="A453" s="82"/>
      <c r="B453" s="83"/>
      <c r="C453" s="84"/>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1.25" customHeight="1" x14ac:dyDescent="0.35">
      <c r="A454" s="82"/>
      <c r="B454" s="83"/>
      <c r="C454" s="84"/>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1.25" customHeight="1" x14ac:dyDescent="0.35">
      <c r="A455" s="82"/>
      <c r="B455" s="83"/>
      <c r="C455" s="84"/>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1.25" customHeight="1" x14ac:dyDescent="0.35">
      <c r="A456" s="82"/>
      <c r="B456" s="83"/>
      <c r="C456" s="84"/>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1.25" customHeight="1" x14ac:dyDescent="0.35">
      <c r="A457" s="82"/>
      <c r="B457" s="83"/>
      <c r="C457" s="84"/>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1.25" customHeight="1" x14ac:dyDescent="0.35">
      <c r="A458" s="82"/>
      <c r="B458" s="83"/>
      <c r="C458" s="84"/>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1.25" customHeight="1" x14ac:dyDescent="0.35">
      <c r="A459" s="82"/>
      <c r="B459" s="83"/>
      <c r="C459" s="84"/>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1.25" customHeight="1" x14ac:dyDescent="0.35">
      <c r="A460" s="82"/>
      <c r="B460" s="83"/>
      <c r="C460" s="84"/>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1.25" customHeight="1" x14ac:dyDescent="0.35">
      <c r="A461" s="82"/>
      <c r="B461" s="83"/>
      <c r="C461" s="84"/>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1.25" customHeight="1" x14ac:dyDescent="0.35">
      <c r="A462" s="82"/>
      <c r="B462" s="83"/>
      <c r="C462" s="84"/>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1.25" customHeight="1" x14ac:dyDescent="0.35">
      <c r="A463" s="82"/>
      <c r="B463" s="83"/>
      <c r="C463" s="84"/>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1.25" customHeight="1" x14ac:dyDescent="0.35">
      <c r="A464" s="82"/>
      <c r="B464" s="83"/>
      <c r="C464" s="84"/>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1.25" customHeight="1" x14ac:dyDescent="0.35">
      <c r="A465" s="82"/>
      <c r="B465" s="83"/>
      <c r="C465" s="84"/>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1.25" customHeight="1" x14ac:dyDescent="0.35">
      <c r="A466" s="82"/>
      <c r="B466" s="83"/>
      <c r="C466" s="84"/>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1.25" customHeight="1" x14ac:dyDescent="0.35">
      <c r="A467" s="82"/>
      <c r="B467" s="83"/>
      <c r="C467" s="84"/>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1.25" customHeight="1" x14ac:dyDescent="0.35">
      <c r="A468" s="82"/>
      <c r="B468" s="83"/>
      <c r="C468" s="84"/>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1.25" customHeight="1" x14ac:dyDescent="0.35">
      <c r="A469" s="82"/>
      <c r="B469" s="83"/>
      <c r="C469" s="84"/>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1.25" customHeight="1" x14ac:dyDescent="0.35">
      <c r="A470" s="82"/>
      <c r="B470" s="83"/>
      <c r="C470" s="84"/>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1.25" customHeight="1" x14ac:dyDescent="0.35">
      <c r="A471" s="82"/>
      <c r="B471" s="83"/>
      <c r="C471" s="84"/>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1.25" customHeight="1" x14ac:dyDescent="0.35">
      <c r="A472" s="82"/>
      <c r="B472" s="83"/>
      <c r="C472" s="84"/>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1.25" customHeight="1" x14ac:dyDescent="0.35">
      <c r="A473" s="82"/>
      <c r="B473" s="83"/>
      <c r="C473" s="84"/>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1.25" customHeight="1" x14ac:dyDescent="0.35">
      <c r="A474" s="82"/>
      <c r="B474" s="83"/>
      <c r="C474" s="84"/>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1.25" customHeight="1" x14ac:dyDescent="0.35">
      <c r="A475" s="82"/>
      <c r="B475" s="83"/>
      <c r="C475" s="84"/>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1.25" customHeight="1" x14ac:dyDescent="0.35">
      <c r="A476" s="82"/>
      <c r="B476" s="83"/>
      <c r="C476" s="84"/>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1.25" customHeight="1" x14ac:dyDescent="0.35">
      <c r="A477" s="82"/>
      <c r="B477" s="83"/>
      <c r="C477" s="84"/>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1.25" customHeight="1" x14ac:dyDescent="0.35">
      <c r="A478" s="82"/>
      <c r="B478" s="83"/>
      <c r="C478" s="84"/>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1.25" customHeight="1" x14ac:dyDescent="0.35">
      <c r="A479" s="82"/>
      <c r="B479" s="83"/>
      <c r="C479" s="84"/>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1.25" customHeight="1" x14ac:dyDescent="0.35">
      <c r="A480" s="82"/>
      <c r="B480" s="83"/>
      <c r="C480" s="84"/>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1.25" customHeight="1" x14ac:dyDescent="0.35">
      <c r="A481" s="82"/>
      <c r="B481" s="83"/>
      <c r="C481" s="84"/>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1.25" customHeight="1" x14ac:dyDescent="0.35">
      <c r="A482" s="82"/>
      <c r="B482" s="83"/>
      <c r="C482" s="84"/>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1.25" customHeight="1" x14ac:dyDescent="0.35">
      <c r="A483" s="82"/>
      <c r="B483" s="83"/>
      <c r="C483" s="84"/>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1.25" customHeight="1" x14ac:dyDescent="0.35">
      <c r="A484" s="82"/>
      <c r="B484" s="83"/>
      <c r="C484" s="84"/>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1.25" customHeight="1" x14ac:dyDescent="0.35">
      <c r="A485" s="82"/>
      <c r="B485" s="83"/>
      <c r="C485" s="84"/>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1.25" customHeight="1" x14ac:dyDescent="0.35">
      <c r="A486" s="82"/>
      <c r="B486" s="83"/>
      <c r="C486" s="84"/>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1.25" customHeight="1" x14ac:dyDescent="0.35">
      <c r="A487" s="82"/>
      <c r="B487" s="83"/>
      <c r="C487" s="84"/>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1.25" customHeight="1" x14ac:dyDescent="0.35">
      <c r="A488" s="82"/>
      <c r="B488" s="83"/>
      <c r="C488" s="84"/>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1.25" customHeight="1" x14ac:dyDescent="0.35">
      <c r="A489" s="82"/>
      <c r="B489" s="83"/>
      <c r="C489" s="84"/>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1.25" customHeight="1" x14ac:dyDescent="0.35">
      <c r="A490" s="82"/>
      <c r="B490" s="83"/>
      <c r="C490" s="84"/>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1.25" customHeight="1" x14ac:dyDescent="0.35">
      <c r="A491" s="82"/>
      <c r="B491" s="83"/>
      <c r="C491" s="84"/>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1.25" customHeight="1" x14ac:dyDescent="0.35">
      <c r="A492" s="82"/>
      <c r="B492" s="83"/>
      <c r="C492" s="84"/>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1.25" customHeight="1" x14ac:dyDescent="0.35">
      <c r="A493" s="82"/>
      <c r="B493" s="83"/>
      <c r="C493" s="84"/>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1.25" customHeight="1" x14ac:dyDescent="0.35">
      <c r="A494" s="82"/>
      <c r="B494" s="83"/>
      <c r="C494" s="84"/>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1.25" customHeight="1" x14ac:dyDescent="0.35">
      <c r="A495" s="82"/>
      <c r="B495" s="83"/>
      <c r="C495" s="84"/>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1.25" customHeight="1" x14ac:dyDescent="0.35">
      <c r="A496" s="82"/>
      <c r="B496" s="83"/>
      <c r="C496" s="84"/>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1.25" customHeight="1" x14ac:dyDescent="0.35">
      <c r="A497" s="82"/>
      <c r="B497" s="83"/>
      <c r="C497" s="84"/>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1.25" customHeight="1" x14ac:dyDescent="0.35">
      <c r="A498" s="82"/>
      <c r="B498" s="83"/>
      <c r="C498" s="84"/>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1.25" customHeight="1" x14ac:dyDescent="0.35">
      <c r="A499" s="82"/>
      <c r="B499" s="83"/>
      <c r="C499" s="84"/>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1.25" customHeight="1" x14ac:dyDescent="0.35">
      <c r="A500" s="82"/>
      <c r="B500" s="83"/>
      <c r="C500" s="84"/>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1.25" customHeight="1" x14ac:dyDescent="0.35">
      <c r="A501" s="82"/>
      <c r="B501" s="83"/>
      <c r="C501" s="84"/>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1.25" customHeight="1" x14ac:dyDescent="0.35">
      <c r="A502" s="82"/>
      <c r="B502" s="83"/>
      <c r="C502" s="84"/>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1.25" customHeight="1" x14ac:dyDescent="0.35">
      <c r="A503" s="82"/>
      <c r="B503" s="83"/>
      <c r="C503" s="84"/>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1.25" customHeight="1" x14ac:dyDescent="0.35">
      <c r="A504" s="82"/>
      <c r="B504" s="83"/>
      <c r="C504" s="84"/>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1.25" customHeight="1" x14ac:dyDescent="0.35">
      <c r="A505" s="82"/>
      <c r="B505" s="83"/>
      <c r="C505" s="84"/>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1.25" customHeight="1" x14ac:dyDescent="0.35">
      <c r="A506" s="82"/>
      <c r="B506" s="83"/>
      <c r="C506" s="84"/>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1.25" customHeight="1" x14ac:dyDescent="0.35">
      <c r="A507" s="82"/>
      <c r="B507" s="83"/>
      <c r="C507" s="84"/>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1.25" customHeight="1" x14ac:dyDescent="0.35">
      <c r="A508" s="82"/>
      <c r="B508" s="83"/>
      <c r="C508" s="84"/>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1.25" customHeight="1" x14ac:dyDescent="0.35">
      <c r="A509" s="82"/>
      <c r="B509" s="83"/>
      <c r="C509" s="84"/>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1.25" customHeight="1" x14ac:dyDescent="0.35">
      <c r="A510" s="82"/>
      <c r="B510" s="83"/>
      <c r="C510" s="84"/>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1.25" customHeight="1" x14ac:dyDescent="0.35">
      <c r="A511" s="82"/>
      <c r="B511" s="83"/>
      <c r="C511" s="84"/>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1.25" customHeight="1" x14ac:dyDescent="0.35">
      <c r="A512" s="82"/>
      <c r="B512" s="83"/>
      <c r="C512" s="84"/>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1.25" customHeight="1" x14ac:dyDescent="0.35">
      <c r="A513" s="82"/>
      <c r="B513" s="83"/>
      <c r="C513" s="84"/>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1.25" customHeight="1" x14ac:dyDescent="0.35">
      <c r="A514" s="82"/>
      <c r="B514" s="83"/>
      <c r="C514" s="84"/>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1.25" customHeight="1" x14ac:dyDescent="0.35">
      <c r="A515" s="82"/>
      <c r="B515" s="83"/>
      <c r="C515" s="84"/>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1.25" customHeight="1" x14ac:dyDescent="0.35">
      <c r="A516" s="82"/>
      <c r="B516" s="83"/>
      <c r="C516" s="84"/>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1.25" customHeight="1" x14ac:dyDescent="0.35">
      <c r="A517" s="82"/>
      <c r="B517" s="83"/>
      <c r="C517" s="84"/>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1.25" customHeight="1" x14ac:dyDescent="0.35">
      <c r="A518" s="82"/>
      <c r="B518" s="83"/>
      <c r="C518" s="84"/>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1.25" customHeight="1" x14ac:dyDescent="0.35">
      <c r="A519" s="82"/>
      <c r="B519" s="83"/>
      <c r="C519" s="84"/>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1.25" customHeight="1" x14ac:dyDescent="0.35">
      <c r="A520" s="82"/>
      <c r="B520" s="83"/>
      <c r="C520" s="84"/>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1.25" customHeight="1" x14ac:dyDescent="0.35">
      <c r="A521" s="82"/>
      <c r="B521" s="83"/>
      <c r="C521" s="84"/>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1.25" customHeight="1" x14ac:dyDescent="0.35">
      <c r="A522" s="82"/>
      <c r="B522" s="83"/>
      <c r="C522" s="84"/>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1.25" customHeight="1" x14ac:dyDescent="0.35">
      <c r="A523" s="82"/>
      <c r="B523" s="83"/>
      <c r="C523" s="84"/>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1.25" customHeight="1" x14ac:dyDescent="0.35">
      <c r="A524" s="82"/>
      <c r="B524" s="83"/>
      <c r="C524" s="84"/>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1.25" customHeight="1" x14ac:dyDescent="0.35">
      <c r="A525" s="82"/>
      <c r="B525" s="83"/>
      <c r="C525" s="84"/>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1.25" customHeight="1" x14ac:dyDescent="0.35">
      <c r="A526" s="82"/>
      <c r="B526" s="83"/>
      <c r="C526" s="84"/>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1.25" customHeight="1" x14ac:dyDescent="0.35">
      <c r="A527" s="82"/>
      <c r="B527" s="83"/>
      <c r="C527" s="84"/>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1.25" customHeight="1" x14ac:dyDescent="0.35">
      <c r="A528" s="82"/>
      <c r="B528" s="83"/>
      <c r="C528" s="84"/>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1.25" customHeight="1" x14ac:dyDescent="0.35">
      <c r="A529" s="82"/>
      <c r="B529" s="83"/>
      <c r="C529" s="84"/>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1.25" customHeight="1" x14ac:dyDescent="0.35">
      <c r="A530" s="82"/>
      <c r="B530" s="83"/>
      <c r="C530" s="84"/>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1.25" customHeight="1" x14ac:dyDescent="0.35">
      <c r="A531" s="82"/>
      <c r="B531" s="83"/>
      <c r="C531" s="84"/>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1.25" customHeight="1" x14ac:dyDescent="0.35">
      <c r="A532" s="82"/>
      <c r="B532" s="83"/>
      <c r="C532" s="84"/>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1.25" customHeight="1" x14ac:dyDescent="0.35">
      <c r="A533" s="82"/>
      <c r="B533" s="83"/>
      <c r="C533" s="84"/>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1.25" customHeight="1" x14ac:dyDescent="0.35">
      <c r="A534" s="82"/>
      <c r="B534" s="83"/>
      <c r="C534" s="84"/>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1.25" customHeight="1" x14ac:dyDescent="0.35">
      <c r="A535" s="82"/>
      <c r="B535" s="83"/>
      <c r="C535" s="84"/>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1.25" customHeight="1" x14ac:dyDescent="0.35">
      <c r="A536" s="82"/>
      <c r="B536" s="83"/>
      <c r="C536" s="84"/>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1.25" customHeight="1" x14ac:dyDescent="0.35">
      <c r="A537" s="82"/>
      <c r="B537" s="83"/>
      <c r="C537" s="84"/>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1.25" customHeight="1" x14ac:dyDescent="0.35">
      <c r="A538" s="82"/>
      <c r="B538" s="83"/>
      <c r="C538" s="84"/>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1.25" customHeight="1" x14ac:dyDescent="0.35">
      <c r="A539" s="82"/>
      <c r="B539" s="83"/>
      <c r="C539" s="84"/>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1.25" customHeight="1" x14ac:dyDescent="0.35">
      <c r="A540" s="82"/>
      <c r="B540" s="83"/>
      <c r="C540" s="84"/>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1.25" customHeight="1" x14ac:dyDescent="0.35">
      <c r="A541" s="82"/>
      <c r="B541" s="83"/>
      <c r="C541" s="84"/>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1.25" customHeight="1" x14ac:dyDescent="0.35">
      <c r="A542" s="82"/>
      <c r="B542" s="83"/>
      <c r="C542" s="84"/>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1.25" customHeight="1" x14ac:dyDescent="0.35">
      <c r="A543" s="82"/>
      <c r="B543" s="83"/>
      <c r="C543" s="84"/>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1.25" customHeight="1" x14ac:dyDescent="0.35">
      <c r="A544" s="82"/>
      <c r="B544" s="83"/>
      <c r="C544" s="84"/>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1.25" customHeight="1" x14ac:dyDescent="0.35">
      <c r="A545" s="82"/>
      <c r="B545" s="83"/>
      <c r="C545" s="84"/>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1.25" customHeight="1" x14ac:dyDescent="0.35">
      <c r="A546" s="82"/>
      <c r="B546" s="83"/>
      <c r="C546" s="84"/>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1.25" customHeight="1" x14ac:dyDescent="0.35">
      <c r="A547" s="82"/>
      <c r="B547" s="83"/>
      <c r="C547" s="84"/>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1.25" customHeight="1" x14ac:dyDescent="0.35">
      <c r="A548" s="82"/>
      <c r="B548" s="83"/>
      <c r="C548" s="84"/>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1.25" customHeight="1" x14ac:dyDescent="0.35">
      <c r="A549" s="82"/>
      <c r="B549" s="83"/>
      <c r="C549" s="84"/>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1.25" customHeight="1" x14ac:dyDescent="0.35">
      <c r="A550" s="82"/>
      <c r="B550" s="83"/>
      <c r="C550" s="84"/>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1.25" customHeight="1" x14ac:dyDescent="0.35">
      <c r="A551" s="82"/>
      <c r="B551" s="83"/>
      <c r="C551" s="84"/>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1.25" customHeight="1" x14ac:dyDescent="0.35">
      <c r="A552" s="82"/>
      <c r="B552" s="83"/>
      <c r="C552" s="84"/>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1.25" customHeight="1" x14ac:dyDescent="0.35">
      <c r="A553" s="82"/>
      <c r="B553" s="83"/>
      <c r="C553" s="84"/>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1.25" customHeight="1" x14ac:dyDescent="0.35">
      <c r="A554" s="82"/>
      <c r="B554" s="83"/>
      <c r="C554" s="84"/>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1.25" customHeight="1" x14ac:dyDescent="0.35">
      <c r="A555" s="82"/>
      <c r="B555" s="83"/>
      <c r="C555" s="84"/>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1.25" customHeight="1" x14ac:dyDescent="0.35">
      <c r="A556" s="82"/>
      <c r="B556" s="83"/>
      <c r="C556" s="84"/>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1.25" customHeight="1" x14ac:dyDescent="0.35">
      <c r="A557" s="82"/>
      <c r="B557" s="83"/>
      <c r="C557" s="84"/>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1.25" customHeight="1" x14ac:dyDescent="0.35">
      <c r="A558" s="82"/>
      <c r="B558" s="83"/>
      <c r="C558" s="84"/>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1.25" customHeight="1" x14ac:dyDescent="0.35">
      <c r="A559" s="82"/>
      <c r="B559" s="83"/>
      <c r="C559" s="84"/>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1.25" customHeight="1" x14ac:dyDescent="0.35">
      <c r="A560" s="82"/>
      <c r="B560" s="83"/>
      <c r="C560" s="84"/>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1.25" customHeight="1" x14ac:dyDescent="0.35">
      <c r="A561" s="82"/>
      <c r="B561" s="83"/>
      <c r="C561" s="84"/>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1.25" customHeight="1" x14ac:dyDescent="0.35">
      <c r="A562" s="82"/>
      <c r="B562" s="83"/>
      <c r="C562" s="84"/>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1.25" customHeight="1" x14ac:dyDescent="0.35">
      <c r="A563" s="82"/>
      <c r="B563" s="83"/>
      <c r="C563" s="84"/>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1.25" customHeight="1" x14ac:dyDescent="0.35">
      <c r="A564" s="82"/>
      <c r="B564" s="83"/>
      <c r="C564" s="84"/>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1.25" customHeight="1" x14ac:dyDescent="0.35">
      <c r="A565" s="82"/>
      <c r="B565" s="83"/>
      <c r="C565" s="84"/>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1.25" customHeight="1" x14ac:dyDescent="0.35">
      <c r="A566" s="82"/>
      <c r="B566" s="83"/>
      <c r="C566" s="84"/>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1.25" customHeight="1" x14ac:dyDescent="0.35">
      <c r="A567" s="82"/>
      <c r="B567" s="83"/>
      <c r="C567" s="84"/>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1.25" customHeight="1" x14ac:dyDescent="0.35">
      <c r="A568" s="82"/>
      <c r="B568" s="83"/>
      <c r="C568" s="84"/>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1.25" customHeight="1" x14ac:dyDescent="0.35">
      <c r="A569" s="82"/>
      <c r="B569" s="83"/>
      <c r="C569" s="84"/>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1.25" customHeight="1" x14ac:dyDescent="0.35">
      <c r="A570" s="82"/>
      <c r="B570" s="83"/>
      <c r="C570" s="84"/>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1.25" customHeight="1" x14ac:dyDescent="0.35">
      <c r="A571" s="82"/>
      <c r="B571" s="83"/>
      <c r="C571" s="84"/>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1.25" customHeight="1" x14ac:dyDescent="0.35">
      <c r="A572" s="82"/>
      <c r="B572" s="83"/>
      <c r="C572" s="84"/>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1.25" customHeight="1" x14ac:dyDescent="0.35">
      <c r="A573" s="82"/>
      <c r="B573" s="83"/>
      <c r="C573" s="84"/>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1.25" customHeight="1" x14ac:dyDescent="0.35">
      <c r="A574" s="82"/>
      <c r="B574" s="83"/>
      <c r="C574" s="84"/>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1.25" customHeight="1" x14ac:dyDescent="0.35">
      <c r="A575" s="82"/>
      <c r="B575" s="83"/>
      <c r="C575" s="84"/>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1.25" customHeight="1" x14ac:dyDescent="0.35">
      <c r="A576" s="82"/>
      <c r="B576" s="83"/>
      <c r="C576" s="84"/>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1.25" customHeight="1" x14ac:dyDescent="0.35">
      <c r="A577" s="82"/>
      <c r="B577" s="83"/>
      <c r="C577" s="84"/>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1.25" customHeight="1" x14ac:dyDescent="0.35">
      <c r="A578" s="82"/>
      <c r="B578" s="83"/>
      <c r="C578" s="84"/>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1.25" customHeight="1" x14ac:dyDescent="0.35">
      <c r="A579" s="82"/>
      <c r="B579" s="83"/>
      <c r="C579" s="84"/>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1.25" customHeight="1" x14ac:dyDescent="0.35">
      <c r="A580" s="82"/>
      <c r="B580" s="83"/>
      <c r="C580" s="84"/>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1.25" customHeight="1" x14ac:dyDescent="0.35">
      <c r="A581" s="82"/>
      <c r="B581" s="83"/>
      <c r="C581" s="84"/>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1.25" customHeight="1" x14ac:dyDescent="0.35">
      <c r="A582" s="82"/>
      <c r="B582" s="83"/>
      <c r="C582" s="84"/>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1.25" customHeight="1" x14ac:dyDescent="0.35">
      <c r="A583" s="82"/>
      <c r="B583" s="83"/>
      <c r="C583" s="84"/>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1.25" customHeight="1" x14ac:dyDescent="0.35">
      <c r="A584" s="82"/>
      <c r="B584" s="83"/>
      <c r="C584" s="84"/>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1.25" customHeight="1" x14ac:dyDescent="0.35">
      <c r="A585" s="82"/>
      <c r="B585" s="83"/>
      <c r="C585" s="84"/>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1.25" customHeight="1" x14ac:dyDescent="0.35">
      <c r="A586" s="82"/>
      <c r="B586" s="83"/>
      <c r="C586" s="84"/>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1.25" customHeight="1" x14ac:dyDescent="0.35">
      <c r="A587" s="82"/>
      <c r="B587" s="83"/>
      <c r="C587" s="84"/>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1.25" customHeight="1" x14ac:dyDescent="0.35">
      <c r="A588" s="82"/>
      <c r="B588" s="83"/>
      <c r="C588" s="84"/>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1.25" customHeight="1" x14ac:dyDescent="0.35">
      <c r="A589" s="82"/>
      <c r="B589" s="83"/>
      <c r="C589" s="84"/>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1.25" customHeight="1" x14ac:dyDescent="0.35">
      <c r="A590" s="82"/>
      <c r="B590" s="83"/>
      <c r="C590" s="84"/>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1.25" customHeight="1" x14ac:dyDescent="0.35">
      <c r="A591" s="82"/>
      <c r="B591" s="83"/>
      <c r="C591" s="84"/>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1.25" customHeight="1" x14ac:dyDescent="0.35">
      <c r="A592" s="82"/>
      <c r="B592" s="83"/>
      <c r="C592" s="84"/>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1.25" customHeight="1" x14ac:dyDescent="0.35">
      <c r="A593" s="82"/>
      <c r="B593" s="83"/>
      <c r="C593" s="84"/>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1.25" customHeight="1" x14ac:dyDescent="0.35">
      <c r="A594" s="82"/>
      <c r="B594" s="83"/>
      <c r="C594" s="84"/>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1.25" customHeight="1" x14ac:dyDescent="0.35">
      <c r="A595" s="82"/>
      <c r="B595" s="83"/>
      <c r="C595" s="84"/>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1.25" customHeight="1" x14ac:dyDescent="0.35">
      <c r="A596" s="82"/>
      <c r="B596" s="83"/>
      <c r="C596" s="84"/>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1.25" customHeight="1" x14ac:dyDescent="0.35">
      <c r="A597" s="82"/>
      <c r="B597" s="83"/>
      <c r="C597" s="84"/>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1.25" customHeight="1" x14ac:dyDescent="0.35">
      <c r="A598" s="82"/>
      <c r="B598" s="83"/>
      <c r="C598" s="84"/>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1.25" customHeight="1" x14ac:dyDescent="0.35">
      <c r="A599" s="82"/>
      <c r="B599" s="83"/>
      <c r="C599" s="84"/>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1.25" customHeight="1" x14ac:dyDescent="0.35">
      <c r="A600" s="82"/>
      <c r="B600" s="83"/>
      <c r="C600" s="84"/>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1.25" customHeight="1" x14ac:dyDescent="0.35">
      <c r="A601" s="82"/>
      <c r="B601" s="83"/>
      <c r="C601" s="84"/>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1.25" customHeight="1" x14ac:dyDescent="0.35">
      <c r="A602" s="82"/>
      <c r="B602" s="83"/>
      <c r="C602" s="84"/>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1.25" customHeight="1" x14ac:dyDescent="0.35">
      <c r="A603" s="82"/>
      <c r="B603" s="83"/>
      <c r="C603" s="84"/>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1.25" customHeight="1" x14ac:dyDescent="0.35">
      <c r="A604" s="82"/>
      <c r="B604" s="83"/>
      <c r="C604" s="84"/>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1.25" customHeight="1" x14ac:dyDescent="0.35">
      <c r="A605" s="82"/>
      <c r="B605" s="83"/>
      <c r="C605" s="84"/>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1.25" customHeight="1" x14ac:dyDescent="0.35">
      <c r="A606" s="82"/>
      <c r="B606" s="83"/>
      <c r="C606" s="84"/>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1.25" customHeight="1" x14ac:dyDescent="0.35">
      <c r="A607" s="82"/>
      <c r="B607" s="83"/>
      <c r="C607" s="84"/>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1.25" customHeight="1" x14ac:dyDescent="0.35">
      <c r="A608" s="82"/>
      <c r="B608" s="83"/>
      <c r="C608" s="84"/>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1.25" customHeight="1" x14ac:dyDescent="0.35">
      <c r="A609" s="82"/>
      <c r="B609" s="83"/>
      <c r="C609" s="84"/>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1.25" customHeight="1" x14ac:dyDescent="0.35">
      <c r="A610" s="82"/>
      <c r="B610" s="83"/>
      <c r="C610" s="84"/>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1.25" customHeight="1" x14ac:dyDescent="0.35">
      <c r="A611" s="82"/>
      <c r="B611" s="83"/>
      <c r="C611" s="84"/>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1.25" customHeight="1" x14ac:dyDescent="0.35">
      <c r="A612" s="82"/>
      <c r="B612" s="83"/>
      <c r="C612" s="84"/>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1.25" customHeight="1" x14ac:dyDescent="0.35">
      <c r="A613" s="82"/>
      <c r="B613" s="83"/>
      <c r="C613" s="84"/>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1.25" customHeight="1" x14ac:dyDescent="0.35">
      <c r="A614" s="82"/>
      <c r="B614" s="83"/>
      <c r="C614" s="84"/>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1.25" customHeight="1" x14ac:dyDescent="0.35">
      <c r="A615" s="82"/>
      <c r="B615" s="83"/>
      <c r="C615" s="84"/>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1.25" customHeight="1" x14ac:dyDescent="0.35">
      <c r="A616" s="82"/>
      <c r="B616" s="83"/>
      <c r="C616" s="84"/>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1.25" customHeight="1" x14ac:dyDescent="0.35">
      <c r="A617" s="82"/>
      <c r="B617" s="83"/>
      <c r="C617" s="84"/>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1.25" customHeight="1" x14ac:dyDescent="0.35">
      <c r="A618" s="82"/>
      <c r="B618" s="83"/>
      <c r="C618" s="84"/>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1.25" customHeight="1" x14ac:dyDescent="0.35">
      <c r="A619" s="82"/>
      <c r="B619" s="83"/>
      <c r="C619" s="84"/>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1.25" customHeight="1" x14ac:dyDescent="0.35">
      <c r="A620" s="82"/>
      <c r="B620" s="83"/>
      <c r="C620" s="84"/>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1.25" customHeight="1" x14ac:dyDescent="0.35">
      <c r="A621" s="82"/>
      <c r="B621" s="83"/>
      <c r="C621" s="84"/>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1.25" customHeight="1" x14ac:dyDescent="0.35">
      <c r="A622" s="82"/>
      <c r="B622" s="83"/>
      <c r="C622" s="84"/>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1.25" customHeight="1" x14ac:dyDescent="0.35">
      <c r="A623" s="82"/>
      <c r="B623" s="83"/>
      <c r="C623" s="84"/>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1.25" customHeight="1" x14ac:dyDescent="0.35">
      <c r="A624" s="82"/>
      <c r="B624" s="83"/>
      <c r="C624" s="84"/>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1.25" customHeight="1" x14ac:dyDescent="0.35">
      <c r="A625" s="82"/>
      <c r="B625" s="83"/>
      <c r="C625" s="84"/>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1.25" customHeight="1" x14ac:dyDescent="0.35">
      <c r="A626" s="82"/>
      <c r="B626" s="83"/>
      <c r="C626" s="84"/>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1.25" customHeight="1" x14ac:dyDescent="0.35">
      <c r="A627" s="82"/>
      <c r="B627" s="83"/>
      <c r="C627" s="84"/>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1.25" customHeight="1" x14ac:dyDescent="0.35">
      <c r="A628" s="82"/>
      <c r="B628" s="83"/>
      <c r="C628" s="84"/>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1.25" customHeight="1" x14ac:dyDescent="0.35">
      <c r="A629" s="82"/>
      <c r="B629" s="83"/>
      <c r="C629" s="84"/>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1.25" customHeight="1" x14ac:dyDescent="0.35">
      <c r="A630" s="82"/>
      <c r="B630" s="83"/>
      <c r="C630" s="84"/>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1.25" customHeight="1" x14ac:dyDescent="0.35">
      <c r="A631" s="82"/>
      <c r="B631" s="83"/>
      <c r="C631" s="84"/>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1.25" customHeight="1" x14ac:dyDescent="0.35">
      <c r="A632" s="82"/>
      <c r="B632" s="83"/>
      <c r="C632" s="84"/>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1.25" customHeight="1" x14ac:dyDescent="0.35">
      <c r="A633" s="82"/>
      <c r="B633" s="83"/>
      <c r="C633" s="84"/>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1.25" customHeight="1" x14ac:dyDescent="0.35">
      <c r="A634" s="82"/>
      <c r="B634" s="83"/>
      <c r="C634" s="84"/>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1.25" customHeight="1" x14ac:dyDescent="0.35">
      <c r="A635" s="82"/>
      <c r="B635" s="83"/>
      <c r="C635" s="84"/>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1.25" customHeight="1" x14ac:dyDescent="0.35">
      <c r="A636" s="82"/>
      <c r="B636" s="83"/>
      <c r="C636" s="84"/>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1.25" customHeight="1" x14ac:dyDescent="0.35">
      <c r="A637" s="82"/>
      <c r="B637" s="83"/>
      <c r="C637" s="84"/>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1.25" customHeight="1" x14ac:dyDescent="0.35">
      <c r="A638" s="82"/>
      <c r="B638" s="83"/>
      <c r="C638" s="84"/>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1.25" customHeight="1" x14ac:dyDescent="0.35">
      <c r="A639" s="82"/>
      <c r="B639" s="83"/>
      <c r="C639" s="84"/>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1.25" customHeight="1" x14ac:dyDescent="0.35">
      <c r="A640" s="82"/>
      <c r="B640" s="83"/>
      <c r="C640" s="84"/>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1.25" customHeight="1" x14ac:dyDescent="0.35">
      <c r="A641" s="82"/>
      <c r="B641" s="83"/>
      <c r="C641" s="84"/>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1.25" customHeight="1" x14ac:dyDescent="0.35">
      <c r="A642" s="82"/>
      <c r="B642" s="83"/>
      <c r="C642" s="84"/>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1.25" customHeight="1" x14ac:dyDescent="0.35">
      <c r="A643" s="82"/>
      <c r="B643" s="83"/>
      <c r="C643" s="84"/>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1.25" customHeight="1" x14ac:dyDescent="0.35">
      <c r="A644" s="82"/>
      <c r="B644" s="83"/>
      <c r="C644" s="84"/>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1.25" customHeight="1" x14ac:dyDescent="0.35">
      <c r="A645" s="82"/>
      <c r="B645" s="83"/>
      <c r="C645" s="84"/>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1.25" customHeight="1" x14ac:dyDescent="0.35">
      <c r="A646" s="82"/>
      <c r="B646" s="83"/>
      <c r="C646" s="84"/>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1.25" customHeight="1" x14ac:dyDescent="0.35">
      <c r="A647" s="82"/>
      <c r="B647" s="83"/>
      <c r="C647" s="84"/>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1.25" customHeight="1" x14ac:dyDescent="0.35">
      <c r="A648" s="82"/>
      <c r="B648" s="83"/>
      <c r="C648" s="84"/>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1.25" customHeight="1" x14ac:dyDescent="0.35">
      <c r="A649" s="82"/>
      <c r="B649" s="83"/>
      <c r="C649" s="84"/>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1.25" customHeight="1" x14ac:dyDescent="0.35">
      <c r="A650" s="82"/>
      <c r="B650" s="83"/>
      <c r="C650" s="84"/>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1.25" customHeight="1" x14ac:dyDescent="0.35">
      <c r="A651" s="82"/>
      <c r="B651" s="83"/>
      <c r="C651" s="84"/>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1.25" customHeight="1" x14ac:dyDescent="0.35">
      <c r="A652" s="82"/>
      <c r="B652" s="83"/>
      <c r="C652" s="84"/>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1.25" customHeight="1" x14ac:dyDescent="0.35">
      <c r="A653" s="82"/>
      <c r="B653" s="83"/>
      <c r="C653" s="84"/>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1.25" customHeight="1" x14ac:dyDescent="0.35">
      <c r="A654" s="82"/>
      <c r="B654" s="83"/>
      <c r="C654" s="84"/>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1.25" customHeight="1" x14ac:dyDescent="0.35">
      <c r="A655" s="82"/>
      <c r="B655" s="83"/>
      <c r="C655" s="84"/>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1.25" customHeight="1" x14ac:dyDescent="0.35">
      <c r="A656" s="82"/>
      <c r="B656" s="83"/>
      <c r="C656" s="84"/>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1.25" customHeight="1" x14ac:dyDescent="0.35">
      <c r="A657" s="82"/>
      <c r="B657" s="83"/>
      <c r="C657" s="84"/>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1.25" customHeight="1" x14ac:dyDescent="0.35">
      <c r="A658" s="82"/>
      <c r="B658" s="83"/>
      <c r="C658" s="84"/>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1.25" customHeight="1" x14ac:dyDescent="0.35">
      <c r="A659" s="82"/>
      <c r="B659" s="83"/>
      <c r="C659" s="84"/>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1.25" customHeight="1" x14ac:dyDescent="0.35">
      <c r="A660" s="82"/>
      <c r="B660" s="83"/>
      <c r="C660" s="84"/>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1.25" customHeight="1" x14ac:dyDescent="0.35">
      <c r="A661" s="82"/>
      <c r="B661" s="83"/>
      <c r="C661" s="84"/>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1.25" customHeight="1" x14ac:dyDescent="0.35">
      <c r="A662" s="82"/>
      <c r="B662" s="83"/>
      <c r="C662" s="84"/>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1.25" customHeight="1" x14ac:dyDescent="0.35">
      <c r="A663" s="82"/>
      <c r="B663" s="83"/>
      <c r="C663" s="84"/>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1.25" customHeight="1" x14ac:dyDescent="0.35">
      <c r="A664" s="82"/>
      <c r="B664" s="83"/>
      <c r="C664" s="84"/>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1.25" customHeight="1" x14ac:dyDescent="0.35">
      <c r="A665" s="82"/>
      <c r="B665" s="83"/>
      <c r="C665" s="84"/>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1.25" customHeight="1" x14ac:dyDescent="0.35">
      <c r="A666" s="82"/>
      <c r="B666" s="83"/>
      <c r="C666" s="84"/>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1.25" customHeight="1" x14ac:dyDescent="0.35">
      <c r="A667" s="82"/>
      <c r="B667" s="83"/>
      <c r="C667" s="84"/>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1.25" customHeight="1" x14ac:dyDescent="0.35">
      <c r="A668" s="82"/>
      <c r="B668" s="83"/>
      <c r="C668" s="84"/>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1.25" customHeight="1" x14ac:dyDescent="0.35">
      <c r="A669" s="82"/>
      <c r="B669" s="83"/>
      <c r="C669" s="84"/>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1.25" customHeight="1" x14ac:dyDescent="0.35">
      <c r="A670" s="82"/>
      <c r="B670" s="83"/>
      <c r="C670" s="84"/>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1.25" customHeight="1" x14ac:dyDescent="0.35">
      <c r="A671" s="82"/>
      <c r="B671" s="83"/>
      <c r="C671" s="84"/>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1.25" customHeight="1" x14ac:dyDescent="0.35">
      <c r="A672" s="82"/>
      <c r="B672" s="83"/>
      <c r="C672" s="84"/>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1.25" customHeight="1" x14ac:dyDescent="0.35">
      <c r="A673" s="82"/>
      <c r="B673" s="83"/>
      <c r="C673" s="84"/>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1.25" customHeight="1" x14ac:dyDescent="0.35">
      <c r="A674" s="82"/>
      <c r="B674" s="83"/>
      <c r="C674" s="84"/>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1.25" customHeight="1" x14ac:dyDescent="0.35">
      <c r="A675" s="82"/>
      <c r="B675" s="83"/>
      <c r="C675" s="84"/>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1.25" customHeight="1" x14ac:dyDescent="0.35">
      <c r="A676" s="82"/>
      <c r="B676" s="83"/>
      <c r="C676" s="84"/>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1.25" customHeight="1" x14ac:dyDescent="0.35">
      <c r="A677" s="82"/>
      <c r="B677" s="83"/>
      <c r="C677" s="84"/>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1.25" customHeight="1" x14ac:dyDescent="0.35">
      <c r="A678" s="82"/>
      <c r="B678" s="83"/>
      <c r="C678" s="84"/>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1.25" customHeight="1" x14ac:dyDescent="0.35">
      <c r="A679" s="82"/>
      <c r="B679" s="83"/>
      <c r="C679" s="84"/>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1.25" customHeight="1" x14ac:dyDescent="0.35">
      <c r="A680" s="82"/>
      <c r="B680" s="83"/>
      <c r="C680" s="84"/>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1.25" customHeight="1" x14ac:dyDescent="0.35">
      <c r="A681" s="82"/>
      <c r="B681" s="83"/>
      <c r="C681" s="84"/>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1.25" customHeight="1" x14ac:dyDescent="0.35">
      <c r="A682" s="82"/>
      <c r="B682" s="83"/>
      <c r="C682" s="84"/>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1.25" customHeight="1" x14ac:dyDescent="0.35">
      <c r="A683" s="82"/>
      <c r="B683" s="83"/>
      <c r="C683" s="84"/>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1.25" customHeight="1" x14ac:dyDescent="0.35">
      <c r="A684" s="82"/>
      <c r="B684" s="83"/>
      <c r="C684" s="84"/>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1.25" customHeight="1" x14ac:dyDescent="0.35">
      <c r="A685" s="82"/>
      <c r="B685" s="83"/>
      <c r="C685" s="84"/>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1.25" customHeight="1" x14ac:dyDescent="0.35">
      <c r="A686" s="82"/>
      <c r="B686" s="83"/>
      <c r="C686" s="84"/>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1.25" customHeight="1" x14ac:dyDescent="0.35">
      <c r="A687" s="82"/>
      <c r="B687" s="83"/>
      <c r="C687" s="84"/>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1.25" customHeight="1" x14ac:dyDescent="0.35">
      <c r="A688" s="82"/>
      <c r="B688" s="83"/>
      <c r="C688" s="84"/>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1.25" customHeight="1" x14ac:dyDescent="0.35">
      <c r="A689" s="82"/>
      <c r="B689" s="83"/>
      <c r="C689" s="84"/>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1.25" customHeight="1" x14ac:dyDescent="0.35">
      <c r="A690" s="82"/>
      <c r="B690" s="83"/>
      <c r="C690" s="84"/>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1.25" customHeight="1" x14ac:dyDescent="0.35">
      <c r="A691" s="82"/>
      <c r="B691" s="83"/>
      <c r="C691" s="84"/>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1.25" customHeight="1" x14ac:dyDescent="0.35">
      <c r="A692" s="82"/>
      <c r="B692" s="83"/>
      <c r="C692" s="84"/>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1.25" customHeight="1" x14ac:dyDescent="0.35">
      <c r="A693" s="82"/>
      <c r="B693" s="83"/>
      <c r="C693" s="84"/>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1.25" customHeight="1" x14ac:dyDescent="0.35">
      <c r="A694" s="82"/>
      <c r="B694" s="83"/>
      <c r="C694" s="84"/>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1.25" customHeight="1" x14ac:dyDescent="0.35">
      <c r="A695" s="82"/>
      <c r="B695" s="83"/>
      <c r="C695" s="84"/>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1.25" customHeight="1" x14ac:dyDescent="0.35">
      <c r="A696" s="82"/>
      <c r="B696" s="83"/>
      <c r="C696" s="84"/>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1.25" customHeight="1" x14ac:dyDescent="0.35">
      <c r="A697" s="82"/>
      <c r="B697" s="83"/>
      <c r="C697" s="84"/>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1.25" customHeight="1" x14ac:dyDescent="0.35">
      <c r="A698" s="82"/>
      <c r="B698" s="83"/>
      <c r="C698" s="84"/>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1.25" customHeight="1" x14ac:dyDescent="0.35">
      <c r="A699" s="82"/>
      <c r="B699" s="83"/>
      <c r="C699" s="84"/>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1.25" customHeight="1" x14ac:dyDescent="0.35">
      <c r="A700" s="82"/>
      <c r="B700" s="83"/>
      <c r="C700" s="84"/>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1.25" customHeight="1" x14ac:dyDescent="0.35">
      <c r="A701" s="82"/>
      <c r="B701" s="83"/>
      <c r="C701" s="84"/>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1.25" customHeight="1" x14ac:dyDescent="0.35">
      <c r="A702" s="82"/>
      <c r="B702" s="83"/>
      <c r="C702" s="84"/>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1.25" customHeight="1" x14ac:dyDescent="0.35">
      <c r="A703" s="82"/>
      <c r="B703" s="83"/>
      <c r="C703" s="84"/>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1.25" customHeight="1" x14ac:dyDescent="0.35">
      <c r="A704" s="82"/>
      <c r="B704" s="83"/>
      <c r="C704" s="84"/>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1.25" customHeight="1" x14ac:dyDescent="0.35">
      <c r="A705" s="82"/>
      <c r="B705" s="83"/>
      <c r="C705" s="84"/>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1.25" customHeight="1" x14ac:dyDescent="0.35">
      <c r="A706" s="82"/>
      <c r="B706" s="83"/>
      <c r="C706" s="84"/>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1.25" customHeight="1" x14ac:dyDescent="0.35">
      <c r="A707" s="82"/>
      <c r="B707" s="83"/>
      <c r="C707" s="84"/>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1.25" customHeight="1" x14ac:dyDescent="0.35">
      <c r="A708" s="82"/>
      <c r="B708" s="83"/>
      <c r="C708" s="84"/>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1.25" customHeight="1" x14ac:dyDescent="0.35">
      <c r="A709" s="82"/>
      <c r="B709" s="83"/>
      <c r="C709" s="84"/>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1.25" customHeight="1" x14ac:dyDescent="0.35">
      <c r="A710" s="82"/>
      <c r="B710" s="83"/>
      <c r="C710" s="84"/>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1.25" customHeight="1" x14ac:dyDescent="0.35">
      <c r="A711" s="82"/>
      <c r="B711" s="83"/>
      <c r="C711" s="84"/>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1.25" customHeight="1" x14ac:dyDescent="0.35">
      <c r="A712" s="82"/>
      <c r="B712" s="83"/>
      <c r="C712" s="84"/>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1.25" customHeight="1" x14ac:dyDescent="0.35">
      <c r="A713" s="82"/>
      <c r="B713" s="83"/>
      <c r="C713" s="84"/>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1.25" customHeight="1" x14ac:dyDescent="0.35">
      <c r="A714" s="82"/>
      <c r="B714" s="83"/>
      <c r="C714" s="84"/>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1.25" customHeight="1" x14ac:dyDescent="0.35">
      <c r="A715" s="82"/>
      <c r="B715" s="83"/>
      <c r="C715" s="84"/>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1.25" customHeight="1" x14ac:dyDescent="0.35">
      <c r="A716" s="82"/>
      <c r="B716" s="83"/>
      <c r="C716" s="84"/>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1.25" customHeight="1" x14ac:dyDescent="0.35">
      <c r="A717" s="82"/>
      <c r="B717" s="83"/>
      <c r="C717" s="84"/>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1.25" customHeight="1" x14ac:dyDescent="0.35">
      <c r="A718" s="82"/>
      <c r="B718" s="83"/>
      <c r="C718" s="84"/>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1.25" customHeight="1" x14ac:dyDescent="0.35">
      <c r="A719" s="82"/>
      <c r="B719" s="83"/>
      <c r="C719" s="84"/>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1.25" customHeight="1" x14ac:dyDescent="0.35">
      <c r="A720" s="82"/>
      <c r="B720" s="83"/>
      <c r="C720" s="84"/>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1.25" customHeight="1" x14ac:dyDescent="0.35">
      <c r="A721" s="82"/>
      <c r="B721" s="83"/>
      <c r="C721" s="84"/>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1.25" customHeight="1" x14ac:dyDescent="0.35">
      <c r="A722" s="82"/>
      <c r="B722" s="83"/>
      <c r="C722" s="84"/>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1.25" customHeight="1" x14ac:dyDescent="0.35">
      <c r="A723" s="82"/>
      <c r="B723" s="83"/>
      <c r="C723" s="84"/>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1.25" customHeight="1" x14ac:dyDescent="0.35">
      <c r="A724" s="82"/>
      <c r="B724" s="83"/>
      <c r="C724" s="84"/>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1.25" customHeight="1" x14ac:dyDescent="0.35">
      <c r="A725" s="82"/>
      <c r="B725" s="83"/>
      <c r="C725" s="84"/>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1.25" customHeight="1" x14ac:dyDescent="0.35">
      <c r="A726" s="82"/>
      <c r="B726" s="83"/>
      <c r="C726" s="84"/>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1.25" customHeight="1" x14ac:dyDescent="0.35">
      <c r="A727" s="82"/>
      <c r="B727" s="83"/>
      <c r="C727" s="84"/>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1.25" customHeight="1" x14ac:dyDescent="0.35">
      <c r="A728" s="82"/>
      <c r="B728" s="83"/>
      <c r="C728" s="84"/>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1.25" customHeight="1" x14ac:dyDescent="0.35">
      <c r="A729" s="82"/>
      <c r="B729" s="83"/>
      <c r="C729" s="84"/>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1.25" customHeight="1" x14ac:dyDescent="0.35">
      <c r="A730" s="82"/>
      <c r="B730" s="83"/>
      <c r="C730" s="84"/>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1.25" customHeight="1" x14ac:dyDescent="0.35">
      <c r="A731" s="82"/>
      <c r="B731" s="83"/>
      <c r="C731" s="84"/>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1.25" customHeight="1" x14ac:dyDescent="0.35">
      <c r="A732" s="82"/>
      <c r="B732" s="83"/>
      <c r="C732" s="84"/>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1.25" customHeight="1" x14ac:dyDescent="0.35">
      <c r="A733" s="82"/>
      <c r="B733" s="83"/>
      <c r="C733" s="84"/>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1.25" customHeight="1" x14ac:dyDescent="0.35">
      <c r="A734" s="82"/>
      <c r="B734" s="83"/>
      <c r="C734" s="84"/>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1.25" customHeight="1" x14ac:dyDescent="0.35">
      <c r="A735" s="82"/>
      <c r="B735" s="83"/>
      <c r="C735" s="84"/>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1.25" customHeight="1" x14ac:dyDescent="0.35">
      <c r="A736" s="82"/>
      <c r="B736" s="83"/>
      <c r="C736" s="84"/>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1.25" customHeight="1" x14ac:dyDescent="0.35">
      <c r="A737" s="82"/>
      <c r="B737" s="83"/>
      <c r="C737" s="84"/>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1.25" customHeight="1" x14ac:dyDescent="0.35">
      <c r="A738" s="82"/>
      <c r="B738" s="83"/>
      <c r="C738" s="84"/>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1.25" customHeight="1" x14ac:dyDescent="0.35">
      <c r="A739" s="82"/>
      <c r="B739" s="83"/>
      <c r="C739" s="84"/>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1.25" customHeight="1" x14ac:dyDescent="0.35">
      <c r="A740" s="82"/>
      <c r="B740" s="83"/>
      <c r="C740" s="84"/>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1.25" customHeight="1" x14ac:dyDescent="0.35">
      <c r="A741" s="82"/>
      <c r="B741" s="83"/>
      <c r="C741" s="84"/>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1.25" customHeight="1" x14ac:dyDescent="0.35">
      <c r="A742" s="82"/>
      <c r="B742" s="83"/>
      <c r="C742" s="84"/>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1.25" customHeight="1" x14ac:dyDescent="0.35">
      <c r="A743" s="82"/>
      <c r="B743" s="83"/>
      <c r="C743" s="84"/>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1.25" customHeight="1" x14ac:dyDescent="0.35">
      <c r="A744" s="82"/>
      <c r="B744" s="83"/>
      <c r="C744" s="84"/>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1.25" customHeight="1" x14ac:dyDescent="0.35">
      <c r="A745" s="82"/>
      <c r="B745" s="83"/>
      <c r="C745" s="84"/>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1.25" customHeight="1" x14ac:dyDescent="0.35">
      <c r="A746" s="82"/>
      <c r="B746" s="83"/>
      <c r="C746" s="84"/>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1.25" customHeight="1" x14ac:dyDescent="0.35">
      <c r="A747" s="82"/>
      <c r="B747" s="83"/>
      <c r="C747" s="84"/>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1.25" customHeight="1" x14ac:dyDescent="0.35">
      <c r="A748" s="82"/>
      <c r="B748" s="83"/>
      <c r="C748" s="84"/>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1.25" customHeight="1" x14ac:dyDescent="0.35">
      <c r="A749" s="82"/>
      <c r="B749" s="83"/>
      <c r="C749" s="84"/>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1.25" customHeight="1" x14ac:dyDescent="0.35">
      <c r="A750" s="82"/>
      <c r="B750" s="83"/>
      <c r="C750" s="84"/>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1.25" customHeight="1" x14ac:dyDescent="0.35">
      <c r="A751" s="82"/>
      <c r="B751" s="83"/>
      <c r="C751" s="84"/>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1.25" customHeight="1" x14ac:dyDescent="0.35">
      <c r="A752" s="82"/>
      <c r="B752" s="83"/>
      <c r="C752" s="84"/>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1.25" customHeight="1" x14ac:dyDescent="0.35">
      <c r="A753" s="82"/>
      <c r="B753" s="83"/>
      <c r="C753" s="84"/>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1.25" customHeight="1" x14ac:dyDescent="0.35">
      <c r="A754" s="82"/>
      <c r="B754" s="83"/>
      <c r="C754" s="84"/>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1.25" customHeight="1" x14ac:dyDescent="0.35">
      <c r="A755" s="82"/>
      <c r="B755" s="83"/>
      <c r="C755" s="84"/>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1.25" customHeight="1" x14ac:dyDescent="0.35">
      <c r="A756" s="82"/>
      <c r="B756" s="83"/>
      <c r="C756" s="84"/>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1.25" customHeight="1" x14ac:dyDescent="0.35">
      <c r="A757" s="82"/>
      <c r="B757" s="83"/>
      <c r="C757" s="84"/>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1.25" customHeight="1" x14ac:dyDescent="0.35">
      <c r="A758" s="82"/>
      <c r="B758" s="83"/>
      <c r="C758" s="84"/>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1.25" customHeight="1" x14ac:dyDescent="0.35">
      <c r="A759" s="82"/>
      <c r="B759" s="83"/>
      <c r="C759" s="84"/>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1.25" customHeight="1" x14ac:dyDescent="0.35">
      <c r="A760" s="82"/>
      <c r="B760" s="83"/>
      <c r="C760" s="84"/>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1.25" customHeight="1" x14ac:dyDescent="0.35">
      <c r="A761" s="82"/>
      <c r="B761" s="83"/>
      <c r="C761" s="84"/>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1.25" customHeight="1" x14ac:dyDescent="0.35">
      <c r="A762" s="82"/>
      <c r="B762" s="83"/>
      <c r="C762" s="84"/>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1.25" customHeight="1" x14ac:dyDescent="0.35">
      <c r="A763" s="82"/>
      <c r="B763" s="83"/>
      <c r="C763" s="84"/>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1.25" customHeight="1" x14ac:dyDescent="0.35">
      <c r="A764" s="82"/>
      <c r="B764" s="83"/>
      <c r="C764" s="84"/>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1.25" customHeight="1" x14ac:dyDescent="0.35">
      <c r="A765" s="82"/>
      <c r="B765" s="83"/>
      <c r="C765" s="84"/>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1.25" customHeight="1" x14ac:dyDescent="0.35">
      <c r="A766" s="82"/>
      <c r="B766" s="83"/>
      <c r="C766" s="84"/>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1.25" customHeight="1" x14ac:dyDescent="0.35">
      <c r="A767" s="82"/>
      <c r="B767" s="83"/>
      <c r="C767" s="84"/>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1.25" customHeight="1" x14ac:dyDescent="0.35">
      <c r="A768" s="82"/>
      <c r="B768" s="83"/>
      <c r="C768" s="84"/>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1.25" customHeight="1" x14ac:dyDescent="0.35">
      <c r="A769" s="82"/>
      <c r="B769" s="83"/>
      <c r="C769" s="84"/>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1.25" customHeight="1" x14ac:dyDescent="0.35">
      <c r="A770" s="82"/>
      <c r="B770" s="83"/>
      <c r="C770" s="84"/>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1.25" customHeight="1" x14ac:dyDescent="0.35">
      <c r="A771" s="82"/>
      <c r="B771" s="83"/>
      <c r="C771" s="84"/>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1.25" customHeight="1" x14ac:dyDescent="0.35">
      <c r="A772" s="82"/>
      <c r="B772" s="83"/>
      <c r="C772" s="84"/>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1.25" customHeight="1" x14ac:dyDescent="0.35">
      <c r="A773" s="82"/>
      <c r="B773" s="83"/>
      <c r="C773" s="84"/>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1.25" customHeight="1" x14ac:dyDescent="0.35">
      <c r="A774" s="82"/>
      <c r="B774" s="83"/>
      <c r="C774" s="84"/>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1.25" customHeight="1" x14ac:dyDescent="0.35">
      <c r="A775" s="82"/>
      <c r="B775" s="83"/>
      <c r="C775" s="84"/>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1.25" customHeight="1" x14ac:dyDescent="0.35">
      <c r="A776" s="82"/>
      <c r="B776" s="83"/>
      <c r="C776" s="84"/>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1.25" customHeight="1" x14ac:dyDescent="0.35">
      <c r="A777" s="82"/>
      <c r="B777" s="83"/>
      <c r="C777" s="84"/>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1.25" customHeight="1" x14ac:dyDescent="0.35">
      <c r="A778" s="82"/>
      <c r="B778" s="83"/>
      <c r="C778" s="84"/>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1.25" customHeight="1" x14ac:dyDescent="0.35">
      <c r="A779" s="82"/>
      <c r="B779" s="83"/>
      <c r="C779" s="84"/>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1.25" customHeight="1" x14ac:dyDescent="0.35">
      <c r="A780" s="82"/>
      <c r="B780" s="83"/>
      <c r="C780" s="84"/>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1.25" customHeight="1" x14ac:dyDescent="0.35">
      <c r="A781" s="82"/>
      <c r="B781" s="83"/>
      <c r="C781" s="84"/>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1.25" customHeight="1" x14ac:dyDescent="0.35">
      <c r="A782" s="82"/>
      <c r="B782" s="83"/>
      <c r="C782" s="84"/>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1.25" customHeight="1" x14ac:dyDescent="0.35">
      <c r="A783" s="82"/>
      <c r="B783" s="83"/>
      <c r="C783" s="84"/>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1.25" customHeight="1" x14ac:dyDescent="0.35">
      <c r="A784" s="82"/>
      <c r="B784" s="83"/>
      <c r="C784" s="84"/>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1.25" customHeight="1" x14ac:dyDescent="0.35">
      <c r="A785" s="82"/>
      <c r="B785" s="83"/>
      <c r="C785" s="84"/>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1.25" customHeight="1" x14ac:dyDescent="0.35">
      <c r="A786" s="82"/>
      <c r="B786" s="83"/>
      <c r="C786" s="84"/>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1.25" customHeight="1" x14ac:dyDescent="0.35">
      <c r="A787" s="82"/>
      <c r="B787" s="83"/>
      <c r="C787" s="84"/>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1.25" customHeight="1" x14ac:dyDescent="0.35">
      <c r="A788" s="82"/>
      <c r="B788" s="83"/>
      <c r="C788" s="84"/>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1.25" customHeight="1" x14ac:dyDescent="0.35">
      <c r="A789" s="82"/>
      <c r="B789" s="83"/>
      <c r="C789" s="84"/>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1.25" customHeight="1" x14ac:dyDescent="0.35">
      <c r="A790" s="82"/>
      <c r="B790" s="83"/>
      <c r="C790" s="84"/>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1.25" customHeight="1" x14ac:dyDescent="0.35">
      <c r="A791" s="82"/>
      <c r="B791" s="83"/>
      <c r="C791" s="84"/>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1.25" customHeight="1" x14ac:dyDescent="0.35">
      <c r="A792" s="82"/>
      <c r="B792" s="83"/>
      <c r="C792" s="84"/>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1.25" customHeight="1" x14ac:dyDescent="0.35">
      <c r="A793" s="82"/>
      <c r="B793" s="83"/>
      <c r="C793" s="84"/>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1.25" customHeight="1" x14ac:dyDescent="0.35">
      <c r="A794" s="82"/>
      <c r="B794" s="83"/>
      <c r="C794" s="84"/>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1.25" customHeight="1" x14ac:dyDescent="0.35">
      <c r="A795" s="82"/>
      <c r="B795" s="83"/>
      <c r="C795" s="84"/>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1.25" customHeight="1" x14ac:dyDescent="0.35">
      <c r="A796" s="82"/>
      <c r="B796" s="83"/>
      <c r="C796" s="84"/>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1.25" customHeight="1" x14ac:dyDescent="0.35">
      <c r="A797" s="82"/>
      <c r="B797" s="83"/>
      <c r="C797" s="84"/>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1.25" customHeight="1" x14ac:dyDescent="0.35">
      <c r="A798" s="82"/>
      <c r="B798" s="83"/>
      <c r="C798" s="84"/>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1.25" customHeight="1" x14ac:dyDescent="0.35">
      <c r="A799" s="82"/>
      <c r="B799" s="83"/>
      <c r="C799" s="84"/>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1.25" customHeight="1" x14ac:dyDescent="0.35">
      <c r="A800" s="82"/>
      <c r="B800" s="83"/>
      <c r="C800" s="84"/>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1.25" customHeight="1" x14ac:dyDescent="0.35">
      <c r="A801" s="82"/>
      <c r="B801" s="83"/>
      <c r="C801" s="84"/>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1.25" customHeight="1" x14ac:dyDescent="0.35">
      <c r="A802" s="82"/>
      <c r="B802" s="83"/>
      <c r="C802" s="84"/>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1.25" customHeight="1" x14ac:dyDescent="0.35">
      <c r="A803" s="82"/>
      <c r="B803" s="83"/>
      <c r="C803" s="84"/>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1.25" customHeight="1" x14ac:dyDescent="0.35">
      <c r="A804" s="82"/>
      <c r="B804" s="83"/>
      <c r="C804" s="84"/>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1.25" customHeight="1" x14ac:dyDescent="0.35">
      <c r="A805" s="82"/>
      <c r="B805" s="83"/>
      <c r="C805" s="84"/>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1.25" customHeight="1" x14ac:dyDescent="0.35">
      <c r="A806" s="82"/>
      <c r="B806" s="83"/>
      <c r="C806" s="84"/>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1.25" customHeight="1" x14ac:dyDescent="0.35">
      <c r="A807" s="82"/>
      <c r="B807" s="83"/>
      <c r="C807" s="84"/>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1.25" customHeight="1" x14ac:dyDescent="0.35">
      <c r="A808" s="82"/>
      <c r="B808" s="83"/>
      <c r="C808" s="84"/>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1.25" customHeight="1" x14ac:dyDescent="0.35">
      <c r="A809" s="82"/>
      <c r="B809" s="83"/>
      <c r="C809" s="84"/>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1.25" customHeight="1" x14ac:dyDescent="0.35">
      <c r="A810" s="82"/>
      <c r="B810" s="83"/>
      <c r="C810" s="84"/>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1.25" customHeight="1" x14ac:dyDescent="0.35">
      <c r="A811" s="82"/>
      <c r="B811" s="83"/>
      <c r="C811" s="84"/>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1.25" customHeight="1" x14ac:dyDescent="0.35">
      <c r="A812" s="82"/>
      <c r="B812" s="83"/>
      <c r="C812" s="84"/>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1.25" customHeight="1" x14ac:dyDescent="0.35">
      <c r="A813" s="82"/>
      <c r="B813" s="83"/>
      <c r="C813" s="84"/>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1.25" customHeight="1" x14ac:dyDescent="0.35">
      <c r="A814" s="82"/>
      <c r="B814" s="83"/>
      <c r="C814" s="84"/>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1.25" customHeight="1" x14ac:dyDescent="0.35">
      <c r="A815" s="82"/>
      <c r="B815" s="83"/>
      <c r="C815" s="84"/>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1.25" customHeight="1" x14ac:dyDescent="0.35">
      <c r="A816" s="82"/>
      <c r="B816" s="83"/>
      <c r="C816" s="84"/>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1.25" customHeight="1" x14ac:dyDescent="0.35">
      <c r="A817" s="82"/>
      <c r="B817" s="83"/>
      <c r="C817" s="84"/>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1.25" customHeight="1" x14ac:dyDescent="0.35">
      <c r="A818" s="82"/>
      <c r="B818" s="83"/>
      <c r="C818" s="84"/>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1.25" customHeight="1" x14ac:dyDescent="0.35">
      <c r="A819" s="82"/>
      <c r="B819" s="83"/>
      <c r="C819" s="84"/>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1.25" customHeight="1" x14ac:dyDescent="0.35">
      <c r="A820" s="82"/>
      <c r="B820" s="83"/>
      <c r="C820" s="84"/>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1.25" customHeight="1" x14ac:dyDescent="0.35">
      <c r="A821" s="82"/>
      <c r="B821" s="83"/>
      <c r="C821" s="84"/>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1.25" customHeight="1" x14ac:dyDescent="0.35">
      <c r="A822" s="82"/>
      <c r="B822" s="83"/>
      <c r="C822" s="84"/>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1.25" customHeight="1" x14ac:dyDescent="0.35">
      <c r="A823" s="82"/>
      <c r="B823" s="83"/>
      <c r="C823" s="84"/>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1.25" customHeight="1" x14ac:dyDescent="0.35">
      <c r="A824" s="82"/>
      <c r="B824" s="83"/>
      <c r="C824" s="84"/>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1.25" customHeight="1" x14ac:dyDescent="0.35">
      <c r="A825" s="82"/>
      <c r="B825" s="83"/>
      <c r="C825" s="84"/>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1.25" customHeight="1" x14ac:dyDescent="0.35">
      <c r="A826" s="82"/>
      <c r="B826" s="83"/>
      <c r="C826" s="84"/>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1.25" customHeight="1" x14ac:dyDescent="0.35">
      <c r="A827" s="82"/>
      <c r="B827" s="83"/>
      <c r="C827" s="84"/>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1.25" customHeight="1" x14ac:dyDescent="0.35">
      <c r="A828" s="82"/>
      <c r="B828" s="83"/>
      <c r="C828" s="84"/>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1.25" customHeight="1" x14ac:dyDescent="0.35">
      <c r="A829" s="82"/>
      <c r="B829" s="83"/>
      <c r="C829" s="84"/>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1.25" customHeight="1" x14ac:dyDescent="0.35">
      <c r="A830" s="82"/>
      <c r="B830" s="83"/>
      <c r="C830" s="84"/>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1.25" customHeight="1" x14ac:dyDescent="0.35">
      <c r="A831" s="82"/>
      <c r="B831" s="83"/>
      <c r="C831" s="84"/>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1.25" customHeight="1" x14ac:dyDescent="0.35">
      <c r="A832" s="82"/>
      <c r="B832" s="83"/>
      <c r="C832" s="84"/>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1.25" customHeight="1" x14ac:dyDescent="0.35">
      <c r="A833" s="82"/>
      <c r="B833" s="83"/>
      <c r="C833" s="84"/>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1.25" customHeight="1" x14ac:dyDescent="0.35">
      <c r="A834" s="82"/>
      <c r="B834" s="83"/>
      <c r="C834" s="84"/>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1.25" customHeight="1" x14ac:dyDescent="0.35">
      <c r="A835" s="82"/>
      <c r="B835" s="83"/>
      <c r="C835" s="84"/>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1.25" customHeight="1" x14ac:dyDescent="0.35">
      <c r="A836" s="82"/>
      <c r="B836" s="83"/>
      <c r="C836" s="84"/>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1.25" customHeight="1" x14ac:dyDescent="0.35">
      <c r="A837" s="82"/>
      <c r="B837" s="83"/>
      <c r="C837" s="84"/>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1.25" customHeight="1" x14ac:dyDescent="0.35">
      <c r="A838" s="82"/>
      <c r="B838" s="83"/>
      <c r="C838" s="84"/>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1.25" customHeight="1" x14ac:dyDescent="0.35">
      <c r="A839" s="82"/>
      <c r="B839" s="83"/>
      <c r="C839" s="84"/>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1.25" customHeight="1" x14ac:dyDescent="0.35">
      <c r="A840" s="82"/>
      <c r="B840" s="83"/>
      <c r="C840" s="84"/>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1.25" customHeight="1" x14ac:dyDescent="0.35">
      <c r="A841" s="82"/>
      <c r="B841" s="83"/>
      <c r="C841" s="84"/>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1.25" customHeight="1" x14ac:dyDescent="0.35">
      <c r="A842" s="82"/>
      <c r="B842" s="83"/>
      <c r="C842" s="84"/>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1.25" customHeight="1" x14ac:dyDescent="0.35">
      <c r="A843" s="82"/>
      <c r="B843" s="83"/>
      <c r="C843" s="84"/>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1.25" customHeight="1" x14ac:dyDescent="0.35">
      <c r="A844" s="82"/>
      <c r="B844" s="83"/>
      <c r="C844" s="84"/>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1.25" customHeight="1" x14ac:dyDescent="0.35">
      <c r="A845" s="82"/>
      <c r="B845" s="83"/>
      <c r="C845" s="84"/>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1.25" customHeight="1" x14ac:dyDescent="0.35">
      <c r="A846" s="82"/>
      <c r="B846" s="83"/>
      <c r="C846" s="84"/>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1.25" customHeight="1" x14ac:dyDescent="0.35">
      <c r="A847" s="82"/>
      <c r="B847" s="83"/>
      <c r="C847" s="84"/>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1.25" customHeight="1" x14ac:dyDescent="0.35">
      <c r="A848" s="82"/>
      <c r="B848" s="83"/>
      <c r="C848" s="84"/>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1.25" customHeight="1" x14ac:dyDescent="0.35">
      <c r="A849" s="82"/>
      <c r="B849" s="83"/>
      <c r="C849" s="84"/>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1.25" customHeight="1" x14ac:dyDescent="0.35">
      <c r="A850" s="82"/>
      <c r="B850" s="83"/>
      <c r="C850" s="84"/>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1.25" customHeight="1" x14ac:dyDescent="0.35">
      <c r="A851" s="82"/>
      <c r="B851" s="83"/>
      <c r="C851" s="84"/>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1.25" customHeight="1" x14ac:dyDescent="0.35">
      <c r="A852" s="82"/>
      <c r="B852" s="83"/>
      <c r="C852" s="84"/>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1.25" customHeight="1" x14ac:dyDescent="0.35">
      <c r="A853" s="82"/>
      <c r="B853" s="83"/>
      <c r="C853" s="84"/>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1.25" customHeight="1" x14ac:dyDescent="0.35">
      <c r="A854" s="82"/>
      <c r="B854" s="83"/>
      <c r="C854" s="84"/>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1.25" customHeight="1" x14ac:dyDescent="0.35">
      <c r="A855" s="82"/>
      <c r="B855" s="83"/>
      <c r="C855" s="84"/>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1.25" customHeight="1" x14ac:dyDescent="0.35">
      <c r="A856" s="82"/>
      <c r="B856" s="83"/>
      <c r="C856" s="84"/>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1.25" customHeight="1" x14ac:dyDescent="0.35">
      <c r="A857" s="82"/>
      <c r="B857" s="83"/>
      <c r="C857" s="84"/>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1.25" customHeight="1" x14ac:dyDescent="0.35">
      <c r="A858" s="82"/>
      <c r="B858" s="83"/>
      <c r="C858" s="84"/>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1.25" customHeight="1" x14ac:dyDescent="0.35">
      <c r="A859" s="82"/>
      <c r="B859" s="83"/>
      <c r="C859" s="84"/>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1.25" customHeight="1" x14ac:dyDescent="0.35">
      <c r="A860" s="82"/>
      <c r="B860" s="83"/>
      <c r="C860" s="84"/>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1.25" customHeight="1" x14ac:dyDescent="0.35">
      <c r="A861" s="82"/>
      <c r="B861" s="83"/>
      <c r="C861" s="84"/>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1.25" customHeight="1" x14ac:dyDescent="0.35">
      <c r="A862" s="82"/>
      <c r="B862" s="83"/>
      <c r="C862" s="84"/>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1.25" customHeight="1" x14ac:dyDescent="0.35">
      <c r="A863" s="82"/>
      <c r="B863" s="83"/>
      <c r="C863" s="84"/>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1.25" customHeight="1" x14ac:dyDescent="0.35">
      <c r="A864" s="82"/>
      <c r="B864" s="83"/>
      <c r="C864" s="84"/>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1.25" customHeight="1" x14ac:dyDescent="0.35">
      <c r="A865" s="82"/>
      <c r="B865" s="83"/>
      <c r="C865" s="84"/>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1.25" customHeight="1" x14ac:dyDescent="0.35">
      <c r="A866" s="82"/>
      <c r="B866" s="83"/>
      <c r="C866" s="84"/>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1.25" customHeight="1" x14ac:dyDescent="0.35">
      <c r="A867" s="82"/>
      <c r="B867" s="83"/>
      <c r="C867" s="84"/>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1.25" customHeight="1" x14ac:dyDescent="0.35">
      <c r="A868" s="82"/>
      <c r="B868" s="83"/>
      <c r="C868" s="84"/>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1.25" customHeight="1" x14ac:dyDescent="0.35">
      <c r="A869" s="82"/>
      <c r="B869" s="83"/>
      <c r="C869" s="84"/>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1.25" customHeight="1" x14ac:dyDescent="0.35">
      <c r="A870" s="82"/>
      <c r="B870" s="83"/>
      <c r="C870" s="84"/>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1.25" customHeight="1" x14ac:dyDescent="0.35">
      <c r="A871" s="82"/>
      <c r="B871" s="83"/>
      <c r="C871" s="84"/>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1.25" customHeight="1" x14ac:dyDescent="0.35">
      <c r="A872" s="82"/>
      <c r="B872" s="83"/>
      <c r="C872" s="84"/>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1.25" customHeight="1" x14ac:dyDescent="0.35">
      <c r="A873" s="82"/>
      <c r="B873" s="83"/>
      <c r="C873" s="84"/>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1.25" customHeight="1" x14ac:dyDescent="0.35">
      <c r="A874" s="82"/>
      <c r="B874" s="83"/>
      <c r="C874" s="84"/>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1.25" customHeight="1" x14ac:dyDescent="0.35">
      <c r="A875" s="82"/>
      <c r="B875" s="83"/>
      <c r="C875" s="84"/>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1.25" customHeight="1" x14ac:dyDescent="0.35">
      <c r="A876" s="82"/>
      <c r="B876" s="83"/>
      <c r="C876" s="84"/>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1.25" customHeight="1" x14ac:dyDescent="0.35">
      <c r="A877" s="82"/>
      <c r="B877" s="83"/>
      <c r="C877" s="84"/>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1.25" customHeight="1" x14ac:dyDescent="0.35">
      <c r="A878" s="82"/>
      <c r="B878" s="83"/>
      <c r="C878" s="84"/>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1.25" customHeight="1" x14ac:dyDescent="0.35">
      <c r="A879" s="82"/>
      <c r="B879" s="83"/>
      <c r="C879" s="84"/>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1.25" customHeight="1" x14ac:dyDescent="0.35">
      <c r="A880" s="82"/>
      <c r="B880" s="83"/>
      <c r="C880" s="84"/>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1.25" customHeight="1" x14ac:dyDescent="0.35">
      <c r="A881" s="82"/>
      <c r="B881" s="83"/>
      <c r="C881" s="84"/>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1.25" customHeight="1" x14ac:dyDescent="0.35">
      <c r="A882" s="82"/>
      <c r="B882" s="83"/>
      <c r="C882" s="84"/>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1.25" customHeight="1" x14ac:dyDescent="0.35">
      <c r="A883" s="82"/>
      <c r="B883" s="83"/>
      <c r="C883" s="84"/>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1.25" customHeight="1" x14ac:dyDescent="0.35">
      <c r="A884" s="82"/>
      <c r="B884" s="83"/>
      <c r="C884" s="84"/>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1.25" customHeight="1" x14ac:dyDescent="0.35">
      <c r="A885" s="82"/>
      <c r="B885" s="83"/>
      <c r="C885" s="84"/>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1.25" customHeight="1" x14ac:dyDescent="0.35">
      <c r="A886" s="82"/>
      <c r="B886" s="83"/>
      <c r="C886" s="84"/>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1.25" customHeight="1" x14ac:dyDescent="0.35">
      <c r="A887" s="82"/>
      <c r="B887" s="83"/>
      <c r="C887" s="84"/>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1.25" customHeight="1" x14ac:dyDescent="0.35">
      <c r="A888" s="82"/>
      <c r="B888" s="83"/>
      <c r="C888" s="84"/>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1.25" customHeight="1" x14ac:dyDescent="0.35">
      <c r="A889" s="82"/>
      <c r="B889" s="83"/>
      <c r="C889" s="84"/>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1.25" customHeight="1" x14ac:dyDescent="0.35">
      <c r="A890" s="82"/>
      <c r="B890" s="83"/>
      <c r="C890" s="84"/>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1.25" customHeight="1" x14ac:dyDescent="0.35">
      <c r="A891" s="82"/>
      <c r="B891" s="83"/>
      <c r="C891" s="84"/>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1.25" customHeight="1" x14ac:dyDescent="0.35">
      <c r="A892" s="82"/>
      <c r="B892" s="83"/>
      <c r="C892" s="84"/>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1.25" customHeight="1" x14ac:dyDescent="0.35">
      <c r="A893" s="82"/>
      <c r="B893" s="83"/>
      <c r="C893" s="84"/>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1.25" customHeight="1" x14ac:dyDescent="0.35">
      <c r="A894" s="82"/>
      <c r="B894" s="83"/>
      <c r="C894" s="84"/>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1.25" customHeight="1" x14ac:dyDescent="0.35">
      <c r="A895" s="82"/>
      <c r="B895" s="83"/>
      <c r="C895" s="84"/>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1.25" customHeight="1" x14ac:dyDescent="0.35">
      <c r="A896" s="82"/>
      <c r="B896" s="83"/>
      <c r="C896" s="84"/>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1.25" customHeight="1" x14ac:dyDescent="0.35">
      <c r="A897" s="82"/>
      <c r="B897" s="83"/>
      <c r="C897" s="84"/>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1.25" customHeight="1" x14ac:dyDescent="0.35">
      <c r="A898" s="82"/>
      <c r="B898" s="83"/>
      <c r="C898" s="84"/>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1.25" customHeight="1" x14ac:dyDescent="0.35">
      <c r="A899" s="82"/>
      <c r="B899" s="83"/>
      <c r="C899" s="84"/>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1.25" customHeight="1" x14ac:dyDescent="0.35">
      <c r="A900" s="82"/>
      <c r="B900" s="83"/>
      <c r="C900" s="84"/>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1.25" customHeight="1" x14ac:dyDescent="0.35">
      <c r="A901" s="82"/>
      <c r="B901" s="83"/>
      <c r="C901" s="84"/>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1.25" customHeight="1" x14ac:dyDescent="0.35">
      <c r="A902" s="82"/>
      <c r="B902" s="83"/>
      <c r="C902" s="84"/>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1.25" customHeight="1" x14ac:dyDescent="0.35">
      <c r="A903" s="82"/>
      <c r="B903" s="83"/>
      <c r="C903" s="84"/>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1.25" customHeight="1" x14ac:dyDescent="0.35">
      <c r="A904" s="82"/>
      <c r="B904" s="83"/>
      <c r="C904" s="84"/>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1.25" customHeight="1" x14ac:dyDescent="0.35">
      <c r="A905" s="82"/>
      <c r="B905" s="83"/>
      <c r="C905" s="84"/>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1.25" customHeight="1" x14ac:dyDescent="0.35">
      <c r="A906" s="82"/>
      <c r="B906" s="83"/>
      <c r="C906" s="84"/>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1.25" customHeight="1" x14ac:dyDescent="0.35">
      <c r="A907" s="82"/>
      <c r="B907" s="83"/>
      <c r="C907" s="84"/>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1.25" customHeight="1" x14ac:dyDescent="0.35">
      <c r="A908" s="82"/>
      <c r="B908" s="83"/>
      <c r="C908" s="84"/>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1.25" customHeight="1" x14ac:dyDescent="0.35">
      <c r="A909" s="82"/>
      <c r="B909" s="83"/>
      <c r="C909" s="84"/>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1.25" customHeight="1" x14ac:dyDescent="0.35">
      <c r="A910" s="82"/>
      <c r="B910" s="83"/>
      <c r="C910" s="84"/>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1.25" customHeight="1" x14ac:dyDescent="0.35">
      <c r="A911" s="82"/>
      <c r="B911" s="83"/>
      <c r="C911" s="84"/>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1.25" customHeight="1" x14ac:dyDescent="0.35">
      <c r="A912" s="82"/>
      <c r="B912" s="83"/>
      <c r="C912" s="84"/>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1.25" customHeight="1" x14ac:dyDescent="0.35">
      <c r="A913" s="82"/>
      <c r="B913" s="83"/>
      <c r="C913" s="84"/>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1.25" customHeight="1" x14ac:dyDescent="0.35">
      <c r="A914" s="82"/>
      <c r="B914" s="83"/>
      <c r="C914" s="84"/>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1.25" customHeight="1" x14ac:dyDescent="0.35">
      <c r="A915" s="82"/>
      <c r="B915" s="83"/>
      <c r="C915" s="84"/>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1.25" customHeight="1" x14ac:dyDescent="0.35">
      <c r="A916" s="82"/>
      <c r="B916" s="83"/>
      <c r="C916" s="84"/>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1.25" customHeight="1" x14ac:dyDescent="0.35">
      <c r="A917" s="82"/>
      <c r="B917" s="83"/>
      <c r="C917" s="84"/>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1.25" customHeight="1" x14ac:dyDescent="0.35">
      <c r="A918" s="82"/>
      <c r="B918" s="83"/>
      <c r="C918" s="84"/>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1.25" customHeight="1" x14ac:dyDescent="0.35">
      <c r="A919" s="82"/>
      <c r="B919" s="83"/>
      <c r="C919" s="84"/>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1.25" customHeight="1" x14ac:dyDescent="0.35">
      <c r="A920" s="82"/>
      <c r="B920" s="83"/>
      <c r="C920" s="84"/>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1.25" customHeight="1" x14ac:dyDescent="0.35">
      <c r="A921" s="82"/>
      <c r="B921" s="83"/>
      <c r="C921" s="84"/>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1.25" customHeight="1" x14ac:dyDescent="0.35">
      <c r="A922" s="82"/>
      <c r="B922" s="83"/>
      <c r="C922" s="84"/>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1.25" customHeight="1" x14ac:dyDescent="0.35">
      <c r="A923" s="82"/>
      <c r="B923" s="83"/>
      <c r="C923" s="84"/>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1.25" customHeight="1" x14ac:dyDescent="0.35">
      <c r="A924" s="82"/>
      <c r="B924" s="83"/>
      <c r="C924" s="84"/>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1.25" customHeight="1" x14ac:dyDescent="0.35">
      <c r="A925" s="82"/>
      <c r="B925" s="83"/>
      <c r="C925" s="84"/>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1.25" customHeight="1" x14ac:dyDescent="0.35">
      <c r="A926" s="82"/>
      <c r="B926" s="83"/>
      <c r="C926" s="84"/>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1.25" customHeight="1" x14ac:dyDescent="0.35">
      <c r="A927" s="82"/>
      <c r="B927" s="83"/>
      <c r="C927" s="84"/>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1.25" customHeight="1" x14ac:dyDescent="0.35">
      <c r="A928" s="82"/>
      <c r="B928" s="83"/>
      <c r="C928" s="84"/>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1.25" customHeight="1" x14ac:dyDescent="0.35">
      <c r="A929" s="82"/>
      <c r="B929" s="83"/>
      <c r="C929" s="84"/>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1.25" customHeight="1" x14ac:dyDescent="0.35">
      <c r="A930" s="82"/>
      <c r="B930" s="83"/>
      <c r="C930" s="84"/>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1.25" customHeight="1" x14ac:dyDescent="0.35">
      <c r="A931" s="82"/>
      <c r="B931" s="83"/>
      <c r="C931" s="84"/>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1.25" customHeight="1" x14ac:dyDescent="0.35">
      <c r="A932" s="82"/>
      <c r="B932" s="83"/>
      <c r="C932" s="84"/>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1.25" customHeight="1" x14ac:dyDescent="0.35">
      <c r="A933" s="82"/>
      <c r="B933" s="83"/>
      <c r="C933" s="84"/>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1.25" customHeight="1" x14ac:dyDescent="0.35">
      <c r="A934" s="82"/>
      <c r="B934" s="83"/>
      <c r="C934" s="84"/>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1.25" customHeight="1" x14ac:dyDescent="0.35">
      <c r="A935" s="82"/>
      <c r="B935" s="83"/>
      <c r="C935" s="84"/>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1.25" customHeight="1" x14ac:dyDescent="0.35">
      <c r="A936" s="82"/>
      <c r="B936" s="83"/>
      <c r="C936" s="84"/>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1.25" customHeight="1" x14ac:dyDescent="0.35">
      <c r="A937" s="82"/>
      <c r="B937" s="83"/>
      <c r="C937" s="84"/>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1.25" customHeight="1" x14ac:dyDescent="0.35">
      <c r="A938" s="82"/>
      <c r="B938" s="83"/>
      <c r="C938" s="84"/>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1.25" customHeight="1" x14ac:dyDescent="0.35">
      <c r="A939" s="82"/>
      <c r="B939" s="83"/>
      <c r="C939" s="84"/>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1.25" customHeight="1" x14ac:dyDescent="0.35">
      <c r="A940" s="82"/>
      <c r="B940" s="83"/>
      <c r="C940" s="84"/>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1.25" customHeight="1" x14ac:dyDescent="0.35">
      <c r="A941" s="82"/>
      <c r="B941" s="83"/>
      <c r="C941" s="84"/>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1.25" customHeight="1" x14ac:dyDescent="0.35">
      <c r="A942" s="82"/>
      <c r="B942" s="83"/>
      <c r="C942" s="84"/>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1.25" customHeight="1" x14ac:dyDescent="0.35">
      <c r="A943" s="82"/>
      <c r="B943" s="83"/>
      <c r="C943" s="84"/>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1.25" customHeight="1" x14ac:dyDescent="0.35">
      <c r="A944" s="82"/>
      <c r="B944" s="83"/>
      <c r="C944" s="84"/>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1.25" customHeight="1" x14ac:dyDescent="0.35">
      <c r="A945" s="82"/>
      <c r="B945" s="83"/>
      <c r="C945" s="84"/>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1.25" customHeight="1" x14ac:dyDescent="0.35">
      <c r="A946" s="82"/>
      <c r="B946" s="83"/>
      <c r="C946" s="84"/>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1.25" customHeight="1" x14ac:dyDescent="0.35">
      <c r="A947" s="82"/>
      <c r="B947" s="83"/>
      <c r="C947" s="84"/>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1.25" customHeight="1" x14ac:dyDescent="0.35">
      <c r="A948" s="82"/>
      <c r="B948" s="83"/>
      <c r="C948" s="84"/>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1.25" customHeight="1" x14ac:dyDescent="0.35">
      <c r="A949" s="82"/>
      <c r="B949" s="83"/>
      <c r="C949" s="84"/>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1.25" customHeight="1" x14ac:dyDescent="0.35">
      <c r="A950" s="82"/>
      <c r="B950" s="83"/>
      <c r="C950" s="84"/>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1.25" customHeight="1" x14ac:dyDescent="0.35">
      <c r="A951" s="82"/>
      <c r="B951" s="83"/>
      <c r="C951" s="84"/>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1.25" customHeight="1" x14ac:dyDescent="0.35">
      <c r="A952" s="82"/>
      <c r="B952" s="83"/>
      <c r="C952" s="84"/>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1.25" customHeight="1" x14ac:dyDescent="0.35">
      <c r="A953" s="82"/>
      <c r="B953" s="83"/>
      <c r="C953" s="84"/>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1.25" customHeight="1" x14ac:dyDescent="0.35">
      <c r="A954" s="82"/>
      <c r="B954" s="83"/>
      <c r="C954" s="84"/>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1.25" customHeight="1" x14ac:dyDescent="0.35">
      <c r="A955" s="82"/>
      <c r="B955" s="83"/>
      <c r="C955" s="84"/>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1.25" customHeight="1" x14ac:dyDescent="0.35">
      <c r="A956" s="82"/>
      <c r="B956" s="83"/>
      <c r="C956" s="84"/>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1.25" customHeight="1" x14ac:dyDescent="0.35">
      <c r="A957" s="82"/>
      <c r="B957" s="83"/>
      <c r="C957" s="84"/>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1.25" customHeight="1" x14ac:dyDescent="0.35">
      <c r="A958" s="82"/>
      <c r="B958" s="83"/>
      <c r="C958" s="84"/>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1.25" customHeight="1" x14ac:dyDescent="0.35">
      <c r="A959" s="82"/>
      <c r="B959" s="83"/>
      <c r="C959" s="84"/>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1.25" customHeight="1" x14ac:dyDescent="0.35">
      <c r="A960" s="82"/>
      <c r="B960" s="83"/>
      <c r="C960" s="84"/>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1.25" customHeight="1" x14ac:dyDescent="0.35">
      <c r="A961" s="82"/>
      <c r="B961" s="83"/>
      <c r="C961" s="84"/>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1.25" customHeight="1" x14ac:dyDescent="0.35">
      <c r="A962" s="82"/>
      <c r="B962" s="83"/>
      <c r="C962" s="84"/>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1.25" customHeight="1" x14ac:dyDescent="0.35">
      <c r="A963" s="82"/>
      <c r="B963" s="83"/>
      <c r="C963" s="84"/>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1.25" customHeight="1" x14ac:dyDescent="0.35">
      <c r="A964" s="82"/>
      <c r="B964" s="83"/>
      <c r="C964" s="84"/>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1.25" customHeight="1" x14ac:dyDescent="0.35">
      <c r="A965" s="82"/>
      <c r="B965" s="83"/>
      <c r="C965" s="84"/>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1.25" customHeight="1" x14ac:dyDescent="0.35">
      <c r="A966" s="82"/>
      <c r="B966" s="83"/>
      <c r="C966" s="84"/>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1.25" customHeight="1" x14ac:dyDescent="0.35">
      <c r="A967" s="82"/>
      <c r="B967" s="83"/>
      <c r="C967" s="84"/>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1.25" customHeight="1" x14ac:dyDescent="0.35">
      <c r="A968" s="82"/>
      <c r="B968" s="83"/>
      <c r="C968" s="84"/>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1.25" customHeight="1" x14ac:dyDescent="0.35">
      <c r="A969" s="82"/>
      <c r="B969" s="83"/>
      <c r="C969" s="84"/>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1.25" customHeight="1" x14ac:dyDescent="0.35">
      <c r="A970" s="82"/>
      <c r="B970" s="83"/>
      <c r="C970" s="84"/>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1.25" customHeight="1" x14ac:dyDescent="0.35">
      <c r="A971" s="82"/>
      <c r="B971" s="83"/>
      <c r="C971" s="84"/>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1.25" customHeight="1" x14ac:dyDescent="0.35">
      <c r="A972" s="82"/>
      <c r="B972" s="83"/>
      <c r="C972" s="84"/>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1.25" customHeight="1" x14ac:dyDescent="0.35">
      <c r="A973" s="82"/>
      <c r="B973" s="83"/>
      <c r="C973" s="84"/>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1.25" customHeight="1" x14ac:dyDescent="0.35">
      <c r="A974" s="82"/>
      <c r="B974" s="83"/>
      <c r="C974" s="84"/>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1.25" customHeight="1" x14ac:dyDescent="0.35">
      <c r="A975" s="82"/>
      <c r="B975" s="83"/>
      <c r="C975" s="84"/>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1.25" customHeight="1" x14ac:dyDescent="0.35">
      <c r="A976" s="82"/>
      <c r="B976" s="83"/>
      <c r="C976" s="84"/>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1.25" customHeight="1" x14ac:dyDescent="0.35">
      <c r="A977" s="82"/>
      <c r="B977" s="83"/>
      <c r="C977" s="84"/>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1.25" customHeight="1" x14ac:dyDescent="0.35">
      <c r="A978" s="82"/>
      <c r="B978" s="83"/>
      <c r="C978" s="84"/>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1.25" customHeight="1" x14ac:dyDescent="0.35">
      <c r="A979" s="82"/>
      <c r="B979" s="83"/>
      <c r="C979" s="84"/>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1.25" customHeight="1" x14ac:dyDescent="0.35">
      <c r="A980" s="82"/>
      <c r="B980" s="83"/>
      <c r="C980" s="84"/>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1.25" customHeight="1" x14ac:dyDescent="0.35">
      <c r="A981" s="82"/>
      <c r="B981" s="83"/>
      <c r="C981" s="84"/>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1.25" customHeight="1" x14ac:dyDescent="0.35">
      <c r="A982" s="82"/>
      <c r="B982" s="83"/>
      <c r="C982" s="84"/>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1.25" customHeight="1" x14ac:dyDescent="0.35">
      <c r="A983" s="82"/>
      <c r="B983" s="83"/>
      <c r="C983" s="84"/>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1.25" customHeight="1" x14ac:dyDescent="0.35">
      <c r="A984" s="82"/>
      <c r="B984" s="83"/>
      <c r="C984" s="84"/>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1.25" customHeight="1" x14ac:dyDescent="0.35">
      <c r="A985" s="82"/>
      <c r="B985" s="83"/>
      <c r="C985" s="84"/>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1.25" customHeight="1" x14ac:dyDescent="0.35">
      <c r="A986" s="82"/>
      <c r="B986" s="83"/>
      <c r="C986" s="84"/>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1.25" customHeight="1" x14ac:dyDescent="0.35">
      <c r="A987" s="82"/>
      <c r="B987" s="83"/>
      <c r="C987" s="84"/>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1.25" customHeight="1" x14ac:dyDescent="0.35">
      <c r="A988" s="82"/>
      <c r="B988" s="83"/>
      <c r="C988" s="84"/>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1.25" customHeight="1" x14ac:dyDescent="0.35">
      <c r="A989" s="82"/>
      <c r="B989" s="83"/>
      <c r="C989" s="84"/>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1.25" customHeight="1" x14ac:dyDescent="0.35">
      <c r="A990" s="82"/>
      <c r="B990" s="83"/>
      <c r="C990" s="84"/>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1.25" customHeight="1" x14ac:dyDescent="0.35">
      <c r="A991" s="82"/>
      <c r="B991" s="83"/>
      <c r="C991" s="84"/>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1.25" customHeight="1" x14ac:dyDescent="0.35">
      <c r="A992" s="82"/>
      <c r="B992" s="83"/>
      <c r="C992" s="84"/>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1.25" customHeight="1" x14ac:dyDescent="0.35">
      <c r="A993" s="82"/>
      <c r="B993" s="83"/>
      <c r="C993" s="84"/>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1.25" customHeight="1" x14ac:dyDescent="0.35">
      <c r="A994" s="82"/>
      <c r="B994" s="83"/>
      <c r="C994" s="84"/>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1.25" customHeight="1" x14ac:dyDescent="0.35">
      <c r="A995" s="82"/>
      <c r="B995" s="83"/>
      <c r="C995" s="84"/>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1.25" customHeight="1" x14ac:dyDescent="0.35">
      <c r="A996" s="82"/>
      <c r="B996" s="83"/>
      <c r="C996" s="84"/>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1.25" customHeight="1" x14ac:dyDescent="0.35">
      <c r="A997" s="82"/>
      <c r="B997" s="83"/>
      <c r="C997" s="84"/>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1.25" customHeight="1" x14ac:dyDescent="0.35">
      <c r="A998" s="82"/>
      <c r="B998" s="83"/>
      <c r="C998" s="84"/>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1.25" customHeight="1" x14ac:dyDescent="0.35">
      <c r="A999" s="82"/>
      <c r="B999" s="83"/>
      <c r="C999" s="84"/>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1.25" customHeight="1" x14ac:dyDescent="0.35">
      <c r="A1000" s="82"/>
      <c r="B1000" s="83"/>
      <c r="C1000" s="84"/>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1:26" ht="11.25" customHeight="1" x14ac:dyDescent="0.35">
      <c r="A1001" s="82"/>
      <c r="B1001" s="83"/>
      <c r="C1001" s="84"/>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row r="1002" spans="1:26" ht="11.25" customHeight="1" x14ac:dyDescent="0.35">
      <c r="A1002" s="82"/>
      <c r="B1002" s="83"/>
      <c r="C1002" s="84"/>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row r="1003" spans="1:26" ht="11.25" customHeight="1" x14ac:dyDescent="0.35">
      <c r="A1003" s="82"/>
      <c r="B1003" s="83"/>
      <c r="C1003" s="84"/>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row>
    <row r="1004" spans="1:26" ht="11.25" customHeight="1" x14ac:dyDescent="0.35">
      <c r="A1004" s="82"/>
      <c r="B1004" s="83"/>
      <c r="C1004" s="84"/>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row>
    <row r="1005" spans="1:26" ht="11.25" customHeight="1" x14ac:dyDescent="0.35">
      <c r="A1005" s="82"/>
      <c r="B1005" s="83"/>
      <c r="C1005" s="84"/>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row>
    <row r="1006" spans="1:26" ht="11.25" customHeight="1" x14ac:dyDescent="0.35">
      <c r="A1006" s="82"/>
      <c r="B1006" s="83"/>
      <c r="C1006" s="84"/>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row>
    <row r="1007" spans="1:26" ht="11.25" customHeight="1" x14ac:dyDescent="0.35">
      <c r="A1007" s="82"/>
      <c r="B1007" s="83"/>
      <c r="C1007" s="84"/>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row>
    <row r="1008" spans="1:26" ht="11.25" customHeight="1" x14ac:dyDescent="0.35">
      <c r="A1008" s="82"/>
      <c r="B1008" s="83"/>
      <c r="C1008" s="84"/>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row>
    <row r="1009" spans="1:26" ht="11.25" customHeight="1" x14ac:dyDescent="0.35">
      <c r="A1009" s="82"/>
      <c r="B1009" s="83"/>
      <c r="C1009" s="84"/>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row>
    <row r="1010" spans="1:26" ht="11.25" customHeight="1" x14ac:dyDescent="0.35">
      <c r="A1010" s="82"/>
      <c r="B1010" s="83"/>
      <c r="C1010" s="84"/>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row>
    <row r="1011" spans="1:26" ht="11.25" customHeight="1" x14ac:dyDescent="0.35">
      <c r="A1011" s="82"/>
      <c r="B1011" s="83"/>
      <c r="C1011" s="84"/>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row>
    <row r="1012" spans="1:26" ht="11.25" customHeight="1" x14ac:dyDescent="0.35">
      <c r="A1012" s="82"/>
      <c r="B1012" s="83"/>
      <c r="C1012" s="84"/>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row>
    <row r="1013" spans="1:26" ht="11.25" customHeight="1" x14ac:dyDescent="0.35">
      <c r="A1013" s="82"/>
      <c r="B1013" s="83"/>
      <c r="C1013" s="84"/>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row>
    <row r="1014" spans="1:26" ht="11.25" customHeight="1" x14ac:dyDescent="0.35">
      <c r="A1014" s="82"/>
      <c r="B1014" s="83"/>
      <c r="C1014" s="84"/>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row>
    <row r="1015" spans="1:26" ht="11.25" customHeight="1" x14ac:dyDescent="0.35">
      <c r="A1015" s="82"/>
      <c r="B1015" s="83"/>
      <c r="C1015" s="84"/>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row>
    <row r="1016" spans="1:26" ht="11.25" customHeight="1" x14ac:dyDescent="0.35">
      <c r="A1016" s="82"/>
      <c r="B1016" s="83"/>
      <c r="C1016" s="84"/>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row>
    <row r="1017" spans="1:26" ht="11.25" customHeight="1" x14ac:dyDescent="0.35">
      <c r="A1017" s="82"/>
      <c r="B1017" s="83"/>
      <c r="C1017" s="84"/>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row>
    <row r="1018" spans="1:26" ht="11.25" customHeight="1" x14ac:dyDescent="0.35">
      <c r="A1018" s="82"/>
      <c r="B1018" s="83"/>
      <c r="C1018" s="84"/>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row>
    <row r="1019" spans="1:26" ht="11.25" customHeight="1" x14ac:dyDescent="0.35">
      <c r="A1019" s="82"/>
      <c r="B1019" s="83"/>
      <c r="C1019" s="84"/>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row>
    <row r="1020" spans="1:26" ht="11.25" customHeight="1" x14ac:dyDescent="0.35">
      <c r="A1020" s="82"/>
      <c r="B1020" s="83"/>
      <c r="C1020" s="84"/>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row>
    <row r="1021" spans="1:26" ht="11.25" customHeight="1" x14ac:dyDescent="0.35">
      <c r="A1021" s="82"/>
      <c r="B1021" s="83"/>
      <c r="C1021" s="84"/>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row>
    <row r="1022" spans="1:26" ht="11.25" customHeight="1" x14ac:dyDescent="0.35">
      <c r="A1022" s="82"/>
      <c r="B1022" s="83"/>
      <c r="C1022" s="84"/>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row>
    <row r="1023" spans="1:26" ht="11.25" customHeight="1" x14ac:dyDescent="0.35">
      <c r="A1023" s="82"/>
      <c r="B1023" s="83"/>
      <c r="C1023" s="84"/>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row>
    <row r="1024" spans="1:26" ht="11.25" customHeight="1" x14ac:dyDescent="0.35">
      <c r="A1024" s="82"/>
      <c r="B1024" s="83"/>
      <c r="C1024" s="84"/>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row>
  </sheetData>
  <mergeCells count="10">
    <mergeCell ref="A9:E9"/>
    <mergeCell ref="B6:D6"/>
    <mergeCell ref="B7:D8"/>
    <mergeCell ref="A3:A4"/>
    <mergeCell ref="B3:D3"/>
    <mergeCell ref="E3:E5"/>
    <mergeCell ref="B4:D4"/>
    <mergeCell ref="A5:A8"/>
    <mergeCell ref="B5:C5"/>
    <mergeCell ref="E6:E8"/>
  </mergeCells>
  <conditionalFormatting sqref="B1:B1048576">
    <cfRule type="containsText" dxfId="5" priority="1" operator="containsText" text="Non Fait">
      <formula>NOT(ISERROR(SEARCH("Non Fait",B1)))</formula>
    </cfRule>
    <cfRule type="containsText" dxfId="4" priority="2" operator="containsText" text="Fait">
      <formula>NOT(ISERROR(SEARCH("Fait",B1)))</formula>
    </cfRule>
    <cfRule type="containsText" dxfId="3" priority="4" operator="containsText" text="En Cours">
      <formula>NOT(ISERROR(SEARCH("En Cours",B1)))</formula>
    </cfRule>
  </conditionalFormatting>
  <printOptions horizontalCentered="1"/>
  <pageMargins left="0.2" right="0.2" top="0" bottom="0.39000000000000007" header="0" footer="0"/>
  <pageSetup paperSize="9" orientation="landscape" r:id="rId1"/>
  <headerFooter>
    <oddFooter>&amp;L000000Fichier : &amp;F&amp;C000000Onglet : &amp;A&amp;R000000Imprimé le &amp;D, page n° &amp;P/</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14:formula1>
            <xm:f>Utilitaires!$C$9:$C$13</xm:f>
          </x14:formula1>
          <xm:sqref>B13:B16 B18:B44 B46:B48 B50:B52 B54:B59 B62:B68 B70:B72 B74 B76:B84 B87:B94 B97:B106 B108:B109 B112:B114 B116 B118:B125 B127:B136 B138 B140:B142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70"/>
  <sheetViews>
    <sheetView showGridLines="0" workbookViewId="0">
      <selection activeCell="A13" sqref="A13"/>
    </sheetView>
  </sheetViews>
  <sheetFormatPr baseColWidth="10" defaultColWidth="10.15234375" defaultRowHeight="15" customHeight="1" x14ac:dyDescent="0.35"/>
  <cols>
    <col min="1" max="1" width="57.3046875" customWidth="1"/>
    <col min="2" max="2" width="9.3046875" customWidth="1"/>
    <col min="3" max="3" width="8.3046875" customWidth="1"/>
    <col min="4" max="4" width="17.3046875" customWidth="1"/>
    <col min="5" max="5" width="21.3046875" customWidth="1"/>
    <col min="6" max="26" width="10.69140625" customWidth="1"/>
  </cols>
  <sheetData>
    <row r="1" spans="1:26" ht="20.5" customHeight="1" x14ac:dyDescent="0.35">
      <c r="A1" s="45" t="str">
        <f>'Mode d''emploi'!A1</f>
        <v> © UTC 2024 - Master IDS -  Etude complète : travaux.master.utc.fr réf n° IDS249</v>
      </c>
      <c r="B1" s="46"/>
      <c r="C1" s="47"/>
      <c r="D1" s="48"/>
      <c r="E1" s="49" t="str">
        <f>'Mode d''emploi'!J1</f>
        <v xml:space="preserve">©  AGBODJALO G, EL ATTAOUI F, KUETE L H, KWEKEU KWEDJIN A  </v>
      </c>
      <c r="F1" s="48"/>
      <c r="G1" s="48"/>
      <c r="H1" s="48"/>
      <c r="I1" s="48"/>
      <c r="J1" s="48"/>
      <c r="K1" s="48"/>
      <c r="L1" s="48"/>
      <c r="M1" s="48"/>
      <c r="N1" s="48"/>
      <c r="O1" s="48"/>
      <c r="P1" s="48"/>
      <c r="Q1" s="48"/>
      <c r="R1" s="48"/>
      <c r="S1" s="48"/>
      <c r="T1" s="48"/>
      <c r="U1" s="48"/>
      <c r="V1" s="48"/>
      <c r="W1" s="48"/>
      <c r="X1" s="48"/>
      <c r="Y1" s="48"/>
      <c r="Z1" s="48"/>
    </row>
    <row r="2" spans="1:26" ht="6" customHeight="1" x14ac:dyDescent="0.35">
      <c r="A2" s="50" t="str">
        <f>'Mode d''emploi'!A2</f>
        <v>Document d'appui à la déclaration de conformité au règlement 2017/746</v>
      </c>
      <c r="B2" s="85"/>
      <c r="C2" s="86"/>
      <c r="D2" s="1"/>
      <c r="E2" s="87" t="str">
        <f>'Evaluation par Article'!E2</f>
        <v>Impression sur pages A4 100% en format horizontal</v>
      </c>
      <c r="F2" s="1"/>
      <c r="G2" s="1"/>
      <c r="H2" s="1"/>
      <c r="I2" s="1"/>
      <c r="J2" s="1"/>
      <c r="K2" s="1"/>
      <c r="L2" s="1"/>
      <c r="M2" s="1"/>
      <c r="N2" s="1"/>
      <c r="O2" s="1"/>
      <c r="P2" s="1"/>
      <c r="Q2" s="1"/>
      <c r="R2" s="1"/>
      <c r="S2" s="1"/>
      <c r="T2" s="1"/>
      <c r="U2" s="1"/>
      <c r="V2" s="1"/>
      <c r="W2" s="1"/>
      <c r="X2" s="1"/>
      <c r="Y2" s="1"/>
      <c r="Z2" s="1"/>
    </row>
    <row r="3" spans="1:26" ht="15" customHeight="1" x14ac:dyDescent="0.35">
      <c r="A3" s="326" t="s">
        <v>179</v>
      </c>
      <c r="B3" s="327" t="str">
        <f>'Mode d''emploi'!D6</f>
        <v>Nom de l'établissement :</v>
      </c>
      <c r="C3" s="254"/>
      <c r="D3" s="298"/>
      <c r="E3" s="317" t="s">
        <v>55</v>
      </c>
      <c r="F3" s="18"/>
      <c r="G3" s="18"/>
      <c r="H3" s="18"/>
      <c r="I3" s="18"/>
      <c r="J3" s="18"/>
      <c r="K3" s="18"/>
      <c r="L3" s="18"/>
      <c r="M3" s="18"/>
      <c r="N3" s="18"/>
      <c r="O3" s="18"/>
      <c r="P3" s="18"/>
      <c r="Q3" s="18"/>
      <c r="R3" s="18"/>
      <c r="S3" s="18"/>
      <c r="T3" s="18"/>
      <c r="U3" s="18"/>
      <c r="V3" s="18"/>
      <c r="W3" s="18"/>
      <c r="X3" s="18"/>
      <c r="Y3" s="18"/>
      <c r="Z3" s="18"/>
    </row>
    <row r="4" spans="1:26" ht="15.75" customHeight="1" x14ac:dyDescent="0.35">
      <c r="A4" s="315"/>
      <c r="B4" s="319" t="str">
        <f>'Mode d''emploi'!D7</f>
        <v>NOM et Prénom :</v>
      </c>
      <c r="C4" s="260"/>
      <c r="D4" s="272"/>
      <c r="E4" s="318"/>
      <c r="F4" s="18"/>
      <c r="G4" s="18"/>
      <c r="H4" s="18"/>
      <c r="I4" s="18"/>
      <c r="J4" s="18"/>
      <c r="K4" s="18"/>
      <c r="L4" s="18"/>
      <c r="M4" s="18"/>
      <c r="N4" s="18"/>
      <c r="O4" s="18"/>
      <c r="P4" s="18"/>
      <c r="Q4" s="18"/>
      <c r="R4" s="18"/>
      <c r="S4" s="18"/>
      <c r="T4" s="18"/>
      <c r="U4" s="18"/>
      <c r="V4" s="18"/>
      <c r="W4" s="18"/>
      <c r="X4" s="18"/>
      <c r="Y4" s="18"/>
      <c r="Z4" s="18"/>
    </row>
    <row r="5" spans="1:26" ht="21" customHeight="1" x14ac:dyDescent="0.35">
      <c r="A5" s="320" t="str">
        <f>'Mode d''emploi'!C4</f>
        <v>Maîtrise des évolutions entre les Directives 98/79/CE et le Règlement européen (UE) relatif aux Dispositifs Médicaux de Diagnostic In Vitro (DMDIV)</v>
      </c>
      <c r="B5" s="323" t="str">
        <f>'Mode d''emploi'!D8</f>
        <v>email:</v>
      </c>
      <c r="C5" s="272"/>
      <c r="D5" s="55" t="str">
        <f>'Mode d''emploi'!F8</f>
        <v xml:space="preserve">tél: </v>
      </c>
      <c r="E5" s="318"/>
      <c r="F5" s="18"/>
      <c r="G5" s="18"/>
      <c r="H5" s="18"/>
      <c r="I5" s="18"/>
      <c r="J5" s="18"/>
      <c r="K5" s="18"/>
      <c r="L5" s="18"/>
      <c r="M5" s="18"/>
      <c r="N5" s="18"/>
      <c r="O5" s="18"/>
      <c r="P5" s="18"/>
      <c r="Q5" s="18"/>
      <c r="R5" s="18"/>
      <c r="S5" s="18"/>
      <c r="T5" s="18"/>
      <c r="U5" s="18"/>
      <c r="V5" s="18"/>
      <c r="W5" s="18"/>
      <c r="X5" s="18"/>
      <c r="Y5" s="18"/>
      <c r="Z5" s="18"/>
    </row>
    <row r="6" spans="1:26" ht="10.5" customHeight="1" x14ac:dyDescent="0.35">
      <c r="A6" s="321"/>
      <c r="B6" s="307" t="str">
        <f>'Mode d''emploi'!H6</f>
        <v>DMDIV</v>
      </c>
      <c r="C6" s="260"/>
      <c r="D6" s="272"/>
      <c r="E6" s="324" t="s">
        <v>56</v>
      </c>
      <c r="F6" s="18"/>
      <c r="G6" s="18"/>
      <c r="H6" s="18"/>
      <c r="I6" s="18"/>
      <c r="J6" s="18"/>
      <c r="K6" s="18"/>
      <c r="L6" s="18"/>
      <c r="M6" s="18"/>
      <c r="N6" s="18"/>
      <c r="O6" s="18"/>
      <c r="P6" s="18"/>
      <c r="Q6" s="18"/>
      <c r="R6" s="18"/>
      <c r="S6" s="18"/>
      <c r="T6" s="18"/>
      <c r="U6" s="18"/>
      <c r="V6" s="18"/>
      <c r="W6" s="18"/>
      <c r="X6" s="18"/>
      <c r="Y6" s="18"/>
      <c r="Z6" s="18"/>
    </row>
    <row r="7" spans="1:26" ht="15.75" customHeight="1" x14ac:dyDescent="0.35">
      <c r="A7" s="321"/>
      <c r="B7" s="308" t="str">
        <f>'Mode d''emploi'!H7</f>
        <v>Indiquez le nom du dispositif</v>
      </c>
      <c r="C7" s="309"/>
      <c r="D7" s="310"/>
      <c r="E7" s="318"/>
      <c r="F7" s="18"/>
      <c r="G7" s="18"/>
      <c r="H7" s="18"/>
      <c r="I7" s="18"/>
      <c r="J7" s="18"/>
      <c r="K7" s="18"/>
      <c r="L7" s="18"/>
      <c r="M7" s="18"/>
      <c r="N7" s="18"/>
      <c r="O7" s="18"/>
      <c r="P7" s="18"/>
      <c r="Q7" s="18"/>
      <c r="R7" s="18"/>
      <c r="S7" s="18"/>
      <c r="T7" s="18"/>
      <c r="U7" s="18"/>
      <c r="V7" s="18"/>
      <c r="W7" s="18"/>
      <c r="X7" s="18"/>
      <c r="Y7" s="18"/>
      <c r="Z7" s="18"/>
    </row>
    <row r="8" spans="1:26" ht="11.25" customHeight="1" x14ac:dyDescent="0.35">
      <c r="A8" s="322"/>
      <c r="B8" s="311"/>
      <c r="C8" s="312"/>
      <c r="D8" s="313"/>
      <c r="E8" s="325"/>
      <c r="F8" s="18"/>
      <c r="G8" s="18"/>
      <c r="H8" s="18"/>
      <c r="I8" s="18"/>
      <c r="J8" s="18"/>
      <c r="K8" s="18"/>
      <c r="L8" s="18"/>
      <c r="M8" s="18"/>
      <c r="N8" s="18"/>
      <c r="O8" s="18"/>
      <c r="P8" s="18"/>
      <c r="Q8" s="18"/>
      <c r="R8" s="18"/>
      <c r="S8" s="18"/>
      <c r="T8" s="18"/>
      <c r="U8" s="18"/>
      <c r="V8" s="18"/>
      <c r="W8" s="18"/>
      <c r="X8" s="18"/>
      <c r="Y8" s="18"/>
      <c r="Z8" s="18"/>
    </row>
    <row r="9" spans="1:26" ht="11.25" customHeight="1" x14ac:dyDescent="0.35">
      <c r="A9" s="306" t="str">
        <f>'Mode d''emploi'!A5:J5</f>
        <v>Attention : Seules les cases blanches écrites en bleu peuvent être modifiées par l’utilisateur. Cela concerne toutes les parties de l’outil.</v>
      </c>
      <c r="B9" s="254"/>
      <c r="C9" s="254"/>
      <c r="D9" s="254"/>
      <c r="E9" s="298"/>
      <c r="F9" s="18"/>
      <c r="G9" s="18"/>
      <c r="H9" s="18"/>
      <c r="I9" s="18"/>
      <c r="J9" s="18"/>
      <c r="K9" s="18"/>
      <c r="L9" s="18"/>
      <c r="M9" s="18"/>
      <c r="N9" s="18"/>
      <c r="O9" s="18"/>
      <c r="P9" s="18"/>
      <c r="Q9" s="18"/>
      <c r="R9" s="18"/>
      <c r="S9" s="18"/>
      <c r="T9" s="18"/>
      <c r="U9" s="18"/>
      <c r="V9" s="18"/>
      <c r="W9" s="18"/>
      <c r="X9" s="18"/>
      <c r="Y9" s="18"/>
      <c r="Z9" s="18"/>
    </row>
    <row r="10" spans="1:26" ht="16.5" customHeight="1" x14ac:dyDescent="0.35">
      <c r="A10" s="88" t="s">
        <v>180</v>
      </c>
      <c r="B10" s="89" t="str">
        <f>'Evaluation par Article'!B10</f>
        <v>Evaluations</v>
      </c>
      <c r="C10" s="90" t="str">
        <f>'Evaluation par Article'!C10</f>
        <v>%</v>
      </c>
      <c r="D10" s="90" t="str">
        <f>'Evaluation par Article'!D10</f>
        <v>Preuve documentaire</v>
      </c>
      <c r="E10" s="91" t="str">
        <f>'Evaluation par Article'!E10</f>
        <v>Réferentiel utilisé</v>
      </c>
      <c r="F10" s="18"/>
      <c r="G10" s="18"/>
      <c r="H10" s="18"/>
      <c r="I10" s="18"/>
      <c r="J10" s="18"/>
      <c r="K10" s="18"/>
      <c r="L10" s="18"/>
      <c r="M10" s="18"/>
      <c r="N10" s="18"/>
      <c r="O10" s="18"/>
      <c r="P10" s="18"/>
      <c r="Q10" s="18"/>
      <c r="R10" s="18"/>
      <c r="S10" s="18"/>
      <c r="T10" s="18"/>
      <c r="U10" s="18"/>
      <c r="V10" s="18"/>
      <c r="W10" s="18"/>
      <c r="X10" s="18"/>
      <c r="Y10" s="18"/>
      <c r="Z10" s="18"/>
    </row>
    <row r="11" spans="1:26" ht="34.5" x14ac:dyDescent="0.35">
      <c r="A11" s="58" t="s">
        <v>181</v>
      </c>
      <c r="B11" s="92"/>
      <c r="C11" s="60">
        <f>IFERROR(AVERAGE(C12,C23,C83),"")</f>
        <v>0</v>
      </c>
      <c r="D11" s="93" t="str">
        <f>IFERROR(VLOOKUP(E11,Utilitaires!$G$9:$J$13,2,FALSE),"")</f>
        <v>Conformité de niveau 1 :  Revoyez le fonctionnement de vos activités.</v>
      </c>
      <c r="E11" s="94" t="str">
        <f>IFERROR(IF(C11="",Utilitaires!$B$2,VLOOKUP(C11,Utilitaires!$E$9:$G$13,3)),"")</f>
        <v>Insuffisant</v>
      </c>
      <c r="F11" s="63"/>
      <c r="G11" s="63"/>
      <c r="H11" s="63"/>
      <c r="I11" s="63"/>
      <c r="J11" s="63"/>
      <c r="K11" s="63"/>
      <c r="L11" s="63"/>
      <c r="M11" s="63"/>
      <c r="N11" s="63"/>
      <c r="O11" s="63"/>
      <c r="P11" s="63"/>
      <c r="Q11" s="63"/>
      <c r="R11" s="63"/>
      <c r="S11" s="63"/>
      <c r="T11" s="63"/>
      <c r="U11" s="63"/>
      <c r="V11" s="63"/>
      <c r="W11" s="63"/>
      <c r="X11" s="63"/>
      <c r="Y11" s="63"/>
      <c r="Z11" s="63"/>
    </row>
    <row r="12" spans="1:26" ht="34.5" x14ac:dyDescent="0.35">
      <c r="A12" s="64" t="s">
        <v>182</v>
      </c>
      <c r="B12" s="65"/>
      <c r="C12" s="66">
        <f>IFERROR(SUMIFS(C13:C22,C13:C22,"&lt;&gt;Taux de véracité",C13:C22,"&lt;&gt;NA")/COUNTIFS(C13:C22,"&lt;&gt;NA"),"")</f>
        <v>0</v>
      </c>
      <c r="D12" s="67" t="str">
        <f>IFERROR(VLOOKUP(E12,Utilitaires!$G$9:$J$13,2,FALSE),"")</f>
        <v>Conformité de niveau 1 :  Revoyez le fonctionnement de vos activités.</v>
      </c>
      <c r="E12" s="95" t="str">
        <f>IFERROR(IF(C12="",Utilitaires!$B$2,VLOOKUP(C12,Utilitaires!$E$9:$G$13,3)),"")</f>
        <v>Insuffisant</v>
      </c>
      <c r="F12" s="69"/>
      <c r="G12" s="69"/>
      <c r="H12" s="69"/>
      <c r="I12" s="69"/>
      <c r="J12" s="69"/>
      <c r="K12" s="69"/>
      <c r="L12" s="69"/>
      <c r="M12" s="69"/>
      <c r="N12" s="69"/>
      <c r="O12" s="69"/>
      <c r="P12" s="69"/>
      <c r="Q12" s="69"/>
      <c r="R12" s="69"/>
      <c r="S12" s="69"/>
      <c r="T12" s="69"/>
      <c r="U12" s="69"/>
      <c r="V12" s="69"/>
      <c r="W12" s="69"/>
      <c r="X12" s="69"/>
      <c r="Y12" s="69"/>
      <c r="Z12" s="69"/>
    </row>
    <row r="13" spans="1:26" ht="29.25" customHeight="1" x14ac:dyDescent="0.35">
      <c r="A13" s="70" t="s">
        <v>183</v>
      </c>
      <c r="B13" s="71" t="s">
        <v>129</v>
      </c>
      <c r="C13" s="72" t="str">
        <f>IFERROR(VLOOKUP(B13,Utilitaires!$C$9:$D$13,2,FALSE),"")</f>
        <v>Taux de VÉRACITÉ</v>
      </c>
      <c r="D13" s="96" t="s">
        <v>64</v>
      </c>
      <c r="E13" s="96" t="s">
        <v>64</v>
      </c>
      <c r="F13" s="18"/>
      <c r="G13" s="18"/>
      <c r="H13" s="18"/>
      <c r="I13" s="18"/>
      <c r="J13" s="18"/>
      <c r="K13" s="18"/>
      <c r="L13" s="18"/>
      <c r="M13" s="18"/>
      <c r="N13" s="18"/>
      <c r="O13" s="18"/>
      <c r="P13" s="18"/>
      <c r="Q13" s="18"/>
      <c r="R13" s="18"/>
      <c r="S13" s="18"/>
      <c r="T13" s="18"/>
      <c r="U13" s="18"/>
      <c r="V13" s="18"/>
      <c r="W13" s="18"/>
      <c r="X13" s="18"/>
      <c r="Y13" s="18"/>
      <c r="Z13" s="18"/>
    </row>
    <row r="14" spans="1:26" ht="29.25" customHeight="1" x14ac:dyDescent="0.35">
      <c r="A14" s="70" t="s">
        <v>184</v>
      </c>
      <c r="B14" s="71" t="s">
        <v>129</v>
      </c>
      <c r="C14" s="72" t="str">
        <f>IFERROR(VLOOKUP(B14,Utilitaires!$C$9:$D$13,2,FALSE),"")</f>
        <v>Taux de VÉRACITÉ</v>
      </c>
      <c r="D14" s="96" t="s">
        <v>64</v>
      </c>
      <c r="E14" s="96" t="s">
        <v>64</v>
      </c>
      <c r="F14" s="18"/>
      <c r="G14" s="18"/>
      <c r="H14" s="18"/>
      <c r="I14" s="18"/>
      <c r="J14" s="18"/>
      <c r="K14" s="18"/>
      <c r="L14" s="18"/>
      <c r="M14" s="18"/>
      <c r="N14" s="18"/>
      <c r="O14" s="18"/>
      <c r="P14" s="18"/>
      <c r="Q14" s="18"/>
      <c r="R14" s="18"/>
      <c r="S14" s="18"/>
      <c r="T14" s="18"/>
      <c r="U14" s="18"/>
      <c r="V14" s="18"/>
      <c r="W14" s="18"/>
      <c r="X14" s="18"/>
      <c r="Y14" s="18"/>
      <c r="Z14" s="18"/>
    </row>
    <row r="15" spans="1:26" ht="29.25" customHeight="1" x14ac:dyDescent="0.35">
      <c r="A15" s="70" t="s">
        <v>185</v>
      </c>
      <c r="B15" s="71" t="s">
        <v>129</v>
      </c>
      <c r="C15" s="72" t="str">
        <f>IFERROR(VLOOKUP(B15,Utilitaires!$C$9:$D$13,2,FALSE),"")</f>
        <v>Taux de VÉRACITÉ</v>
      </c>
      <c r="D15" s="96" t="s">
        <v>64</v>
      </c>
      <c r="E15" s="96" t="s">
        <v>64</v>
      </c>
      <c r="F15" s="18"/>
      <c r="G15" s="18"/>
      <c r="H15" s="18"/>
      <c r="I15" s="18"/>
      <c r="J15" s="18"/>
      <c r="K15" s="18"/>
      <c r="L15" s="18"/>
      <c r="M15" s="18"/>
      <c r="N15" s="18"/>
      <c r="O15" s="18"/>
      <c r="P15" s="18"/>
      <c r="Q15" s="18"/>
      <c r="R15" s="18"/>
      <c r="S15" s="18"/>
      <c r="T15" s="18"/>
      <c r="U15" s="18"/>
      <c r="V15" s="18"/>
      <c r="W15" s="18"/>
      <c r="X15" s="18"/>
      <c r="Y15" s="18"/>
      <c r="Z15" s="18"/>
    </row>
    <row r="16" spans="1:26" ht="29.25" customHeight="1" x14ac:dyDescent="0.35">
      <c r="A16" s="70" t="s">
        <v>186</v>
      </c>
      <c r="B16" s="71" t="s">
        <v>129</v>
      </c>
      <c r="C16" s="72" t="str">
        <f>IFERROR(VLOOKUP(B16,Utilitaires!$C$9:$D$13,2,FALSE),"")</f>
        <v>Taux de VÉRACITÉ</v>
      </c>
      <c r="D16" s="96" t="s">
        <v>64</v>
      </c>
      <c r="E16" s="96" t="s">
        <v>64</v>
      </c>
      <c r="F16" s="18"/>
      <c r="G16" s="18"/>
      <c r="H16" s="18"/>
      <c r="I16" s="18"/>
      <c r="J16" s="18"/>
      <c r="K16" s="18"/>
      <c r="L16" s="18"/>
      <c r="M16" s="18"/>
      <c r="N16" s="18"/>
      <c r="O16" s="18"/>
      <c r="P16" s="18"/>
      <c r="Q16" s="18"/>
      <c r="R16" s="18"/>
      <c r="S16" s="18"/>
      <c r="T16" s="18"/>
      <c r="U16" s="18"/>
      <c r="V16" s="18"/>
      <c r="W16" s="18"/>
      <c r="X16" s="18"/>
      <c r="Y16" s="18"/>
      <c r="Z16" s="18"/>
    </row>
    <row r="17" spans="1:26" ht="29.25" customHeight="1" x14ac:dyDescent="0.35">
      <c r="A17" s="70" t="s">
        <v>187</v>
      </c>
      <c r="B17" s="71" t="s">
        <v>129</v>
      </c>
      <c r="C17" s="72" t="str">
        <f>IFERROR(VLOOKUP(B17,Utilitaires!$C$9:$D$13,2,FALSE),"")</f>
        <v>Taux de VÉRACITÉ</v>
      </c>
      <c r="D17" s="96" t="s">
        <v>64</v>
      </c>
      <c r="E17" s="96" t="s">
        <v>64</v>
      </c>
      <c r="F17" s="18"/>
      <c r="G17" s="18"/>
      <c r="H17" s="18"/>
      <c r="I17" s="18"/>
      <c r="J17" s="18"/>
      <c r="K17" s="18"/>
      <c r="L17" s="18"/>
      <c r="M17" s="18"/>
      <c r="N17" s="18"/>
      <c r="O17" s="18"/>
      <c r="P17" s="18"/>
      <c r="Q17" s="18"/>
      <c r="R17" s="18"/>
      <c r="S17" s="18"/>
      <c r="T17" s="18"/>
      <c r="U17" s="18"/>
      <c r="V17" s="18"/>
      <c r="W17" s="18"/>
      <c r="X17" s="18"/>
      <c r="Y17" s="18"/>
      <c r="Z17" s="18"/>
    </row>
    <row r="18" spans="1:26" ht="29.25" customHeight="1" x14ac:dyDescent="0.35">
      <c r="A18" s="70" t="s">
        <v>188</v>
      </c>
      <c r="B18" s="71" t="s">
        <v>129</v>
      </c>
      <c r="C18" s="72" t="str">
        <f>IFERROR(VLOOKUP(B18,Utilitaires!$C$9:$D$13,2,FALSE),"")</f>
        <v>Taux de VÉRACITÉ</v>
      </c>
      <c r="D18" s="96" t="s">
        <v>64</v>
      </c>
      <c r="E18" s="96" t="s">
        <v>64</v>
      </c>
      <c r="F18" s="18"/>
      <c r="G18" s="18"/>
      <c r="H18" s="18"/>
      <c r="I18" s="18"/>
      <c r="J18" s="18"/>
      <c r="K18" s="18"/>
      <c r="L18" s="18"/>
      <c r="M18" s="18"/>
      <c r="N18" s="18"/>
      <c r="O18" s="18"/>
      <c r="P18" s="18"/>
      <c r="Q18" s="18"/>
      <c r="R18" s="18"/>
      <c r="S18" s="18"/>
      <c r="T18" s="18"/>
      <c r="U18" s="18"/>
      <c r="V18" s="18"/>
      <c r="W18" s="18"/>
      <c r="X18" s="18"/>
      <c r="Y18" s="18"/>
      <c r="Z18" s="18"/>
    </row>
    <row r="19" spans="1:26" ht="48" customHeight="1" x14ac:dyDescent="0.35">
      <c r="A19" s="70" t="s">
        <v>189</v>
      </c>
      <c r="B19" s="71" t="s">
        <v>129</v>
      </c>
      <c r="C19" s="72" t="str">
        <f>IFERROR(VLOOKUP(B19,Utilitaires!$C$9:$D$13,2,FALSE),"")</f>
        <v>Taux de VÉRACITÉ</v>
      </c>
      <c r="D19" s="96" t="s">
        <v>64</v>
      </c>
      <c r="E19" s="96" t="s">
        <v>64</v>
      </c>
      <c r="F19" s="18"/>
      <c r="G19" s="18"/>
      <c r="H19" s="18"/>
      <c r="I19" s="18"/>
      <c r="J19" s="18"/>
      <c r="K19" s="18"/>
      <c r="L19" s="18"/>
      <c r="M19" s="18"/>
      <c r="N19" s="18"/>
      <c r="O19" s="18"/>
      <c r="P19" s="18"/>
      <c r="Q19" s="18"/>
      <c r="R19" s="18"/>
      <c r="S19" s="18"/>
      <c r="T19" s="18"/>
      <c r="U19" s="18"/>
      <c r="V19" s="18"/>
      <c r="W19" s="18"/>
      <c r="X19" s="18"/>
      <c r="Y19" s="18"/>
      <c r="Z19" s="18"/>
    </row>
    <row r="20" spans="1:26" ht="48" customHeight="1" x14ac:dyDescent="0.35">
      <c r="A20" s="70" t="s">
        <v>190</v>
      </c>
      <c r="B20" s="71" t="s">
        <v>129</v>
      </c>
      <c r="C20" s="72" t="str">
        <f>IFERROR(VLOOKUP(B20,Utilitaires!$C$9:$D$13,2,FALSE),"")</f>
        <v>Taux de VÉRACITÉ</v>
      </c>
      <c r="D20" s="96" t="s">
        <v>64</v>
      </c>
      <c r="E20" s="96" t="s">
        <v>64</v>
      </c>
      <c r="F20" s="18"/>
      <c r="G20" s="18"/>
      <c r="H20" s="18"/>
      <c r="I20" s="18"/>
      <c r="J20" s="18"/>
      <c r="K20" s="18"/>
      <c r="L20" s="18"/>
      <c r="M20" s="18"/>
      <c r="N20" s="18"/>
      <c r="O20" s="18"/>
      <c r="P20" s="18"/>
      <c r="Q20" s="18"/>
      <c r="R20" s="18"/>
      <c r="S20" s="18"/>
      <c r="T20" s="18"/>
      <c r="U20" s="18"/>
      <c r="V20" s="18"/>
      <c r="W20" s="18"/>
      <c r="X20" s="18"/>
      <c r="Y20" s="18"/>
      <c r="Z20" s="18"/>
    </row>
    <row r="21" spans="1:26" ht="48" customHeight="1" x14ac:dyDescent="0.35">
      <c r="A21" s="70" t="s">
        <v>191</v>
      </c>
      <c r="B21" s="71" t="s">
        <v>129</v>
      </c>
      <c r="C21" s="72" t="str">
        <f>IFERROR(VLOOKUP(B21,Utilitaires!$C$9:$D$13,2,FALSE),"")</f>
        <v>Taux de VÉRACITÉ</v>
      </c>
      <c r="D21" s="96" t="s">
        <v>64</v>
      </c>
      <c r="E21" s="96" t="s">
        <v>64</v>
      </c>
      <c r="F21" s="18"/>
      <c r="G21" s="18"/>
      <c r="H21" s="18"/>
      <c r="I21" s="18"/>
      <c r="J21" s="18"/>
      <c r="K21" s="18"/>
      <c r="L21" s="18"/>
      <c r="M21" s="18"/>
      <c r="N21" s="18"/>
      <c r="O21" s="18"/>
      <c r="P21" s="18"/>
      <c r="Q21" s="18"/>
      <c r="R21" s="18"/>
      <c r="S21" s="18"/>
      <c r="T21" s="18"/>
      <c r="U21" s="18"/>
      <c r="V21" s="18"/>
      <c r="W21" s="18"/>
      <c r="X21" s="18"/>
      <c r="Y21" s="18"/>
      <c r="Z21" s="18"/>
    </row>
    <row r="22" spans="1:26" ht="70.5" customHeight="1" x14ac:dyDescent="0.35">
      <c r="A22" s="70" t="s">
        <v>192</v>
      </c>
      <c r="B22" s="71" t="s">
        <v>129</v>
      </c>
      <c r="C22" s="72" t="str">
        <f>IFERROR(VLOOKUP(B22,Utilitaires!$C$9:$D$13,2,FALSE),"")</f>
        <v>Taux de VÉRACITÉ</v>
      </c>
      <c r="D22" s="96" t="s">
        <v>64</v>
      </c>
      <c r="E22" s="96" t="s">
        <v>64</v>
      </c>
      <c r="F22" s="18"/>
      <c r="G22" s="18"/>
      <c r="H22" s="18"/>
      <c r="I22" s="18"/>
      <c r="J22" s="18"/>
      <c r="K22" s="18"/>
      <c r="L22" s="18"/>
      <c r="M22" s="18"/>
      <c r="N22" s="18"/>
      <c r="O22" s="18"/>
      <c r="P22" s="18"/>
      <c r="Q22" s="18"/>
      <c r="R22" s="18"/>
      <c r="S22" s="18"/>
      <c r="T22" s="18"/>
      <c r="U22" s="18"/>
      <c r="V22" s="18"/>
      <c r="W22" s="18"/>
      <c r="X22" s="18"/>
      <c r="Y22" s="18"/>
      <c r="Z22" s="18"/>
    </row>
    <row r="23" spans="1:26" ht="39.75" customHeight="1" x14ac:dyDescent="0.35">
      <c r="A23" s="64" t="s">
        <v>193</v>
      </c>
      <c r="B23" s="65"/>
      <c r="C23" s="66">
        <f>IFERROR(AVERAGE(C24,C29,C34,C36,C53,C56,C61,C64,C72,C76),"")</f>
        <v>0</v>
      </c>
      <c r="D23" s="67" t="str">
        <f>IFERROR(VLOOKUP(E23,Utilitaires!$G$9:$J$13,2,FALSE),"")</f>
        <v>Conformité de niveau 1 :  Revoyez le fonctionnement de vos activités.</v>
      </c>
      <c r="E23" s="95" t="str">
        <f>IFERROR(IF(C23="",Utilitaires!$B$2,VLOOKUP(C23,Utilitaires!$E$9:$G$13,3)),"")</f>
        <v>Insuffisant</v>
      </c>
      <c r="F23" s="69"/>
      <c r="G23" s="69"/>
      <c r="H23" s="69"/>
      <c r="I23" s="69"/>
      <c r="J23" s="69"/>
      <c r="K23" s="69"/>
      <c r="L23" s="69"/>
      <c r="M23" s="69"/>
      <c r="N23" s="69"/>
      <c r="O23" s="69"/>
      <c r="P23" s="69"/>
      <c r="Q23" s="69"/>
      <c r="R23" s="69"/>
      <c r="S23" s="69"/>
      <c r="T23" s="69"/>
      <c r="U23" s="69"/>
      <c r="V23" s="69"/>
      <c r="W23" s="69"/>
      <c r="X23" s="69"/>
      <c r="Y23" s="69"/>
      <c r="Z23" s="69"/>
    </row>
    <row r="24" spans="1:26" ht="39.75" customHeight="1" x14ac:dyDescent="0.35">
      <c r="A24" s="97" t="s">
        <v>194</v>
      </c>
      <c r="B24" s="98"/>
      <c r="C24" s="99">
        <f>IFERROR(SUMIFS(C25:C28,C25:C28,"&lt;&gt;Taux de véracité",C25:C28,"&lt;&gt;NA")/COUNTIFS(C25:C28,"&lt;&gt;NA"),"")</f>
        <v>0</v>
      </c>
      <c r="D24" s="100" t="str">
        <f>IFERROR(VLOOKUP(E24,Utilitaires!$G$9:$J$13,2,FALSE),"")</f>
        <v>Conformité de niveau 1 :  Revoyez le fonctionnement de vos activités.</v>
      </c>
      <c r="E24" s="101" t="str">
        <f>IFERROR(IF(C24="",Utilitaires!$B$2,VLOOKUP(C24,Utilitaires!$E$9:$G$13,3)),"")</f>
        <v>Insuffisant</v>
      </c>
      <c r="F24" s="69"/>
      <c r="G24" s="69"/>
      <c r="H24" s="69"/>
      <c r="I24" s="69"/>
      <c r="J24" s="69"/>
      <c r="K24" s="69"/>
      <c r="L24" s="69"/>
      <c r="M24" s="69"/>
      <c r="N24" s="69"/>
      <c r="O24" s="69"/>
      <c r="P24" s="69"/>
      <c r="Q24" s="69"/>
      <c r="R24" s="69"/>
      <c r="S24" s="69"/>
      <c r="T24" s="69"/>
      <c r="U24" s="69"/>
      <c r="V24" s="69"/>
      <c r="W24" s="69"/>
      <c r="X24" s="69"/>
      <c r="Y24" s="69"/>
      <c r="Z24" s="69"/>
    </row>
    <row r="25" spans="1:26" ht="49.5" customHeight="1" x14ac:dyDescent="0.35">
      <c r="A25" s="70" t="s">
        <v>195</v>
      </c>
      <c r="B25" s="71" t="s">
        <v>129</v>
      </c>
      <c r="C25" s="72" t="str">
        <f>IFERROR(VLOOKUP(B25,Utilitaires!$C$9:$D$13,2,FALSE),"")</f>
        <v>Taux de VÉRACITÉ</v>
      </c>
      <c r="D25" s="96" t="s">
        <v>64</v>
      </c>
      <c r="E25" s="96" t="s">
        <v>64</v>
      </c>
      <c r="F25" s="18"/>
      <c r="G25" s="18"/>
      <c r="H25" s="18"/>
      <c r="I25" s="18"/>
      <c r="J25" s="18"/>
      <c r="K25" s="18"/>
      <c r="L25" s="18"/>
      <c r="M25" s="18"/>
      <c r="N25" s="18"/>
      <c r="O25" s="18"/>
      <c r="P25" s="18"/>
      <c r="Q25" s="18"/>
      <c r="R25" s="18"/>
      <c r="S25" s="18"/>
      <c r="T25" s="18"/>
      <c r="U25" s="18"/>
      <c r="V25" s="18"/>
      <c r="W25" s="18"/>
      <c r="X25" s="18"/>
      <c r="Y25" s="18"/>
      <c r="Z25" s="18"/>
    </row>
    <row r="26" spans="1:26" ht="49.5" customHeight="1" x14ac:dyDescent="0.35">
      <c r="A26" s="74" t="s">
        <v>196</v>
      </c>
      <c r="B26" s="71" t="s">
        <v>129</v>
      </c>
      <c r="C26" s="72" t="str">
        <f>IFERROR(VLOOKUP(B26,Utilitaires!$C$9:$D$13,2,FALSE),"")</f>
        <v>Taux de VÉRACITÉ</v>
      </c>
      <c r="D26" s="96" t="s">
        <v>64</v>
      </c>
      <c r="E26" s="96" t="s">
        <v>64</v>
      </c>
      <c r="F26" s="18"/>
      <c r="G26" s="18"/>
      <c r="H26" s="18"/>
      <c r="I26" s="18"/>
      <c r="J26" s="18"/>
      <c r="K26" s="18"/>
      <c r="L26" s="18"/>
      <c r="M26" s="18"/>
      <c r="N26" s="18"/>
      <c r="O26" s="18"/>
      <c r="P26" s="18"/>
      <c r="Q26" s="18"/>
      <c r="R26" s="18"/>
      <c r="S26" s="18"/>
      <c r="T26" s="18"/>
      <c r="U26" s="18"/>
      <c r="V26" s="18"/>
      <c r="W26" s="18"/>
      <c r="X26" s="18"/>
      <c r="Y26" s="18"/>
      <c r="Z26" s="18"/>
    </row>
    <row r="27" spans="1:26" ht="39.75" customHeight="1" x14ac:dyDescent="0.35">
      <c r="A27" s="75" t="s">
        <v>197</v>
      </c>
      <c r="B27" s="71" t="s">
        <v>129</v>
      </c>
      <c r="C27" s="72" t="str">
        <f>IFERROR(VLOOKUP(B27,Utilitaires!$C$9:$D$13,2,FALSE),"")</f>
        <v>Taux de VÉRACITÉ</v>
      </c>
      <c r="D27" s="96" t="s">
        <v>64</v>
      </c>
      <c r="E27" s="96" t="s">
        <v>64</v>
      </c>
      <c r="F27" s="18"/>
      <c r="G27" s="18"/>
      <c r="H27" s="18"/>
      <c r="I27" s="18"/>
      <c r="J27" s="18"/>
      <c r="K27" s="18"/>
      <c r="L27" s="18"/>
      <c r="M27" s="18"/>
      <c r="N27" s="18"/>
      <c r="O27" s="18"/>
      <c r="P27" s="18"/>
      <c r="Q27" s="18"/>
      <c r="R27" s="18"/>
      <c r="S27" s="18"/>
      <c r="T27" s="18"/>
      <c r="U27" s="18"/>
      <c r="V27" s="18"/>
      <c r="W27" s="18"/>
      <c r="X27" s="18"/>
      <c r="Y27" s="18"/>
      <c r="Z27" s="18"/>
    </row>
    <row r="28" spans="1:26" ht="39.75" customHeight="1" x14ac:dyDescent="0.35">
      <c r="A28" s="75" t="s">
        <v>198</v>
      </c>
      <c r="B28" s="71" t="s">
        <v>129</v>
      </c>
      <c r="C28" s="72" t="str">
        <f>IFERROR(VLOOKUP(B28,Utilitaires!$C$9:$D$13,2,FALSE),"")</f>
        <v>Taux de VÉRACITÉ</v>
      </c>
      <c r="D28" s="96" t="s">
        <v>64</v>
      </c>
      <c r="E28" s="96" t="s">
        <v>64</v>
      </c>
      <c r="F28" s="18"/>
      <c r="G28" s="18"/>
      <c r="H28" s="18"/>
      <c r="I28" s="18"/>
      <c r="J28" s="18"/>
      <c r="K28" s="18"/>
      <c r="L28" s="18"/>
      <c r="M28" s="18"/>
      <c r="N28" s="18"/>
      <c r="O28" s="18"/>
      <c r="P28" s="18"/>
      <c r="Q28" s="18"/>
      <c r="R28" s="18"/>
      <c r="S28" s="18"/>
      <c r="T28" s="18"/>
      <c r="U28" s="18"/>
      <c r="V28" s="18"/>
      <c r="W28" s="18"/>
      <c r="X28" s="18"/>
      <c r="Y28" s="18"/>
      <c r="Z28" s="18"/>
    </row>
    <row r="29" spans="1:26" ht="39.75" customHeight="1" x14ac:dyDescent="0.35">
      <c r="A29" s="97" t="s">
        <v>199</v>
      </c>
      <c r="B29" s="98"/>
      <c r="C29" s="99">
        <f>IFERROR(SUMIFS(C30:C33,C30:C33,"&lt;&gt;Taux de véracité",C30:C33,"&lt;&gt;NA")/COUNTIFS(C30:C33,"&lt;&gt;NA"),"")</f>
        <v>0</v>
      </c>
      <c r="D29" s="100" t="str">
        <f>IFERROR(VLOOKUP(E29,Utilitaires!$G$9:$J$13,2,FALSE),"")</f>
        <v>Conformité de niveau 1 :  Revoyez le fonctionnement de vos activités.</v>
      </c>
      <c r="E29" s="101" t="str">
        <f>IFERROR(IF(C29="",Utilitaires!$B$2,VLOOKUP(C29,Utilitaires!$E$9:$G$13,3)),"")</f>
        <v>Insuffisant</v>
      </c>
      <c r="F29" s="69"/>
      <c r="G29" s="69"/>
      <c r="H29" s="69"/>
      <c r="I29" s="69"/>
      <c r="J29" s="69"/>
      <c r="K29" s="69"/>
      <c r="L29" s="69"/>
      <c r="M29" s="69"/>
      <c r="N29" s="69"/>
      <c r="O29" s="69"/>
      <c r="P29" s="69"/>
      <c r="Q29" s="69"/>
      <c r="R29" s="69"/>
      <c r="S29" s="69"/>
      <c r="T29" s="69"/>
      <c r="U29" s="69"/>
      <c r="V29" s="69"/>
      <c r="W29" s="69"/>
      <c r="X29" s="69"/>
      <c r="Y29" s="69"/>
      <c r="Z29" s="69"/>
    </row>
    <row r="30" spans="1:26" ht="28.5" customHeight="1" x14ac:dyDescent="0.35">
      <c r="A30" s="70" t="s">
        <v>200</v>
      </c>
      <c r="B30" s="71" t="s">
        <v>129</v>
      </c>
      <c r="C30" s="72" t="str">
        <f>IFERROR(VLOOKUP(B30,Utilitaires!$C$9:$D$13,2,FALSE),"")</f>
        <v>Taux de VÉRACITÉ</v>
      </c>
      <c r="D30" s="96" t="s">
        <v>64</v>
      </c>
      <c r="E30" s="96" t="s">
        <v>64</v>
      </c>
      <c r="F30" s="18"/>
      <c r="G30" s="18"/>
      <c r="H30" s="18"/>
      <c r="I30" s="18"/>
      <c r="J30" s="18"/>
      <c r="K30" s="18"/>
      <c r="L30" s="18"/>
      <c r="M30" s="18"/>
      <c r="N30" s="18"/>
      <c r="O30" s="18"/>
      <c r="P30" s="18"/>
      <c r="Q30" s="18"/>
      <c r="R30" s="18"/>
      <c r="S30" s="18"/>
      <c r="T30" s="18"/>
      <c r="U30" s="18"/>
      <c r="V30" s="18"/>
      <c r="W30" s="18"/>
      <c r="X30" s="18"/>
      <c r="Y30" s="18"/>
      <c r="Z30" s="18"/>
    </row>
    <row r="31" spans="1:26" ht="30.75" customHeight="1" x14ac:dyDescent="0.35">
      <c r="A31" s="70" t="s">
        <v>201</v>
      </c>
      <c r="B31" s="71" t="s">
        <v>129</v>
      </c>
      <c r="C31" s="72" t="str">
        <f>IFERROR(VLOOKUP(B31,Utilitaires!$C$9:$D$13,2,FALSE),"")</f>
        <v>Taux de VÉRACITÉ</v>
      </c>
      <c r="D31" s="96" t="s">
        <v>64</v>
      </c>
      <c r="E31" s="96" t="s">
        <v>64</v>
      </c>
      <c r="F31" s="18"/>
      <c r="G31" s="18"/>
      <c r="H31" s="18"/>
      <c r="I31" s="18"/>
      <c r="J31" s="18"/>
      <c r="K31" s="18"/>
      <c r="L31" s="18"/>
      <c r="M31" s="18"/>
      <c r="N31" s="18"/>
      <c r="O31" s="18"/>
      <c r="P31" s="18"/>
      <c r="Q31" s="18"/>
      <c r="R31" s="18"/>
      <c r="S31" s="18"/>
      <c r="T31" s="18"/>
      <c r="U31" s="18"/>
      <c r="V31" s="18"/>
      <c r="W31" s="18"/>
      <c r="X31" s="18"/>
      <c r="Y31" s="18"/>
      <c r="Z31" s="18"/>
    </row>
    <row r="32" spans="1:26" ht="23.25" customHeight="1" x14ac:dyDescent="0.35">
      <c r="A32" s="70" t="s">
        <v>202</v>
      </c>
      <c r="B32" s="71" t="s">
        <v>129</v>
      </c>
      <c r="C32" s="72" t="str">
        <f>IFERROR(VLOOKUP(B32,Utilitaires!$C$9:$D$13,2,FALSE),"")</f>
        <v>Taux de VÉRACITÉ</v>
      </c>
      <c r="D32" s="96" t="s">
        <v>64</v>
      </c>
      <c r="E32" s="96" t="s">
        <v>64</v>
      </c>
      <c r="F32" s="18"/>
      <c r="G32" s="18"/>
      <c r="H32" s="18"/>
      <c r="I32" s="18"/>
      <c r="J32" s="18"/>
      <c r="K32" s="18"/>
      <c r="L32" s="18"/>
      <c r="M32" s="18"/>
      <c r="N32" s="18"/>
      <c r="O32" s="18"/>
      <c r="P32" s="18"/>
      <c r="Q32" s="18"/>
      <c r="R32" s="18"/>
      <c r="S32" s="18"/>
      <c r="T32" s="18"/>
      <c r="U32" s="18"/>
      <c r="V32" s="18"/>
      <c r="W32" s="18"/>
      <c r="X32" s="18"/>
      <c r="Y32" s="18"/>
      <c r="Z32" s="18"/>
    </row>
    <row r="33" spans="1:26" ht="23.25" customHeight="1" x14ac:dyDescent="0.35">
      <c r="A33" s="70" t="s">
        <v>203</v>
      </c>
      <c r="B33" s="71" t="s">
        <v>129</v>
      </c>
      <c r="C33" s="72" t="str">
        <f>IFERROR(VLOOKUP(B33,Utilitaires!$C$9:$D$13,2,FALSE),"")</f>
        <v>Taux de VÉRACITÉ</v>
      </c>
      <c r="D33" s="96" t="s">
        <v>64</v>
      </c>
      <c r="E33" s="96" t="s">
        <v>64</v>
      </c>
      <c r="F33" s="18"/>
      <c r="G33" s="18"/>
      <c r="H33" s="18"/>
      <c r="I33" s="18"/>
      <c r="J33" s="18"/>
      <c r="K33" s="18"/>
      <c r="L33" s="18"/>
      <c r="M33" s="18"/>
      <c r="N33" s="18"/>
      <c r="O33" s="18"/>
      <c r="P33" s="18"/>
      <c r="Q33" s="18"/>
      <c r="R33" s="18"/>
      <c r="S33" s="18"/>
      <c r="T33" s="18"/>
      <c r="U33" s="18"/>
      <c r="V33" s="18"/>
      <c r="W33" s="18"/>
      <c r="X33" s="18"/>
      <c r="Y33" s="18"/>
      <c r="Z33" s="18"/>
    </row>
    <row r="34" spans="1:26" ht="39.75" customHeight="1" x14ac:dyDescent="0.35">
      <c r="A34" s="97" t="s">
        <v>204</v>
      </c>
      <c r="B34" s="98"/>
      <c r="C34" s="99">
        <f>IFERROR(SUMIFS(C35,C35,"&lt;&gt;Taux de véracité",C35,"&lt;&gt;NA")/COUNTIFS(C35,"&lt;&gt;NA"),"")</f>
        <v>0</v>
      </c>
      <c r="D34" s="100" t="str">
        <f>IFERROR(VLOOKUP(E34,Utilitaires!$G$9:$J$13,2,FALSE),"")</f>
        <v>Conformité de niveau 1 :  Revoyez le fonctionnement de vos activités.</v>
      </c>
      <c r="E34" s="101" t="str">
        <f>IFERROR(IF(C34="",Utilitaires!$B$2,VLOOKUP(C34,Utilitaires!$E$9:$G$13,3)),"")</f>
        <v>Insuffisant</v>
      </c>
      <c r="F34" s="69"/>
      <c r="G34" s="69"/>
      <c r="H34" s="69"/>
      <c r="I34" s="69"/>
      <c r="J34" s="69"/>
      <c r="K34" s="69"/>
      <c r="L34" s="69"/>
      <c r="M34" s="69"/>
      <c r="N34" s="69"/>
      <c r="O34" s="69"/>
      <c r="P34" s="69"/>
      <c r="Q34" s="69"/>
      <c r="R34" s="69"/>
      <c r="S34" s="69"/>
      <c r="T34" s="69"/>
      <c r="U34" s="69"/>
      <c r="V34" s="69"/>
      <c r="W34" s="69"/>
      <c r="X34" s="69"/>
      <c r="Y34" s="69"/>
      <c r="Z34" s="69"/>
    </row>
    <row r="35" spans="1:26" ht="46.5" customHeight="1" x14ac:dyDescent="0.35">
      <c r="A35" s="70" t="s">
        <v>205</v>
      </c>
      <c r="B35" s="71" t="s">
        <v>129</v>
      </c>
      <c r="C35" s="72" t="str">
        <f>IFERROR(VLOOKUP(B35,Utilitaires!$C$9:$D$13,2,FALSE),"")</f>
        <v>Taux de VÉRACITÉ</v>
      </c>
      <c r="D35" s="96" t="s">
        <v>64</v>
      </c>
      <c r="E35" s="96" t="s">
        <v>64</v>
      </c>
      <c r="F35" s="18"/>
      <c r="G35" s="18"/>
      <c r="H35" s="18"/>
      <c r="I35" s="18"/>
      <c r="J35" s="18"/>
      <c r="K35" s="18"/>
      <c r="L35" s="18"/>
      <c r="M35" s="18"/>
      <c r="N35" s="18"/>
      <c r="O35" s="18"/>
      <c r="P35" s="18"/>
      <c r="Q35" s="18"/>
      <c r="R35" s="18"/>
      <c r="S35" s="18"/>
      <c r="T35" s="18"/>
      <c r="U35" s="18"/>
      <c r="V35" s="18"/>
      <c r="W35" s="18"/>
      <c r="X35" s="18"/>
      <c r="Y35" s="18"/>
      <c r="Z35" s="18"/>
    </row>
    <row r="36" spans="1:26" ht="39.75" customHeight="1" x14ac:dyDescent="0.35">
      <c r="A36" s="97" t="s">
        <v>206</v>
      </c>
      <c r="B36" s="98"/>
      <c r="C36" s="99">
        <f>IFERROR(SUMIFS(C37:C51,C37:C51,"&lt;&gt;Taux de véracité",C37:C51,"&lt;&gt;NA")/COUNTIFS(C37:C51,"&lt;&gt;NA"),"")</f>
        <v>0</v>
      </c>
      <c r="D36" s="100" t="str">
        <f>IFERROR(VLOOKUP(E36,Utilitaires!$G$9:$J$13,2,FALSE),"")</f>
        <v>Conformité de niveau 1 :  Revoyez le fonctionnement de vos activités.</v>
      </c>
      <c r="E36" s="101" t="str">
        <f>IFERROR(IF(C36="",Utilitaires!$B$2,VLOOKUP(C36,Utilitaires!$E$9:$G$13,3)),"")</f>
        <v>Insuffisant</v>
      </c>
      <c r="F36" s="69"/>
      <c r="G36" s="69"/>
      <c r="H36" s="69"/>
      <c r="I36" s="69"/>
      <c r="J36" s="69"/>
      <c r="K36" s="69"/>
      <c r="L36" s="69"/>
      <c r="M36" s="69"/>
      <c r="N36" s="69"/>
      <c r="O36" s="69"/>
      <c r="P36" s="69"/>
      <c r="Q36" s="69"/>
      <c r="R36" s="69"/>
      <c r="S36" s="69"/>
      <c r="T36" s="69"/>
      <c r="U36" s="69"/>
      <c r="V36" s="69"/>
      <c r="W36" s="69"/>
      <c r="X36" s="69"/>
      <c r="Y36" s="69"/>
      <c r="Z36" s="69"/>
    </row>
    <row r="37" spans="1:26" ht="57.75" customHeight="1" x14ac:dyDescent="0.35">
      <c r="A37" s="70" t="s">
        <v>207</v>
      </c>
      <c r="B37" s="71" t="s">
        <v>129</v>
      </c>
      <c r="C37" s="72" t="str">
        <f>IFERROR(VLOOKUP(B37,Utilitaires!$C$9:$D$13,2,FALSE),"")</f>
        <v>Taux de VÉRACITÉ</v>
      </c>
      <c r="D37" s="96" t="s">
        <v>64</v>
      </c>
      <c r="E37" s="96" t="s">
        <v>64</v>
      </c>
      <c r="F37" s="18"/>
      <c r="G37" s="18"/>
      <c r="H37" s="18"/>
      <c r="I37" s="18"/>
      <c r="J37" s="18"/>
      <c r="K37" s="18"/>
      <c r="L37" s="18"/>
      <c r="M37" s="18"/>
      <c r="N37" s="18"/>
      <c r="O37" s="18"/>
      <c r="P37" s="18"/>
      <c r="Q37" s="18"/>
      <c r="R37" s="18"/>
      <c r="S37" s="18"/>
      <c r="T37" s="18"/>
      <c r="U37" s="18"/>
      <c r="V37" s="18"/>
      <c r="W37" s="18"/>
      <c r="X37" s="18"/>
      <c r="Y37" s="18"/>
      <c r="Z37" s="18"/>
    </row>
    <row r="38" spans="1:26" ht="57.75" customHeight="1" x14ac:dyDescent="0.35">
      <c r="A38" s="70" t="s">
        <v>208</v>
      </c>
      <c r="B38" s="71" t="s">
        <v>129</v>
      </c>
      <c r="C38" s="72" t="str">
        <f>IFERROR(VLOOKUP(B38,Utilitaires!$C$9:$D$13,2,FALSE),"")</f>
        <v>Taux de VÉRACITÉ</v>
      </c>
      <c r="D38" s="96" t="s">
        <v>64</v>
      </c>
      <c r="E38" s="96" t="s">
        <v>64</v>
      </c>
      <c r="F38" s="18"/>
      <c r="G38" s="18"/>
      <c r="H38" s="18"/>
      <c r="I38" s="18"/>
      <c r="J38" s="18"/>
      <c r="K38" s="18"/>
      <c r="L38" s="18"/>
      <c r="M38" s="18"/>
      <c r="N38" s="18"/>
      <c r="O38" s="18"/>
      <c r="P38" s="18"/>
      <c r="Q38" s="18"/>
      <c r="R38" s="18"/>
      <c r="S38" s="18"/>
      <c r="T38" s="18"/>
      <c r="U38" s="18"/>
      <c r="V38" s="18"/>
      <c r="W38" s="18"/>
      <c r="X38" s="18"/>
      <c r="Y38" s="18"/>
      <c r="Z38" s="18"/>
    </row>
    <row r="39" spans="1:26" ht="57.75" customHeight="1" x14ac:dyDescent="0.35">
      <c r="A39" s="70" t="s">
        <v>613</v>
      </c>
      <c r="B39" s="71" t="s">
        <v>129</v>
      </c>
      <c r="C39" s="72" t="str">
        <f>IFERROR(VLOOKUP(B39,Utilitaires!$C$9:$D$13,2,FALSE),"")</f>
        <v>Taux de VÉRACITÉ</v>
      </c>
      <c r="D39" s="96" t="s">
        <v>64</v>
      </c>
      <c r="E39" s="96" t="s">
        <v>64</v>
      </c>
      <c r="F39" s="18"/>
      <c r="G39" s="18"/>
      <c r="H39" s="18"/>
      <c r="I39" s="18"/>
      <c r="J39" s="18"/>
      <c r="K39" s="18"/>
      <c r="L39" s="18"/>
      <c r="M39" s="18"/>
      <c r="N39" s="18"/>
      <c r="O39" s="18"/>
      <c r="P39" s="18"/>
      <c r="Q39" s="18"/>
      <c r="R39" s="18"/>
      <c r="S39" s="18"/>
      <c r="T39" s="18"/>
      <c r="U39" s="18"/>
      <c r="V39" s="18"/>
      <c r="W39" s="18"/>
      <c r="X39" s="18"/>
      <c r="Y39" s="18"/>
      <c r="Z39" s="18"/>
    </row>
    <row r="40" spans="1:26" ht="70.5" customHeight="1" x14ac:dyDescent="0.35">
      <c r="A40" s="70" t="s">
        <v>612</v>
      </c>
      <c r="B40" s="71" t="s">
        <v>129</v>
      </c>
      <c r="C40" s="72" t="str">
        <f>IFERROR(VLOOKUP(B40,Utilitaires!$C$9:$D$13,2,FALSE),"")</f>
        <v>Taux de VÉRACITÉ</v>
      </c>
      <c r="D40" s="96" t="s">
        <v>64</v>
      </c>
      <c r="E40" s="96" t="s">
        <v>64</v>
      </c>
      <c r="F40" s="18"/>
      <c r="G40" s="18"/>
      <c r="H40" s="18"/>
      <c r="I40" s="18"/>
      <c r="J40" s="18"/>
      <c r="K40" s="18"/>
      <c r="L40" s="18"/>
      <c r="M40" s="18"/>
      <c r="N40" s="18"/>
      <c r="O40" s="18"/>
      <c r="P40" s="18"/>
      <c r="Q40" s="18"/>
      <c r="R40" s="18"/>
      <c r="S40" s="18"/>
      <c r="T40" s="18"/>
      <c r="U40" s="18"/>
      <c r="V40" s="18"/>
      <c r="W40" s="18"/>
      <c r="X40" s="18"/>
      <c r="Y40" s="18"/>
      <c r="Z40" s="18"/>
    </row>
    <row r="41" spans="1:26" ht="26.5" customHeight="1" x14ac:dyDescent="0.35">
      <c r="A41" s="70" t="s">
        <v>615</v>
      </c>
      <c r="B41" s="71" t="s">
        <v>129</v>
      </c>
      <c r="C41" s="72" t="str">
        <f>IFERROR(VLOOKUP(B41,Utilitaires!$C$9:$D$13,2,FALSE),"")</f>
        <v>Taux de VÉRACITÉ</v>
      </c>
      <c r="D41" s="96" t="s">
        <v>64</v>
      </c>
      <c r="E41" s="96" t="s">
        <v>64</v>
      </c>
      <c r="F41" s="18"/>
      <c r="G41" s="18"/>
      <c r="H41" s="18"/>
      <c r="I41" s="18"/>
      <c r="J41" s="18"/>
      <c r="K41" s="18"/>
      <c r="L41" s="18"/>
      <c r="M41" s="18"/>
      <c r="N41" s="18"/>
      <c r="O41" s="18"/>
      <c r="P41" s="18"/>
      <c r="Q41" s="18"/>
      <c r="R41" s="18"/>
      <c r="S41" s="18"/>
      <c r="T41" s="18"/>
      <c r="U41" s="18"/>
      <c r="V41" s="18"/>
      <c r="W41" s="18"/>
      <c r="X41" s="18"/>
      <c r="Y41" s="18"/>
      <c r="Z41" s="18"/>
    </row>
    <row r="42" spans="1:26" ht="33.75" customHeight="1" x14ac:dyDescent="0.35">
      <c r="A42" s="70" t="s">
        <v>614</v>
      </c>
      <c r="B42" s="71" t="s">
        <v>129</v>
      </c>
      <c r="C42" s="72" t="str">
        <f>IFERROR(VLOOKUP(B42,Utilitaires!$C$9:$D$13,2,FALSE),"")</f>
        <v>Taux de VÉRACITÉ</v>
      </c>
      <c r="D42" s="96" t="s">
        <v>64</v>
      </c>
      <c r="E42" s="96" t="s">
        <v>64</v>
      </c>
      <c r="F42" s="18"/>
      <c r="G42" s="18"/>
      <c r="H42" s="18"/>
      <c r="I42" s="18"/>
      <c r="J42" s="18"/>
      <c r="K42" s="18"/>
      <c r="L42" s="18"/>
      <c r="M42" s="18"/>
      <c r="N42" s="18"/>
      <c r="O42" s="18"/>
      <c r="P42" s="18"/>
      <c r="Q42" s="18"/>
      <c r="R42" s="18"/>
      <c r="S42" s="18"/>
      <c r="T42" s="18"/>
      <c r="U42" s="18"/>
      <c r="V42" s="18"/>
      <c r="W42" s="18"/>
      <c r="X42" s="18"/>
      <c r="Y42" s="18"/>
      <c r="Z42" s="18"/>
    </row>
    <row r="43" spans="1:26" ht="46.75" customHeight="1" x14ac:dyDescent="0.35">
      <c r="A43" s="70" t="s">
        <v>209</v>
      </c>
      <c r="B43" s="71" t="s">
        <v>129</v>
      </c>
      <c r="C43" s="72" t="str">
        <f>IFERROR(VLOOKUP(B43,Utilitaires!$C$9:$D$13,2,FALSE),"")</f>
        <v>Taux de VÉRACITÉ</v>
      </c>
      <c r="D43" s="96" t="s">
        <v>64</v>
      </c>
      <c r="E43" s="96" t="s">
        <v>64</v>
      </c>
      <c r="F43" s="18"/>
      <c r="G43" s="18"/>
      <c r="H43" s="18"/>
      <c r="I43" s="18"/>
      <c r="J43" s="18"/>
      <c r="K43" s="18"/>
      <c r="L43" s="18"/>
      <c r="M43" s="18"/>
      <c r="N43" s="18"/>
      <c r="O43" s="18"/>
      <c r="P43" s="18"/>
      <c r="Q43" s="18"/>
      <c r="R43" s="18"/>
      <c r="S43" s="18"/>
      <c r="T43" s="18"/>
      <c r="U43" s="18"/>
      <c r="V43" s="18"/>
      <c r="W43" s="18"/>
      <c r="X43" s="18"/>
      <c r="Y43" s="18"/>
      <c r="Z43" s="18"/>
    </row>
    <row r="44" spans="1:26" ht="42" customHeight="1" x14ac:dyDescent="0.35">
      <c r="A44" s="70" t="s">
        <v>617</v>
      </c>
      <c r="B44" s="71" t="s">
        <v>129</v>
      </c>
      <c r="C44" s="72" t="str">
        <f>IFERROR(VLOOKUP(B44,Utilitaires!$C$9:$D$13,2,FALSE),"")</f>
        <v>Taux de VÉRACITÉ</v>
      </c>
      <c r="D44" s="96" t="s">
        <v>64</v>
      </c>
      <c r="E44" s="96" t="s">
        <v>64</v>
      </c>
      <c r="F44" s="18"/>
      <c r="G44" s="18"/>
      <c r="H44" s="18"/>
      <c r="I44" s="18"/>
      <c r="J44" s="18"/>
      <c r="K44" s="18"/>
      <c r="L44" s="18"/>
      <c r="M44" s="18"/>
      <c r="N44" s="18"/>
      <c r="O44" s="18"/>
      <c r="P44" s="18"/>
      <c r="Q44" s="18"/>
      <c r="R44" s="18"/>
      <c r="S44" s="18"/>
      <c r="T44" s="18"/>
      <c r="U44" s="18"/>
      <c r="V44" s="18"/>
      <c r="W44" s="18"/>
      <c r="X44" s="18"/>
      <c r="Y44" s="18"/>
      <c r="Z44" s="18"/>
    </row>
    <row r="45" spans="1:26" ht="37.5" customHeight="1" x14ac:dyDescent="0.35">
      <c r="A45" s="70" t="s">
        <v>616</v>
      </c>
      <c r="B45" s="71" t="s">
        <v>129</v>
      </c>
      <c r="C45" s="72" t="str">
        <f>IFERROR(VLOOKUP(B45,Utilitaires!$C$9:$D$13,2,FALSE),"")</f>
        <v>Taux de VÉRACITÉ</v>
      </c>
      <c r="D45" s="96" t="s">
        <v>64</v>
      </c>
      <c r="E45" s="96" t="s">
        <v>64</v>
      </c>
      <c r="F45" s="18"/>
      <c r="G45" s="18"/>
      <c r="H45" s="18"/>
      <c r="I45" s="18"/>
      <c r="J45" s="18"/>
      <c r="K45" s="18"/>
      <c r="L45" s="18"/>
      <c r="M45" s="18"/>
      <c r="N45" s="18"/>
      <c r="O45" s="18"/>
      <c r="P45" s="18"/>
      <c r="Q45" s="18"/>
      <c r="R45" s="18"/>
      <c r="S45" s="18"/>
      <c r="T45" s="18"/>
      <c r="U45" s="18"/>
      <c r="V45" s="18"/>
      <c r="W45" s="18"/>
      <c r="X45" s="18"/>
      <c r="Y45" s="18"/>
      <c r="Z45" s="18"/>
    </row>
    <row r="46" spans="1:26" ht="72" customHeight="1" x14ac:dyDescent="0.35">
      <c r="A46" s="70" t="s">
        <v>210</v>
      </c>
      <c r="B46" s="71" t="s">
        <v>129</v>
      </c>
      <c r="C46" s="72" t="str">
        <f>IFERROR(VLOOKUP(B46,Utilitaires!$C$9:$D$13,2,FALSE),"")</f>
        <v>Taux de VÉRACITÉ</v>
      </c>
      <c r="D46" s="96" t="s">
        <v>64</v>
      </c>
      <c r="E46" s="96" t="s">
        <v>64</v>
      </c>
      <c r="F46" s="18"/>
      <c r="G46" s="18"/>
      <c r="H46" s="18"/>
      <c r="I46" s="18"/>
      <c r="J46" s="18"/>
      <c r="K46" s="18"/>
      <c r="L46" s="18"/>
      <c r="M46" s="18"/>
      <c r="N46" s="18"/>
      <c r="O46" s="18"/>
      <c r="P46" s="18"/>
      <c r="Q46" s="18"/>
      <c r="R46" s="18"/>
      <c r="S46" s="18"/>
      <c r="T46" s="18"/>
      <c r="U46" s="18"/>
      <c r="V46" s="18"/>
      <c r="W46" s="18"/>
      <c r="X46" s="18"/>
      <c r="Y46" s="18"/>
      <c r="Z46" s="18"/>
    </row>
    <row r="47" spans="1:26" ht="36" customHeight="1" x14ac:dyDescent="0.35">
      <c r="A47" s="70" t="s">
        <v>211</v>
      </c>
      <c r="B47" s="71" t="s">
        <v>129</v>
      </c>
      <c r="C47" s="72" t="str">
        <f>IFERROR(VLOOKUP(B47,Utilitaires!$C$9:$D$13,2,FALSE),"")</f>
        <v>Taux de VÉRACITÉ</v>
      </c>
      <c r="D47" s="96" t="s">
        <v>64</v>
      </c>
      <c r="E47" s="96" t="s">
        <v>64</v>
      </c>
      <c r="F47" s="18"/>
      <c r="G47" s="18"/>
      <c r="H47" s="18"/>
      <c r="I47" s="18"/>
      <c r="J47" s="18"/>
      <c r="K47" s="18"/>
      <c r="L47" s="18"/>
      <c r="M47" s="18"/>
      <c r="N47" s="18"/>
      <c r="O47" s="18"/>
      <c r="P47" s="18"/>
      <c r="Q47" s="18"/>
      <c r="R47" s="18"/>
      <c r="S47" s="18"/>
      <c r="T47" s="18"/>
      <c r="U47" s="18"/>
      <c r="V47" s="18"/>
      <c r="W47" s="18"/>
      <c r="X47" s="18"/>
      <c r="Y47" s="18"/>
      <c r="Z47" s="18"/>
    </row>
    <row r="48" spans="1:26" ht="36" customHeight="1" x14ac:dyDescent="0.35">
      <c r="A48" s="70" t="s">
        <v>212</v>
      </c>
      <c r="B48" s="71" t="s">
        <v>129</v>
      </c>
      <c r="C48" s="72" t="str">
        <f>IFERROR(VLOOKUP(B48,Utilitaires!$C$9:$D$13,2,FALSE),"")</f>
        <v>Taux de VÉRACITÉ</v>
      </c>
      <c r="D48" s="96" t="s">
        <v>64</v>
      </c>
      <c r="E48" s="96" t="s">
        <v>64</v>
      </c>
      <c r="F48" s="18"/>
      <c r="G48" s="18"/>
      <c r="H48" s="18"/>
      <c r="I48" s="18"/>
      <c r="J48" s="18"/>
      <c r="K48" s="18"/>
      <c r="L48" s="18"/>
      <c r="M48" s="18"/>
      <c r="N48" s="18"/>
      <c r="O48" s="18"/>
      <c r="P48" s="18"/>
      <c r="Q48" s="18"/>
      <c r="R48" s="18"/>
      <c r="S48" s="18"/>
      <c r="T48" s="18"/>
      <c r="U48" s="18"/>
      <c r="V48" s="18"/>
      <c r="W48" s="18"/>
      <c r="X48" s="18"/>
      <c r="Y48" s="18"/>
      <c r="Z48" s="18"/>
    </row>
    <row r="49" spans="1:26" ht="30" customHeight="1" x14ac:dyDescent="0.35">
      <c r="A49" s="70" t="s">
        <v>213</v>
      </c>
      <c r="B49" s="71" t="s">
        <v>129</v>
      </c>
      <c r="C49" s="72" t="str">
        <f>IFERROR(VLOOKUP(B49,Utilitaires!$C$9:$D$13,2,FALSE),"")</f>
        <v>Taux de VÉRACITÉ</v>
      </c>
      <c r="D49" s="96" t="s">
        <v>64</v>
      </c>
      <c r="E49" s="96" t="s">
        <v>64</v>
      </c>
      <c r="F49" s="18"/>
      <c r="G49" s="18"/>
      <c r="H49" s="18"/>
      <c r="I49" s="18"/>
      <c r="J49" s="18"/>
      <c r="K49" s="18"/>
      <c r="L49" s="18"/>
      <c r="M49" s="18"/>
      <c r="N49" s="18"/>
      <c r="O49" s="18"/>
      <c r="P49" s="18"/>
      <c r="Q49" s="18"/>
      <c r="R49" s="18"/>
      <c r="S49" s="18"/>
      <c r="T49" s="18"/>
      <c r="U49" s="18"/>
      <c r="V49" s="18"/>
      <c r="W49" s="18"/>
      <c r="X49" s="18"/>
      <c r="Y49" s="18"/>
      <c r="Z49" s="18"/>
    </row>
    <row r="50" spans="1:26" ht="30" customHeight="1" x14ac:dyDescent="0.35">
      <c r="A50" s="70" t="s">
        <v>214</v>
      </c>
      <c r="B50" s="71" t="s">
        <v>129</v>
      </c>
      <c r="C50" s="72" t="str">
        <f>IFERROR(VLOOKUP(B50,Utilitaires!$C$9:$D$13,2,FALSE),"")</f>
        <v>Taux de VÉRACITÉ</v>
      </c>
      <c r="D50" s="96" t="s">
        <v>64</v>
      </c>
      <c r="E50" s="96" t="s">
        <v>64</v>
      </c>
      <c r="F50" s="18"/>
      <c r="G50" s="18"/>
      <c r="H50" s="18"/>
      <c r="I50" s="18"/>
      <c r="J50" s="18"/>
      <c r="K50" s="18"/>
      <c r="L50" s="18"/>
      <c r="M50" s="18"/>
      <c r="N50" s="18"/>
      <c r="O50" s="18"/>
      <c r="P50" s="18"/>
      <c r="Q50" s="18"/>
      <c r="R50" s="18"/>
      <c r="S50" s="18"/>
      <c r="T50" s="18"/>
      <c r="U50" s="18"/>
      <c r="V50" s="18"/>
      <c r="W50" s="18"/>
      <c r="X50" s="18"/>
      <c r="Y50" s="18"/>
      <c r="Z50" s="18"/>
    </row>
    <row r="51" spans="1:26" ht="30" customHeight="1" x14ac:dyDescent="0.35">
      <c r="A51" s="70" t="s">
        <v>618</v>
      </c>
      <c r="B51" s="71" t="s">
        <v>129</v>
      </c>
      <c r="C51" s="72" t="str">
        <f>IFERROR(VLOOKUP(B51,Utilitaires!$C$9:$D$13,2,FALSE),"")</f>
        <v>Taux de VÉRACITÉ</v>
      </c>
      <c r="D51" s="96" t="s">
        <v>64</v>
      </c>
      <c r="E51" s="96" t="s">
        <v>64</v>
      </c>
      <c r="F51" s="18"/>
      <c r="G51" s="18"/>
      <c r="H51" s="18"/>
      <c r="I51" s="18"/>
      <c r="J51" s="18"/>
      <c r="K51" s="18"/>
      <c r="L51" s="18"/>
      <c r="M51" s="18"/>
      <c r="N51" s="18"/>
      <c r="O51" s="18"/>
      <c r="P51" s="18"/>
      <c r="Q51" s="18"/>
      <c r="R51" s="18"/>
      <c r="S51" s="18"/>
      <c r="T51" s="18"/>
      <c r="U51" s="18"/>
      <c r="V51" s="18"/>
      <c r="W51" s="18"/>
      <c r="X51" s="18"/>
      <c r="Y51" s="18"/>
      <c r="Z51" s="18"/>
    </row>
    <row r="52" spans="1:26" ht="49.5" customHeight="1" x14ac:dyDescent="0.35">
      <c r="A52" s="70" t="s">
        <v>215</v>
      </c>
      <c r="B52" s="71" t="s">
        <v>129</v>
      </c>
      <c r="C52" s="72" t="str">
        <f>IFERROR(VLOOKUP(B52,Utilitaires!$C$9:$D$13,2,FALSE),"")</f>
        <v>Taux de VÉRACITÉ</v>
      </c>
      <c r="D52" s="96" t="s">
        <v>64</v>
      </c>
      <c r="E52" s="96" t="s">
        <v>64</v>
      </c>
      <c r="F52" s="18"/>
      <c r="G52" s="18"/>
      <c r="H52" s="18"/>
      <c r="I52" s="18"/>
      <c r="J52" s="18"/>
      <c r="K52" s="18"/>
      <c r="L52" s="18"/>
      <c r="M52" s="18"/>
      <c r="N52" s="18"/>
      <c r="O52" s="18"/>
      <c r="P52" s="18"/>
      <c r="Q52" s="18"/>
      <c r="R52" s="18"/>
      <c r="S52" s="18"/>
      <c r="T52" s="18"/>
      <c r="U52" s="18"/>
      <c r="V52" s="18"/>
      <c r="W52" s="18"/>
      <c r="X52" s="18"/>
      <c r="Y52" s="18"/>
      <c r="Z52" s="18"/>
    </row>
    <row r="53" spans="1:26" ht="39.75" customHeight="1" x14ac:dyDescent="0.35">
      <c r="A53" s="97" t="s">
        <v>216</v>
      </c>
      <c r="B53" s="98"/>
      <c r="C53" s="99">
        <f>IFERROR(SUMIFS(C54:C55,C54:C55,"&lt;&gt;Taux de véracité",C54:C55,"&lt;&gt;NA")/COUNTIFS(C54:C55,"&lt;&gt;NA"),"")</f>
        <v>0</v>
      </c>
      <c r="D53" s="100" t="str">
        <f>IFERROR(VLOOKUP(E53,Utilitaires!$G$9:$J$13,2,FALSE),"")</f>
        <v>Conformité de niveau 1 :  Revoyez le fonctionnement de vos activités.</v>
      </c>
      <c r="E53" s="101" t="str">
        <f>IFERROR(IF(C53="",Utilitaires!$B$2,VLOOKUP(C53,Utilitaires!$E$9:$G$13,3)),"")</f>
        <v>Insuffisant</v>
      </c>
      <c r="F53" s="69"/>
      <c r="G53" s="69"/>
      <c r="H53" s="69"/>
      <c r="I53" s="69"/>
      <c r="J53" s="69"/>
      <c r="K53" s="69"/>
      <c r="L53" s="69"/>
      <c r="M53" s="69"/>
      <c r="N53" s="69"/>
      <c r="O53" s="69"/>
      <c r="P53" s="69"/>
      <c r="Q53" s="69"/>
      <c r="R53" s="69"/>
      <c r="S53" s="69"/>
      <c r="T53" s="69"/>
      <c r="U53" s="69"/>
      <c r="V53" s="69"/>
      <c r="W53" s="69"/>
      <c r="X53" s="69"/>
      <c r="Y53" s="69"/>
      <c r="Z53" s="69"/>
    </row>
    <row r="54" spans="1:26" ht="51" customHeight="1" x14ac:dyDescent="0.35">
      <c r="A54" s="70" t="s">
        <v>217</v>
      </c>
      <c r="B54" s="71" t="s">
        <v>129</v>
      </c>
      <c r="C54" s="72" t="str">
        <f>IFERROR(VLOOKUP(B54,Utilitaires!$C$9:$D$13,2,FALSE),"")</f>
        <v>Taux de VÉRACITÉ</v>
      </c>
      <c r="D54" s="96" t="s">
        <v>64</v>
      </c>
      <c r="E54" s="96" t="s">
        <v>64</v>
      </c>
      <c r="F54" s="18"/>
      <c r="G54" s="18"/>
      <c r="H54" s="18"/>
      <c r="I54" s="18"/>
      <c r="J54" s="18"/>
      <c r="K54" s="18"/>
      <c r="L54" s="18"/>
      <c r="M54" s="18"/>
      <c r="N54" s="18"/>
      <c r="O54" s="18"/>
      <c r="P54" s="18"/>
      <c r="Q54" s="18"/>
      <c r="R54" s="18"/>
      <c r="S54" s="18"/>
      <c r="T54" s="18"/>
      <c r="U54" s="18"/>
      <c r="V54" s="18"/>
      <c r="W54" s="18"/>
      <c r="X54" s="18"/>
      <c r="Y54" s="18"/>
      <c r="Z54" s="18"/>
    </row>
    <row r="55" spans="1:26" ht="36.75" customHeight="1" x14ac:dyDescent="0.35">
      <c r="A55" s="70" t="s">
        <v>218</v>
      </c>
      <c r="B55" s="71" t="s">
        <v>129</v>
      </c>
      <c r="C55" s="72" t="str">
        <f>IFERROR(VLOOKUP(B55,Utilitaires!$C$9:$D$13,2,FALSE),"")</f>
        <v>Taux de VÉRACITÉ</v>
      </c>
      <c r="D55" s="96" t="s">
        <v>64</v>
      </c>
      <c r="E55" s="96" t="s">
        <v>64</v>
      </c>
      <c r="F55" s="18"/>
      <c r="G55" s="18"/>
      <c r="H55" s="18"/>
      <c r="I55" s="18"/>
      <c r="J55" s="18"/>
      <c r="K55" s="18"/>
      <c r="L55" s="18"/>
      <c r="M55" s="18"/>
      <c r="N55" s="18"/>
      <c r="O55" s="18"/>
      <c r="P55" s="18"/>
      <c r="Q55" s="18"/>
      <c r="R55" s="18"/>
      <c r="S55" s="18"/>
      <c r="T55" s="18"/>
      <c r="U55" s="18"/>
      <c r="V55" s="18"/>
      <c r="W55" s="18"/>
      <c r="X55" s="18"/>
      <c r="Y55" s="18"/>
      <c r="Z55" s="18"/>
    </row>
    <row r="56" spans="1:26" ht="39.75" customHeight="1" x14ac:dyDescent="0.35">
      <c r="A56" s="97" t="s">
        <v>219</v>
      </c>
      <c r="B56" s="98"/>
      <c r="C56" s="99">
        <f>IFERROR(SUMIFS(C57:C60,C57:C60,"&lt;&gt;Taux de véracité",C57:C60,"&lt;&gt;NA")/COUNTIFS(C57:C60,"&lt;&gt;NA"),"")</f>
        <v>0</v>
      </c>
      <c r="D56" s="100" t="str">
        <f>IFERROR(VLOOKUP(E56,Utilitaires!$G$9:$J$13,2,FALSE),"")</f>
        <v>Conformité de niveau 1 :  Revoyez le fonctionnement de vos activités.</v>
      </c>
      <c r="E56" s="101" t="str">
        <f>IFERROR(IF(C56="",Utilitaires!$B$2,VLOOKUP(C56,Utilitaires!$E$9:$G$13,3)),"")</f>
        <v>Insuffisant</v>
      </c>
      <c r="F56" s="69"/>
      <c r="G56" s="69"/>
      <c r="H56" s="69"/>
      <c r="I56" s="69"/>
      <c r="J56" s="69"/>
      <c r="K56" s="69"/>
      <c r="L56" s="69"/>
      <c r="M56" s="69"/>
      <c r="N56" s="69"/>
      <c r="O56" s="69"/>
      <c r="P56" s="69"/>
      <c r="Q56" s="69"/>
      <c r="R56" s="69"/>
      <c r="S56" s="69"/>
      <c r="T56" s="69"/>
      <c r="U56" s="69"/>
      <c r="V56" s="69"/>
      <c r="W56" s="69"/>
      <c r="X56" s="69"/>
      <c r="Y56" s="69"/>
      <c r="Z56" s="69"/>
    </row>
    <row r="57" spans="1:26" ht="52.5" customHeight="1" x14ac:dyDescent="0.35">
      <c r="A57" s="70" t="s">
        <v>220</v>
      </c>
      <c r="B57" s="71" t="s">
        <v>129</v>
      </c>
      <c r="C57" s="72" t="str">
        <f>IFERROR(VLOOKUP(B57,Utilitaires!$C$9:$D$13,2,FALSE),"")</f>
        <v>Taux de VÉRACITÉ</v>
      </c>
      <c r="D57" s="96" t="s">
        <v>64</v>
      </c>
      <c r="E57" s="96" t="s">
        <v>64</v>
      </c>
      <c r="F57" s="18"/>
      <c r="G57" s="18"/>
      <c r="H57" s="18"/>
      <c r="I57" s="18"/>
      <c r="J57" s="18"/>
      <c r="K57" s="18"/>
      <c r="L57" s="18"/>
      <c r="M57" s="18"/>
      <c r="N57" s="18"/>
      <c r="O57" s="18"/>
      <c r="P57" s="18"/>
      <c r="Q57" s="18"/>
      <c r="R57" s="18"/>
      <c r="S57" s="18"/>
      <c r="T57" s="18"/>
      <c r="U57" s="18"/>
      <c r="V57" s="18"/>
      <c r="W57" s="18"/>
      <c r="X57" s="18"/>
      <c r="Y57" s="18"/>
      <c r="Z57" s="18"/>
    </row>
    <row r="58" spans="1:26" ht="42" customHeight="1" x14ac:dyDescent="0.35">
      <c r="A58" s="70" t="s">
        <v>221</v>
      </c>
      <c r="B58" s="71" t="s">
        <v>129</v>
      </c>
      <c r="C58" s="72" t="str">
        <f>IFERROR(VLOOKUP(B58,Utilitaires!$C$9:$D$13,2,FALSE),"")</f>
        <v>Taux de VÉRACITÉ</v>
      </c>
      <c r="D58" s="96" t="s">
        <v>64</v>
      </c>
      <c r="E58" s="96" t="s">
        <v>64</v>
      </c>
      <c r="F58" s="18"/>
      <c r="G58" s="18"/>
      <c r="H58" s="18"/>
      <c r="I58" s="18"/>
      <c r="J58" s="18"/>
      <c r="K58" s="18"/>
      <c r="L58" s="18"/>
      <c r="M58" s="18"/>
      <c r="N58" s="18"/>
      <c r="O58" s="18"/>
      <c r="P58" s="18"/>
      <c r="Q58" s="18"/>
      <c r="R58" s="18"/>
      <c r="S58" s="18"/>
      <c r="T58" s="18"/>
      <c r="U58" s="18"/>
      <c r="V58" s="18"/>
      <c r="W58" s="18"/>
      <c r="X58" s="18"/>
      <c r="Y58" s="18"/>
      <c r="Z58" s="18"/>
    </row>
    <row r="59" spans="1:26" ht="48" customHeight="1" x14ac:dyDescent="0.35">
      <c r="A59" s="70" t="s">
        <v>222</v>
      </c>
      <c r="B59" s="71" t="s">
        <v>129</v>
      </c>
      <c r="C59" s="72" t="str">
        <f>IFERROR(VLOOKUP(B59,Utilitaires!$C$9:$D$13,2,FALSE),"")</f>
        <v>Taux de VÉRACITÉ</v>
      </c>
      <c r="D59" s="96" t="s">
        <v>64</v>
      </c>
      <c r="E59" s="96" t="s">
        <v>64</v>
      </c>
      <c r="F59" s="18"/>
      <c r="G59" s="18"/>
      <c r="H59" s="18"/>
      <c r="I59" s="18"/>
      <c r="J59" s="18"/>
      <c r="K59" s="18"/>
      <c r="L59" s="18"/>
      <c r="M59" s="18"/>
      <c r="N59" s="18"/>
      <c r="O59" s="18"/>
      <c r="P59" s="18"/>
      <c r="Q59" s="18"/>
      <c r="R59" s="18"/>
      <c r="S59" s="18"/>
      <c r="T59" s="18"/>
      <c r="U59" s="18"/>
      <c r="V59" s="18"/>
      <c r="W59" s="18"/>
      <c r="X59" s="18"/>
      <c r="Y59" s="18"/>
      <c r="Z59" s="18"/>
    </row>
    <row r="60" spans="1:26" ht="60.75" customHeight="1" x14ac:dyDescent="0.35">
      <c r="A60" s="70" t="s">
        <v>223</v>
      </c>
      <c r="B60" s="71" t="s">
        <v>129</v>
      </c>
      <c r="C60" s="72" t="str">
        <f>IFERROR(VLOOKUP(B60,Utilitaires!$C$9:$D$13,2,FALSE),"")</f>
        <v>Taux de VÉRACITÉ</v>
      </c>
      <c r="D60" s="96" t="s">
        <v>64</v>
      </c>
      <c r="E60" s="96" t="s">
        <v>64</v>
      </c>
      <c r="F60" s="18"/>
      <c r="G60" s="18"/>
      <c r="H60" s="18"/>
      <c r="I60" s="18"/>
      <c r="J60" s="18"/>
      <c r="K60" s="18"/>
      <c r="L60" s="18"/>
      <c r="M60" s="18"/>
      <c r="N60" s="18"/>
      <c r="O60" s="18"/>
      <c r="P60" s="18"/>
      <c r="Q60" s="18"/>
      <c r="R60" s="18"/>
      <c r="S60" s="18"/>
      <c r="T60" s="18"/>
      <c r="U60" s="18"/>
      <c r="V60" s="18"/>
      <c r="W60" s="18"/>
      <c r="X60" s="18"/>
      <c r="Y60" s="18"/>
      <c r="Z60" s="18"/>
    </row>
    <row r="61" spans="1:26" ht="39.75" customHeight="1" x14ac:dyDescent="0.35">
      <c r="A61" s="97" t="s">
        <v>224</v>
      </c>
      <c r="B61" s="98"/>
      <c r="C61" s="99">
        <f>IFERROR(SUMIFS(C62:C63,C62:C63,"&lt;&gt;Taux de véracité",C62:C63,"&lt;&gt;NA")/COUNTIFS(C62:C63,"&lt;&gt;NA"),"")</f>
        <v>0</v>
      </c>
      <c r="D61" s="100" t="str">
        <f>IFERROR(VLOOKUP(E61,Utilitaires!$G$9:$J$13,2,FALSE),"")</f>
        <v>Conformité de niveau 1 :  Revoyez le fonctionnement de vos activités.</v>
      </c>
      <c r="E61" s="101" t="str">
        <f>IFERROR(IF(C61="",Utilitaires!$B$2,VLOOKUP(C61,Utilitaires!$E$9:$G$13,3)),"")</f>
        <v>Insuffisant</v>
      </c>
      <c r="F61" s="69"/>
      <c r="G61" s="69"/>
      <c r="H61" s="69"/>
      <c r="I61" s="69"/>
      <c r="J61" s="69"/>
      <c r="K61" s="69"/>
      <c r="L61" s="69"/>
      <c r="M61" s="69"/>
      <c r="N61" s="69"/>
      <c r="O61" s="69"/>
      <c r="P61" s="69"/>
      <c r="Q61" s="69"/>
      <c r="R61" s="69"/>
      <c r="S61" s="69"/>
      <c r="T61" s="69"/>
      <c r="U61" s="69"/>
      <c r="V61" s="69"/>
      <c r="W61" s="69"/>
      <c r="X61" s="69"/>
      <c r="Y61" s="69"/>
      <c r="Z61" s="69"/>
    </row>
    <row r="62" spans="1:26" ht="66" customHeight="1" x14ac:dyDescent="0.35">
      <c r="A62" s="70" t="s">
        <v>225</v>
      </c>
      <c r="B62" s="71" t="s">
        <v>129</v>
      </c>
      <c r="C62" s="72" t="str">
        <f>IFERROR(VLOOKUP(B62,Utilitaires!$C$9:$D$13,2,FALSE),"")</f>
        <v>Taux de VÉRACITÉ</v>
      </c>
      <c r="D62" s="96" t="s">
        <v>64</v>
      </c>
      <c r="E62" s="96" t="s">
        <v>64</v>
      </c>
      <c r="F62" s="18"/>
      <c r="G62" s="18"/>
      <c r="H62" s="18"/>
      <c r="I62" s="18"/>
      <c r="J62" s="18"/>
      <c r="K62" s="18"/>
      <c r="L62" s="18"/>
      <c r="M62" s="18"/>
      <c r="N62" s="18"/>
      <c r="O62" s="18"/>
      <c r="P62" s="18"/>
      <c r="Q62" s="18"/>
      <c r="R62" s="18"/>
      <c r="S62" s="18"/>
      <c r="T62" s="18"/>
      <c r="U62" s="18"/>
      <c r="V62" s="18"/>
      <c r="W62" s="18"/>
      <c r="X62" s="18"/>
      <c r="Y62" s="18"/>
      <c r="Z62" s="18"/>
    </row>
    <row r="63" spans="1:26" ht="66" customHeight="1" x14ac:dyDescent="0.35">
      <c r="A63" s="70" t="s">
        <v>226</v>
      </c>
      <c r="B63" s="71" t="s">
        <v>129</v>
      </c>
      <c r="C63" s="72" t="str">
        <f>IFERROR(VLOOKUP(B63,Utilitaires!$C$9:$D$13,2,FALSE),"")</f>
        <v>Taux de VÉRACITÉ</v>
      </c>
      <c r="D63" s="96" t="s">
        <v>64</v>
      </c>
      <c r="E63" s="96" t="s">
        <v>64</v>
      </c>
      <c r="F63" s="18"/>
      <c r="G63" s="18"/>
      <c r="H63" s="18"/>
      <c r="I63" s="18"/>
      <c r="J63" s="18"/>
      <c r="K63" s="18"/>
      <c r="L63" s="18"/>
      <c r="M63" s="18"/>
      <c r="N63" s="18"/>
      <c r="O63" s="18"/>
      <c r="P63" s="18"/>
      <c r="Q63" s="18"/>
      <c r="R63" s="18"/>
      <c r="S63" s="18"/>
      <c r="T63" s="18"/>
      <c r="U63" s="18"/>
      <c r="V63" s="18"/>
      <c r="W63" s="18"/>
      <c r="X63" s="18"/>
      <c r="Y63" s="18"/>
      <c r="Z63" s="18"/>
    </row>
    <row r="64" spans="1:26" ht="39.75" customHeight="1" x14ac:dyDescent="0.35">
      <c r="A64" s="97" t="s">
        <v>227</v>
      </c>
      <c r="B64" s="98"/>
      <c r="C64" s="99">
        <f>IFERROR(SUMIFS(C65:C71,C65:C71,"&lt;&gt;Taux de véracité",C65:C71,"&lt;&gt;NA")/COUNTIFS(C65:C71,"&lt;&gt;NA"),"")</f>
        <v>0</v>
      </c>
      <c r="D64" s="100" t="str">
        <f>IFERROR(VLOOKUP(E64,Utilitaires!$G$9:$J$13,2,FALSE),"")</f>
        <v>Conformité de niveau 1 :  Revoyez le fonctionnement de vos activités.</v>
      </c>
      <c r="E64" s="101" t="str">
        <f>IFERROR(IF(C64="",Utilitaires!$B$2,VLOOKUP(C64,Utilitaires!$E$9:$G$13,3)),"")</f>
        <v>Insuffisant</v>
      </c>
      <c r="F64" s="69"/>
      <c r="G64" s="69"/>
      <c r="H64" s="69"/>
      <c r="I64" s="69"/>
      <c r="J64" s="69"/>
      <c r="K64" s="69"/>
      <c r="L64" s="69"/>
      <c r="M64" s="69"/>
      <c r="N64" s="69"/>
      <c r="O64" s="69"/>
      <c r="P64" s="69"/>
      <c r="Q64" s="69"/>
      <c r="R64" s="69"/>
      <c r="S64" s="69"/>
      <c r="T64" s="69"/>
      <c r="U64" s="69"/>
      <c r="V64" s="69"/>
      <c r="W64" s="69"/>
      <c r="X64" s="69"/>
      <c r="Y64" s="69"/>
      <c r="Z64" s="69"/>
    </row>
    <row r="65" spans="1:26" ht="32.25" customHeight="1" x14ac:dyDescent="0.35">
      <c r="A65" s="70" t="s">
        <v>228</v>
      </c>
      <c r="B65" s="71" t="s">
        <v>129</v>
      </c>
      <c r="C65" s="72" t="str">
        <f>IFERROR(VLOOKUP(B65,Utilitaires!$C$9:$D$13,2,FALSE),"")</f>
        <v>Taux de VÉRACITÉ</v>
      </c>
      <c r="D65" s="96" t="s">
        <v>64</v>
      </c>
      <c r="E65" s="96" t="s">
        <v>64</v>
      </c>
      <c r="F65" s="18"/>
      <c r="G65" s="18"/>
      <c r="H65" s="18"/>
      <c r="I65" s="18"/>
      <c r="J65" s="18"/>
      <c r="K65" s="18"/>
      <c r="L65" s="18"/>
      <c r="M65" s="18"/>
      <c r="N65" s="18"/>
      <c r="O65" s="18"/>
      <c r="P65" s="18"/>
      <c r="Q65" s="18"/>
      <c r="R65" s="18"/>
      <c r="S65" s="18"/>
      <c r="T65" s="18"/>
      <c r="U65" s="18"/>
      <c r="V65" s="18"/>
      <c r="W65" s="18"/>
      <c r="X65" s="18"/>
      <c r="Y65" s="18"/>
      <c r="Z65" s="18"/>
    </row>
    <row r="66" spans="1:26" ht="32.25" customHeight="1" x14ac:dyDescent="0.35">
      <c r="A66" s="70" t="s">
        <v>229</v>
      </c>
      <c r="B66" s="71" t="s">
        <v>129</v>
      </c>
      <c r="C66" s="72" t="str">
        <f>IFERROR(VLOOKUP(B66,Utilitaires!$C$9:$D$13,2,FALSE),"")</f>
        <v>Taux de VÉRACITÉ</v>
      </c>
      <c r="D66" s="96" t="s">
        <v>64</v>
      </c>
      <c r="E66" s="96" t="s">
        <v>64</v>
      </c>
      <c r="F66" s="18"/>
      <c r="G66" s="18"/>
      <c r="H66" s="18"/>
      <c r="I66" s="18"/>
      <c r="J66" s="18"/>
      <c r="K66" s="18"/>
      <c r="L66" s="18"/>
      <c r="M66" s="18"/>
      <c r="N66" s="18"/>
      <c r="O66" s="18"/>
      <c r="P66" s="18"/>
      <c r="Q66" s="18"/>
      <c r="R66" s="18"/>
      <c r="S66" s="18"/>
      <c r="T66" s="18"/>
      <c r="U66" s="18"/>
      <c r="V66" s="18"/>
      <c r="W66" s="18"/>
      <c r="X66" s="18"/>
      <c r="Y66" s="18"/>
      <c r="Z66" s="18"/>
    </row>
    <row r="67" spans="1:26" ht="32.25" customHeight="1" x14ac:dyDescent="0.35">
      <c r="A67" s="70" t="s">
        <v>230</v>
      </c>
      <c r="B67" s="71" t="s">
        <v>129</v>
      </c>
      <c r="C67" s="72" t="str">
        <f>IFERROR(VLOOKUP(B67,Utilitaires!$C$9:$D$13,2,FALSE),"")</f>
        <v>Taux de VÉRACITÉ</v>
      </c>
      <c r="D67" s="96" t="s">
        <v>64</v>
      </c>
      <c r="E67" s="96" t="s">
        <v>64</v>
      </c>
      <c r="F67" s="18"/>
      <c r="G67" s="18"/>
      <c r="H67" s="18"/>
      <c r="I67" s="18"/>
      <c r="J67" s="18"/>
      <c r="K67" s="18"/>
      <c r="L67" s="18"/>
      <c r="M67" s="18"/>
      <c r="N67" s="18"/>
      <c r="O67" s="18"/>
      <c r="P67" s="18"/>
      <c r="Q67" s="18"/>
      <c r="R67" s="18"/>
      <c r="S67" s="18"/>
      <c r="T67" s="18"/>
      <c r="U67" s="18"/>
      <c r="V67" s="18"/>
      <c r="W67" s="18"/>
      <c r="X67" s="18"/>
      <c r="Y67" s="18"/>
      <c r="Z67" s="18"/>
    </row>
    <row r="68" spans="1:26" ht="32.25" customHeight="1" x14ac:dyDescent="0.35">
      <c r="A68" s="70" t="s">
        <v>619</v>
      </c>
      <c r="B68" s="71" t="s">
        <v>129</v>
      </c>
      <c r="C68" s="72" t="str">
        <f>IFERROR(VLOOKUP(B68,Utilitaires!$C$9:$D$13,2,FALSE),"")</f>
        <v>Taux de VÉRACITÉ</v>
      </c>
      <c r="D68" s="96" t="s">
        <v>64</v>
      </c>
      <c r="E68" s="96" t="s">
        <v>64</v>
      </c>
      <c r="F68" s="18"/>
      <c r="G68" s="18"/>
      <c r="H68" s="18"/>
      <c r="I68" s="18"/>
      <c r="J68" s="18"/>
      <c r="K68" s="18"/>
      <c r="L68" s="18"/>
      <c r="M68" s="18"/>
      <c r="N68" s="18"/>
      <c r="O68" s="18"/>
      <c r="P68" s="18"/>
      <c r="Q68" s="18"/>
      <c r="R68" s="18"/>
      <c r="S68" s="18"/>
      <c r="T68" s="18"/>
      <c r="U68" s="18"/>
      <c r="V68" s="18"/>
      <c r="W68" s="18"/>
      <c r="X68" s="18"/>
      <c r="Y68" s="18"/>
      <c r="Z68" s="18"/>
    </row>
    <row r="69" spans="1:26" ht="32.25" customHeight="1" x14ac:dyDescent="0.35">
      <c r="A69" s="70" t="s">
        <v>620</v>
      </c>
      <c r="B69" s="71" t="s">
        <v>129</v>
      </c>
      <c r="C69" s="72" t="str">
        <f>IFERROR(VLOOKUP(B69,Utilitaires!$C$9:$D$13,2,FALSE),"")</f>
        <v>Taux de VÉRACITÉ</v>
      </c>
      <c r="D69" s="96" t="s">
        <v>64</v>
      </c>
      <c r="E69" s="96" t="s">
        <v>64</v>
      </c>
      <c r="F69" s="18"/>
      <c r="G69" s="18"/>
      <c r="H69" s="18"/>
      <c r="I69" s="18"/>
      <c r="J69" s="18"/>
      <c r="K69" s="18"/>
      <c r="L69" s="18"/>
      <c r="M69" s="18"/>
      <c r="N69" s="18"/>
      <c r="O69" s="18"/>
      <c r="P69" s="18"/>
      <c r="Q69" s="18"/>
      <c r="R69" s="18"/>
      <c r="S69" s="18"/>
      <c r="T69" s="18"/>
      <c r="U69" s="18"/>
      <c r="V69" s="18"/>
      <c r="W69" s="18"/>
      <c r="X69" s="18"/>
      <c r="Y69" s="18"/>
      <c r="Z69" s="18"/>
    </row>
    <row r="70" spans="1:26" ht="32.25" customHeight="1" x14ac:dyDescent="0.35">
      <c r="A70" s="70" t="s">
        <v>231</v>
      </c>
      <c r="B70" s="71" t="s">
        <v>129</v>
      </c>
      <c r="C70" s="72" t="str">
        <f>IFERROR(VLOOKUP(B70,Utilitaires!$C$9:$D$13,2,FALSE),"")</f>
        <v>Taux de VÉRACITÉ</v>
      </c>
      <c r="D70" s="96" t="s">
        <v>64</v>
      </c>
      <c r="E70" s="96" t="s">
        <v>64</v>
      </c>
      <c r="F70" s="18"/>
      <c r="G70" s="18"/>
      <c r="H70" s="18"/>
      <c r="I70" s="18"/>
      <c r="J70" s="18"/>
      <c r="K70" s="18"/>
      <c r="L70" s="18"/>
      <c r="M70" s="18"/>
      <c r="N70" s="18"/>
      <c r="O70" s="18"/>
      <c r="P70" s="18"/>
      <c r="Q70" s="18"/>
      <c r="R70" s="18"/>
      <c r="S70" s="18"/>
      <c r="T70" s="18"/>
      <c r="U70" s="18"/>
      <c r="V70" s="18"/>
      <c r="W70" s="18"/>
      <c r="X70" s="18"/>
      <c r="Y70" s="18"/>
      <c r="Z70" s="18"/>
    </row>
    <row r="71" spans="1:26" ht="32.25" customHeight="1" x14ac:dyDescent="0.35">
      <c r="A71" s="70" t="s">
        <v>232</v>
      </c>
      <c r="B71" s="71" t="s">
        <v>129</v>
      </c>
      <c r="C71" s="72" t="str">
        <f>IFERROR(VLOOKUP(B71,Utilitaires!$C$9:$D$13,2,FALSE),"")</f>
        <v>Taux de VÉRACITÉ</v>
      </c>
      <c r="D71" s="96" t="s">
        <v>64</v>
      </c>
      <c r="E71" s="96" t="s">
        <v>64</v>
      </c>
      <c r="F71" s="18"/>
      <c r="G71" s="18"/>
      <c r="H71" s="18"/>
      <c r="I71" s="18"/>
      <c r="J71" s="18"/>
      <c r="K71" s="18"/>
      <c r="L71" s="18"/>
      <c r="M71" s="18"/>
      <c r="N71" s="18"/>
      <c r="O71" s="18"/>
      <c r="P71" s="18"/>
      <c r="Q71" s="18"/>
      <c r="R71" s="18"/>
      <c r="S71" s="18"/>
      <c r="T71" s="18"/>
      <c r="U71" s="18"/>
      <c r="V71" s="18"/>
      <c r="W71" s="18"/>
      <c r="X71" s="18"/>
      <c r="Y71" s="18"/>
      <c r="Z71" s="18"/>
    </row>
    <row r="72" spans="1:26" ht="39.75" customHeight="1" x14ac:dyDescent="0.35">
      <c r="A72" s="97" t="s">
        <v>233</v>
      </c>
      <c r="B72" s="98"/>
      <c r="C72" s="99">
        <f>IFERROR(SUMIFS(C73:C75,C73:C75,"&lt;&gt;Taux de véracité",C73:C75,"&lt;&gt;NA")/COUNTIFS(C73:C75,"&lt;&gt;NA"),"")</f>
        <v>0</v>
      </c>
      <c r="D72" s="100" t="str">
        <f>IFERROR(VLOOKUP(E72,Utilitaires!$G$9:$J$13,2,FALSE),"")</f>
        <v>Conformité de niveau 1 :  Revoyez le fonctionnement de vos activités.</v>
      </c>
      <c r="E72" s="101" t="str">
        <f>IFERROR(IF(C72="",Utilitaires!$B$2,VLOOKUP(C72,Utilitaires!$E$9:$G$13,3)),"")</f>
        <v>Insuffisant</v>
      </c>
      <c r="F72" s="69"/>
      <c r="G72" s="69"/>
      <c r="H72" s="69"/>
      <c r="I72" s="69"/>
      <c r="J72" s="69"/>
      <c r="K72" s="69"/>
      <c r="L72" s="69"/>
      <c r="M72" s="69"/>
      <c r="N72" s="69"/>
      <c r="O72" s="69"/>
      <c r="P72" s="69"/>
      <c r="Q72" s="69"/>
      <c r="R72" s="69"/>
      <c r="S72" s="69"/>
      <c r="T72" s="69"/>
      <c r="U72" s="69"/>
      <c r="V72" s="69"/>
      <c r="W72" s="69"/>
      <c r="X72" s="69"/>
      <c r="Y72" s="69"/>
      <c r="Z72" s="69"/>
    </row>
    <row r="73" spans="1:26" ht="36.75" customHeight="1" x14ac:dyDescent="0.35">
      <c r="A73" s="70" t="s">
        <v>234</v>
      </c>
      <c r="B73" s="71" t="s">
        <v>129</v>
      </c>
      <c r="C73" s="72" t="str">
        <f>IFERROR(VLOOKUP(B73,Utilitaires!$C$9:$D$13,2,FALSE),"")</f>
        <v>Taux de VÉRACITÉ</v>
      </c>
      <c r="D73" s="96" t="s">
        <v>64</v>
      </c>
      <c r="E73" s="96" t="s">
        <v>64</v>
      </c>
      <c r="F73" s="18"/>
      <c r="G73" s="18"/>
      <c r="H73" s="18"/>
      <c r="I73" s="18"/>
      <c r="J73" s="18"/>
      <c r="K73" s="18"/>
      <c r="L73" s="18"/>
      <c r="M73" s="18"/>
      <c r="N73" s="18"/>
      <c r="O73" s="18"/>
      <c r="P73" s="18"/>
      <c r="Q73" s="18"/>
      <c r="R73" s="18"/>
      <c r="S73" s="18"/>
      <c r="T73" s="18"/>
      <c r="U73" s="18"/>
      <c r="V73" s="18"/>
      <c r="W73" s="18"/>
      <c r="X73" s="18"/>
      <c r="Y73" s="18"/>
      <c r="Z73" s="18"/>
    </row>
    <row r="74" spans="1:26" ht="36.75" customHeight="1" x14ac:dyDescent="0.35">
      <c r="A74" s="70" t="s">
        <v>235</v>
      </c>
      <c r="B74" s="71" t="s">
        <v>129</v>
      </c>
      <c r="C74" s="72" t="str">
        <f>IFERROR(VLOOKUP(B74,Utilitaires!$C$9:$D$13,2,FALSE),"")</f>
        <v>Taux de VÉRACITÉ</v>
      </c>
      <c r="D74" s="96" t="s">
        <v>64</v>
      </c>
      <c r="E74" s="96" t="s">
        <v>64</v>
      </c>
      <c r="F74" s="18"/>
      <c r="G74" s="18"/>
      <c r="H74" s="18"/>
      <c r="I74" s="18"/>
      <c r="J74" s="18"/>
      <c r="K74" s="18"/>
      <c r="L74" s="18"/>
      <c r="M74" s="18"/>
      <c r="N74" s="18"/>
      <c r="O74" s="18"/>
      <c r="P74" s="18"/>
      <c r="Q74" s="18"/>
      <c r="R74" s="18"/>
      <c r="S74" s="18"/>
      <c r="T74" s="18"/>
      <c r="U74" s="18"/>
      <c r="V74" s="18"/>
      <c r="W74" s="18"/>
      <c r="X74" s="18"/>
      <c r="Y74" s="18"/>
      <c r="Z74" s="18"/>
    </row>
    <row r="75" spans="1:26" ht="36.75" customHeight="1" x14ac:dyDescent="0.35">
      <c r="A75" s="70" t="s">
        <v>236</v>
      </c>
      <c r="B75" s="71" t="s">
        <v>129</v>
      </c>
      <c r="C75" s="72" t="str">
        <f>IFERROR(VLOOKUP(B75,Utilitaires!$C$9:$D$13,2,FALSE),"")</f>
        <v>Taux de VÉRACITÉ</v>
      </c>
      <c r="D75" s="96" t="s">
        <v>64</v>
      </c>
      <c r="E75" s="96" t="s">
        <v>64</v>
      </c>
      <c r="F75" s="18"/>
      <c r="G75" s="18"/>
      <c r="H75" s="18"/>
      <c r="I75" s="18"/>
      <c r="J75" s="18"/>
      <c r="K75" s="18"/>
      <c r="L75" s="18"/>
      <c r="M75" s="18"/>
      <c r="N75" s="18"/>
      <c r="O75" s="18"/>
      <c r="P75" s="18"/>
      <c r="Q75" s="18"/>
      <c r="R75" s="18"/>
      <c r="S75" s="18"/>
      <c r="T75" s="18"/>
      <c r="U75" s="18"/>
      <c r="V75" s="18"/>
      <c r="W75" s="18"/>
      <c r="X75" s="18"/>
      <c r="Y75" s="18"/>
      <c r="Z75" s="18"/>
    </row>
    <row r="76" spans="1:26" ht="39.75" customHeight="1" x14ac:dyDescent="0.35">
      <c r="A76" s="97" t="s">
        <v>237</v>
      </c>
      <c r="B76" s="98"/>
      <c r="C76" s="99">
        <f>IFERROR(SUMIFS(C77:C82,C77:C82,"&lt;&gt;Taux de véracité",C77:C82,"&lt;&gt;NA")/COUNTIFS(C77:C82,"&lt;&gt;NA"),"")</f>
        <v>0</v>
      </c>
      <c r="D76" s="100" t="str">
        <f>IFERROR(VLOOKUP(E76,Utilitaires!$G$9:$J$13,2,FALSE),"")</f>
        <v>Conformité de niveau 1 :  Revoyez le fonctionnement de vos activités.</v>
      </c>
      <c r="E76" s="101" t="str">
        <f>IFERROR(IF(C76="",Utilitaires!$B$2,VLOOKUP(C76,Utilitaires!$E$9:$G$13,3)),"")</f>
        <v>Insuffisant</v>
      </c>
      <c r="F76" s="69"/>
      <c r="G76" s="69"/>
      <c r="H76" s="69"/>
      <c r="I76" s="69"/>
      <c r="J76" s="69"/>
      <c r="K76" s="69"/>
      <c r="L76" s="69"/>
      <c r="M76" s="69"/>
      <c r="N76" s="69"/>
      <c r="O76" s="69"/>
      <c r="P76" s="69"/>
      <c r="Q76" s="69"/>
      <c r="R76" s="69"/>
      <c r="S76" s="69"/>
      <c r="T76" s="69"/>
      <c r="U76" s="69"/>
      <c r="V76" s="69"/>
      <c r="W76" s="69"/>
      <c r="X76" s="69"/>
      <c r="Y76" s="69"/>
      <c r="Z76" s="69"/>
    </row>
    <row r="77" spans="1:26" ht="55.5" customHeight="1" x14ac:dyDescent="0.35">
      <c r="A77" s="70" t="s">
        <v>238</v>
      </c>
      <c r="B77" s="71" t="s">
        <v>129</v>
      </c>
      <c r="C77" s="72" t="str">
        <f>IFERROR(VLOOKUP(B77,Utilitaires!$C$9:$D$13,2,FALSE),"")</f>
        <v>Taux de VÉRACITÉ</v>
      </c>
      <c r="D77" s="96" t="s">
        <v>64</v>
      </c>
      <c r="E77" s="96" t="s">
        <v>64</v>
      </c>
      <c r="F77" s="18"/>
      <c r="G77" s="18"/>
      <c r="H77" s="18"/>
      <c r="I77" s="18"/>
      <c r="J77" s="18"/>
      <c r="K77" s="18"/>
      <c r="L77" s="18"/>
      <c r="M77" s="18"/>
      <c r="N77" s="18"/>
      <c r="O77" s="18"/>
      <c r="P77" s="18"/>
      <c r="Q77" s="18"/>
      <c r="R77" s="18"/>
      <c r="S77" s="18"/>
      <c r="T77" s="18"/>
      <c r="U77" s="18"/>
      <c r="V77" s="18"/>
      <c r="W77" s="18"/>
      <c r="X77" s="18"/>
      <c r="Y77" s="18"/>
      <c r="Z77" s="18"/>
    </row>
    <row r="78" spans="1:26" ht="41.5" customHeight="1" x14ac:dyDescent="0.35">
      <c r="A78" s="70" t="s">
        <v>239</v>
      </c>
      <c r="B78" s="71" t="s">
        <v>129</v>
      </c>
      <c r="C78" s="72" t="str">
        <f>IFERROR(VLOOKUP(B78,Utilitaires!$C$9:$D$13,2,FALSE),"")</f>
        <v>Taux de VÉRACITÉ</v>
      </c>
      <c r="D78" s="96" t="s">
        <v>64</v>
      </c>
      <c r="E78" s="96" t="s">
        <v>64</v>
      </c>
      <c r="F78" s="18"/>
      <c r="G78" s="18"/>
      <c r="H78" s="18"/>
      <c r="I78" s="18"/>
      <c r="J78" s="18"/>
      <c r="K78" s="18"/>
      <c r="L78" s="18"/>
      <c r="M78" s="18"/>
      <c r="N78" s="18"/>
      <c r="O78" s="18"/>
      <c r="P78" s="18"/>
      <c r="Q78" s="18"/>
      <c r="R78" s="18"/>
      <c r="S78" s="18"/>
      <c r="T78" s="18"/>
      <c r="U78" s="18"/>
      <c r="V78" s="18"/>
      <c r="W78" s="18"/>
      <c r="X78" s="18"/>
      <c r="Y78" s="18"/>
      <c r="Z78" s="18"/>
    </row>
    <row r="79" spans="1:26" ht="39.5" customHeight="1" x14ac:dyDescent="0.35">
      <c r="A79" s="70" t="s">
        <v>240</v>
      </c>
      <c r="B79" s="71" t="s">
        <v>129</v>
      </c>
      <c r="C79" s="72" t="str">
        <f>IFERROR(VLOOKUP(B79,Utilitaires!$C$9:$D$13,2,FALSE),"")</f>
        <v>Taux de VÉRACITÉ</v>
      </c>
      <c r="D79" s="96" t="s">
        <v>64</v>
      </c>
      <c r="E79" s="96" t="s">
        <v>64</v>
      </c>
      <c r="F79" s="18"/>
      <c r="G79" s="18"/>
      <c r="H79" s="18"/>
      <c r="I79" s="18"/>
      <c r="J79" s="18"/>
      <c r="K79" s="18"/>
      <c r="L79" s="18"/>
      <c r="M79" s="18"/>
      <c r="N79" s="18"/>
      <c r="O79" s="18"/>
      <c r="P79" s="18"/>
      <c r="Q79" s="18"/>
      <c r="R79" s="18"/>
      <c r="S79" s="18"/>
      <c r="T79" s="18"/>
      <c r="U79" s="18"/>
      <c r="V79" s="18"/>
      <c r="W79" s="18"/>
      <c r="X79" s="18"/>
      <c r="Y79" s="18"/>
      <c r="Z79" s="18"/>
    </row>
    <row r="80" spans="1:26" ht="40.5" customHeight="1" x14ac:dyDescent="0.35">
      <c r="A80" s="70" t="s">
        <v>622</v>
      </c>
      <c r="B80" s="71" t="s">
        <v>129</v>
      </c>
      <c r="C80" s="72" t="str">
        <f>IFERROR(VLOOKUP(B80,Utilitaires!$C$9:$D$13,2,FALSE),"")</f>
        <v>Taux de VÉRACITÉ</v>
      </c>
      <c r="D80" s="96" t="s">
        <v>64</v>
      </c>
      <c r="E80" s="96" t="s">
        <v>64</v>
      </c>
      <c r="F80" s="18"/>
      <c r="G80" s="18"/>
      <c r="H80" s="18"/>
      <c r="I80" s="18"/>
      <c r="J80" s="18"/>
      <c r="K80" s="18"/>
      <c r="L80" s="18"/>
      <c r="M80" s="18"/>
      <c r="N80" s="18"/>
      <c r="O80" s="18"/>
      <c r="P80" s="18"/>
      <c r="Q80" s="18"/>
      <c r="R80" s="18"/>
      <c r="S80" s="18"/>
      <c r="T80" s="18"/>
      <c r="U80" s="18"/>
      <c r="V80" s="18"/>
      <c r="W80" s="18"/>
      <c r="X80" s="18"/>
      <c r="Y80" s="18"/>
      <c r="Z80" s="18"/>
    </row>
    <row r="81" spans="1:26" ht="40.5" customHeight="1" x14ac:dyDescent="0.35">
      <c r="A81" s="70" t="s">
        <v>241</v>
      </c>
      <c r="B81" s="71" t="s">
        <v>129</v>
      </c>
      <c r="C81" s="72" t="str">
        <f>IFERROR(VLOOKUP(B81,Utilitaires!$C$9:$D$13,2,FALSE),"")</f>
        <v>Taux de VÉRACITÉ</v>
      </c>
      <c r="D81" s="96" t="s">
        <v>64</v>
      </c>
      <c r="E81" s="96" t="s">
        <v>64</v>
      </c>
      <c r="F81" s="18"/>
      <c r="G81" s="18"/>
      <c r="H81" s="18"/>
      <c r="I81" s="18"/>
      <c r="J81" s="18"/>
      <c r="K81" s="18"/>
      <c r="L81" s="18"/>
      <c r="M81" s="18"/>
      <c r="N81" s="18"/>
      <c r="O81" s="18"/>
      <c r="P81" s="18"/>
      <c r="Q81" s="18"/>
      <c r="R81" s="18"/>
      <c r="S81" s="18"/>
      <c r="T81" s="18"/>
      <c r="U81" s="18"/>
      <c r="V81" s="18"/>
      <c r="W81" s="18"/>
      <c r="X81" s="18"/>
      <c r="Y81" s="18"/>
      <c r="Z81" s="18"/>
    </row>
    <row r="82" spans="1:26" ht="40.5" customHeight="1" x14ac:dyDescent="0.35">
      <c r="A82" s="70" t="s">
        <v>621</v>
      </c>
      <c r="B82" s="71" t="s">
        <v>129</v>
      </c>
      <c r="C82" s="72" t="str">
        <f>IFERROR(VLOOKUP(B82,Utilitaires!$C$9:$D$13,2,FALSE),"")</f>
        <v>Taux de VÉRACITÉ</v>
      </c>
      <c r="D82" s="96" t="s">
        <v>64</v>
      </c>
      <c r="E82" s="96" t="s">
        <v>64</v>
      </c>
      <c r="F82" s="18"/>
      <c r="G82" s="18"/>
      <c r="H82" s="18"/>
      <c r="I82" s="18"/>
      <c r="J82" s="18"/>
      <c r="K82" s="18"/>
      <c r="L82" s="18"/>
      <c r="M82" s="18"/>
      <c r="N82" s="18"/>
      <c r="O82" s="18"/>
      <c r="P82" s="18"/>
      <c r="Q82" s="18"/>
      <c r="R82" s="18"/>
      <c r="S82" s="18"/>
      <c r="T82" s="18"/>
      <c r="U82" s="18"/>
      <c r="V82" s="18"/>
      <c r="W82" s="18"/>
      <c r="X82" s="18"/>
      <c r="Y82" s="18"/>
      <c r="Z82" s="18"/>
    </row>
    <row r="83" spans="1:26" ht="39.75" customHeight="1" x14ac:dyDescent="0.35">
      <c r="A83" s="64" t="s">
        <v>242</v>
      </c>
      <c r="B83" s="65"/>
      <c r="C83" s="66">
        <f>IFERROR(AVERAGE(C84),"")</f>
        <v>0</v>
      </c>
      <c r="D83" s="102" t="str">
        <f>IFERROR(VLOOKUP(E83,Utilitaires!$G$9:$J$13,2,FALSE),"")</f>
        <v>Conformité de niveau 1 :  Revoyez le fonctionnement de vos activités.</v>
      </c>
      <c r="E83" s="103" t="str">
        <f>IFERROR(IF(C83="",Utilitaires!$B$2,VLOOKUP(C83,Utilitaires!$E$9:$G$13,3)),"")</f>
        <v>Insuffisant</v>
      </c>
      <c r="F83" s="69"/>
      <c r="G83" s="69"/>
      <c r="H83" s="69"/>
      <c r="I83" s="69"/>
      <c r="J83" s="69"/>
      <c r="K83" s="69"/>
      <c r="L83" s="69"/>
      <c r="M83" s="69"/>
      <c r="N83" s="69"/>
      <c r="O83" s="69"/>
      <c r="P83" s="69"/>
      <c r="Q83" s="69"/>
      <c r="R83" s="69"/>
      <c r="S83" s="69"/>
      <c r="T83" s="69"/>
      <c r="U83" s="69"/>
      <c r="V83" s="69"/>
      <c r="W83" s="69"/>
      <c r="X83" s="69"/>
      <c r="Y83" s="69"/>
      <c r="Z83" s="69"/>
    </row>
    <row r="84" spans="1:26" ht="39.75" customHeight="1" x14ac:dyDescent="0.35">
      <c r="A84" s="97" t="s">
        <v>243</v>
      </c>
      <c r="B84" s="98"/>
      <c r="C84" s="99">
        <f>IFERROR(SUMIFS(C85:C126,C85:C126,"&lt;&gt;Taux de véracité",C85:C126,"&lt;&gt;NA")/COUNTIFS(C85:C126,"&lt;&gt;NA"),"")</f>
        <v>0</v>
      </c>
      <c r="D84" s="100" t="str">
        <f>IFERROR(VLOOKUP(E84,Utilitaires!$G$9:$J$13,2,FALSE),"")</f>
        <v>Conformité de niveau 1 :  Revoyez le fonctionnement de vos activités.</v>
      </c>
      <c r="E84" s="101" t="str">
        <f>IFERROR(IF(C84="",Utilitaires!$B$2,VLOOKUP(C84,Utilitaires!$E$9:$G$13,3)),"")</f>
        <v>Insuffisant</v>
      </c>
      <c r="F84" s="69"/>
      <c r="G84" s="69"/>
      <c r="H84" s="69"/>
      <c r="I84" s="69"/>
      <c r="J84" s="69"/>
      <c r="K84" s="69"/>
      <c r="L84" s="69"/>
      <c r="M84" s="69"/>
      <c r="N84" s="69"/>
      <c r="O84" s="69"/>
      <c r="P84" s="69"/>
      <c r="Q84" s="69"/>
      <c r="R84" s="69"/>
      <c r="S84" s="69"/>
      <c r="T84" s="69"/>
      <c r="U84" s="69"/>
      <c r="V84" s="69"/>
      <c r="W84" s="69"/>
      <c r="X84" s="69"/>
      <c r="Y84" s="69"/>
      <c r="Z84" s="69"/>
    </row>
    <row r="85" spans="1:26" ht="60" customHeight="1" x14ac:dyDescent="0.35">
      <c r="A85" s="70" t="s">
        <v>244</v>
      </c>
      <c r="B85" s="71" t="s">
        <v>129</v>
      </c>
      <c r="C85" s="72" t="str">
        <f>IFERROR(VLOOKUP(B85,Utilitaires!$C$9:$D$13,2,FALSE),"")</f>
        <v>Taux de VÉRACITÉ</v>
      </c>
      <c r="D85" s="96" t="s">
        <v>64</v>
      </c>
      <c r="E85" s="96" t="s">
        <v>64</v>
      </c>
      <c r="F85" s="18"/>
      <c r="G85" s="18"/>
      <c r="H85" s="18"/>
      <c r="I85" s="18"/>
      <c r="J85" s="18"/>
      <c r="K85" s="18"/>
      <c r="L85" s="18"/>
      <c r="M85" s="18"/>
      <c r="N85" s="18"/>
      <c r="O85" s="18"/>
      <c r="P85" s="18"/>
      <c r="Q85" s="18"/>
      <c r="R85" s="18"/>
      <c r="S85" s="18"/>
      <c r="T85" s="18"/>
      <c r="U85" s="18"/>
      <c r="V85" s="18"/>
      <c r="W85" s="18"/>
      <c r="X85" s="18"/>
      <c r="Y85" s="18"/>
      <c r="Z85" s="18"/>
    </row>
    <row r="86" spans="1:26" ht="45" customHeight="1" x14ac:dyDescent="0.35">
      <c r="A86" s="70" t="s">
        <v>623</v>
      </c>
      <c r="B86" s="71" t="s">
        <v>129</v>
      </c>
      <c r="C86" s="72" t="str">
        <f>IFERROR(VLOOKUP(B86,Utilitaires!$C$9:$D$13,2,FALSE),"")</f>
        <v>Taux de VÉRACITÉ</v>
      </c>
      <c r="D86" s="96" t="s">
        <v>64</v>
      </c>
      <c r="E86" s="96" t="s">
        <v>64</v>
      </c>
      <c r="F86" s="18"/>
      <c r="G86" s="18"/>
      <c r="H86" s="18"/>
      <c r="I86" s="18"/>
      <c r="J86" s="18"/>
      <c r="K86" s="18"/>
      <c r="L86" s="18"/>
      <c r="M86" s="18"/>
      <c r="N86" s="18"/>
      <c r="O86" s="18"/>
      <c r="P86" s="18"/>
      <c r="Q86" s="18"/>
      <c r="R86" s="18"/>
      <c r="S86" s="18"/>
      <c r="T86" s="18"/>
      <c r="U86" s="18"/>
      <c r="V86" s="18"/>
      <c r="W86" s="18"/>
      <c r="X86" s="18"/>
      <c r="Y86" s="18"/>
      <c r="Z86" s="18"/>
    </row>
    <row r="87" spans="1:26" ht="62.25" customHeight="1" x14ac:dyDescent="0.35">
      <c r="A87" s="70" t="s">
        <v>624</v>
      </c>
      <c r="B87" s="71" t="s">
        <v>129</v>
      </c>
      <c r="C87" s="72" t="str">
        <f>IFERROR(VLOOKUP(B87,Utilitaires!$C$9:$D$13,2,FALSE),"")</f>
        <v>Taux de VÉRACITÉ</v>
      </c>
      <c r="D87" s="96" t="s">
        <v>64</v>
      </c>
      <c r="E87" s="96" t="s">
        <v>64</v>
      </c>
      <c r="F87" s="18"/>
      <c r="G87" s="18"/>
      <c r="H87" s="18"/>
      <c r="I87" s="18"/>
      <c r="J87" s="18"/>
      <c r="K87" s="18"/>
      <c r="L87" s="18"/>
      <c r="M87" s="18"/>
      <c r="N87" s="18"/>
      <c r="O87" s="18"/>
      <c r="P87" s="18"/>
      <c r="Q87" s="18"/>
      <c r="R87" s="18"/>
      <c r="S87" s="18"/>
      <c r="T87" s="18"/>
      <c r="U87" s="18"/>
      <c r="V87" s="18"/>
      <c r="W87" s="18"/>
      <c r="X87" s="18"/>
      <c r="Y87" s="18"/>
      <c r="Z87" s="18"/>
    </row>
    <row r="88" spans="1:26" ht="62.25" customHeight="1" x14ac:dyDescent="0.35">
      <c r="A88" s="70" t="s">
        <v>625</v>
      </c>
      <c r="B88" s="71" t="s">
        <v>129</v>
      </c>
      <c r="C88" s="72" t="str">
        <f>IFERROR(VLOOKUP(B88,Utilitaires!$C$9:$D$13,2,FALSE),"")</f>
        <v>Taux de VÉRACITÉ</v>
      </c>
      <c r="D88" s="96" t="s">
        <v>64</v>
      </c>
      <c r="E88" s="96" t="s">
        <v>64</v>
      </c>
      <c r="F88" s="18"/>
      <c r="G88" s="18"/>
      <c r="H88" s="18"/>
      <c r="I88" s="18"/>
      <c r="J88" s="18"/>
      <c r="K88" s="18"/>
      <c r="L88" s="18"/>
      <c r="M88" s="18"/>
      <c r="N88" s="18"/>
      <c r="O88" s="18"/>
      <c r="P88" s="18"/>
      <c r="Q88" s="18"/>
      <c r="R88" s="18"/>
      <c r="S88" s="18"/>
      <c r="T88" s="18"/>
      <c r="U88" s="18"/>
      <c r="V88" s="18"/>
      <c r="W88" s="18"/>
      <c r="X88" s="18"/>
      <c r="Y88" s="18"/>
      <c r="Z88" s="18"/>
    </row>
    <row r="89" spans="1:26" ht="62.25" customHeight="1" x14ac:dyDescent="0.35">
      <c r="A89" s="70" t="s">
        <v>626</v>
      </c>
      <c r="B89" s="71" t="s">
        <v>129</v>
      </c>
      <c r="C89" s="72" t="str">
        <f>IFERROR(VLOOKUP(B89,Utilitaires!$C$9:$D$13,2,FALSE),"")</f>
        <v>Taux de VÉRACITÉ</v>
      </c>
      <c r="D89" s="96" t="s">
        <v>64</v>
      </c>
      <c r="E89" s="96" t="s">
        <v>64</v>
      </c>
      <c r="F89" s="18"/>
      <c r="G89" s="18"/>
      <c r="H89" s="18"/>
      <c r="I89" s="18"/>
      <c r="J89" s="18"/>
      <c r="K89" s="18"/>
      <c r="L89" s="18"/>
      <c r="M89" s="18"/>
      <c r="N89" s="18"/>
      <c r="O89" s="18"/>
      <c r="P89" s="18"/>
      <c r="Q89" s="18"/>
      <c r="R89" s="18"/>
      <c r="S89" s="18"/>
      <c r="T89" s="18"/>
      <c r="U89" s="18"/>
      <c r="V89" s="18"/>
      <c r="W89" s="18"/>
      <c r="X89" s="18"/>
      <c r="Y89" s="18"/>
      <c r="Z89" s="18"/>
    </row>
    <row r="90" spans="1:26" ht="30" customHeight="1" x14ac:dyDescent="0.35">
      <c r="A90" s="70" t="s">
        <v>245</v>
      </c>
      <c r="B90" s="71" t="s">
        <v>129</v>
      </c>
      <c r="C90" s="72" t="str">
        <f>IFERROR(VLOOKUP(B90,Utilitaires!$C$9:$D$13,2,FALSE),"")</f>
        <v>Taux de VÉRACITÉ</v>
      </c>
      <c r="D90" s="96" t="s">
        <v>64</v>
      </c>
      <c r="E90" s="96" t="s">
        <v>64</v>
      </c>
      <c r="F90" s="18"/>
      <c r="G90" s="18"/>
      <c r="H90" s="18"/>
      <c r="I90" s="18"/>
      <c r="J90" s="18"/>
      <c r="K90" s="18"/>
      <c r="L90" s="18"/>
      <c r="M90" s="18"/>
      <c r="N90" s="18"/>
      <c r="O90" s="18"/>
      <c r="P90" s="18"/>
      <c r="Q90" s="18"/>
      <c r="R90" s="18"/>
      <c r="S90" s="18"/>
      <c r="T90" s="18"/>
      <c r="U90" s="18"/>
      <c r="V90" s="18"/>
      <c r="W90" s="18"/>
      <c r="X90" s="18"/>
      <c r="Y90" s="18"/>
      <c r="Z90" s="18"/>
    </row>
    <row r="91" spans="1:26" ht="30" customHeight="1" x14ac:dyDescent="0.35">
      <c r="A91" s="70" t="s">
        <v>246</v>
      </c>
      <c r="B91" s="71" t="s">
        <v>129</v>
      </c>
      <c r="C91" s="72" t="str">
        <f>IFERROR(VLOOKUP(B91,Utilitaires!$C$9:$D$13,2,FALSE),"")</f>
        <v>Taux de VÉRACITÉ</v>
      </c>
      <c r="D91" s="96" t="s">
        <v>64</v>
      </c>
      <c r="E91" s="96" t="s">
        <v>64</v>
      </c>
      <c r="F91" s="18"/>
      <c r="G91" s="18"/>
      <c r="H91" s="18"/>
      <c r="I91" s="18"/>
      <c r="J91" s="18"/>
      <c r="K91" s="18"/>
      <c r="L91" s="18"/>
      <c r="M91" s="18"/>
      <c r="N91" s="18"/>
      <c r="O91" s="18"/>
      <c r="P91" s="18"/>
      <c r="Q91" s="18"/>
      <c r="R91" s="18"/>
      <c r="S91" s="18"/>
      <c r="T91" s="18"/>
      <c r="U91" s="18"/>
      <c r="V91" s="18"/>
      <c r="W91" s="18"/>
      <c r="X91" s="18"/>
      <c r="Y91" s="18"/>
      <c r="Z91" s="18"/>
    </row>
    <row r="92" spans="1:26" ht="55.5" customHeight="1" x14ac:dyDescent="0.35">
      <c r="A92" s="70" t="s">
        <v>627</v>
      </c>
      <c r="B92" s="71" t="s">
        <v>129</v>
      </c>
      <c r="C92" s="72" t="str">
        <f>IFERROR(VLOOKUP(B92,Utilitaires!$C$9:$D$13,2,FALSE),"")</f>
        <v>Taux de VÉRACITÉ</v>
      </c>
      <c r="D92" s="96" t="s">
        <v>64</v>
      </c>
      <c r="E92" s="96" t="s">
        <v>64</v>
      </c>
      <c r="F92" s="18"/>
      <c r="G92" s="18"/>
      <c r="H92" s="18"/>
      <c r="I92" s="18"/>
      <c r="J92" s="18"/>
      <c r="K92" s="18"/>
      <c r="L92" s="18"/>
      <c r="M92" s="18"/>
      <c r="N92" s="18"/>
      <c r="O92" s="18"/>
      <c r="P92" s="18"/>
      <c r="Q92" s="18"/>
      <c r="R92" s="18"/>
      <c r="S92" s="18"/>
      <c r="T92" s="18"/>
      <c r="U92" s="18"/>
      <c r="V92" s="18"/>
      <c r="W92" s="18"/>
      <c r="X92" s="18"/>
      <c r="Y92" s="18"/>
      <c r="Z92" s="18"/>
    </row>
    <row r="93" spans="1:26" ht="24.75" customHeight="1" x14ac:dyDescent="0.35">
      <c r="A93" s="70" t="s">
        <v>629</v>
      </c>
      <c r="B93" s="71" t="s">
        <v>129</v>
      </c>
      <c r="C93" s="72" t="str">
        <f>IFERROR(VLOOKUP(B93,Utilitaires!$C$9:$D$13,2,FALSE),"")</f>
        <v>Taux de VÉRACITÉ</v>
      </c>
      <c r="D93" s="96" t="s">
        <v>64</v>
      </c>
      <c r="E93" s="96" t="s">
        <v>64</v>
      </c>
      <c r="F93" s="18"/>
      <c r="G93" s="18"/>
      <c r="H93" s="18"/>
      <c r="I93" s="18"/>
      <c r="J93" s="18"/>
      <c r="K93" s="18"/>
      <c r="L93" s="18"/>
      <c r="M93" s="18"/>
      <c r="N93" s="18"/>
      <c r="O93" s="18"/>
      <c r="P93" s="18"/>
      <c r="Q93" s="18"/>
      <c r="R93" s="18"/>
      <c r="S93" s="18"/>
      <c r="T93" s="18"/>
      <c r="U93" s="18"/>
      <c r="V93" s="18"/>
      <c r="W93" s="18"/>
      <c r="X93" s="18"/>
      <c r="Y93" s="18"/>
      <c r="Z93" s="18"/>
    </row>
    <row r="94" spans="1:26" ht="24.75" customHeight="1" x14ac:dyDescent="0.35">
      <c r="A94" s="70" t="s">
        <v>628</v>
      </c>
      <c r="B94" s="71" t="s">
        <v>129</v>
      </c>
      <c r="C94" s="72" t="str">
        <f>IFERROR(VLOOKUP(B94,Utilitaires!$C$9:$D$13,2,FALSE),"")</f>
        <v>Taux de VÉRACITÉ</v>
      </c>
      <c r="D94" s="96" t="s">
        <v>64</v>
      </c>
      <c r="E94" s="96" t="s">
        <v>64</v>
      </c>
      <c r="F94" s="18"/>
      <c r="G94" s="18"/>
      <c r="H94" s="18"/>
      <c r="I94" s="18"/>
      <c r="J94" s="18"/>
      <c r="K94" s="18"/>
      <c r="L94" s="18"/>
      <c r="M94" s="18"/>
      <c r="N94" s="18"/>
      <c r="O94" s="18"/>
      <c r="P94" s="18"/>
      <c r="Q94" s="18"/>
      <c r="R94" s="18"/>
      <c r="S94" s="18"/>
      <c r="T94" s="18"/>
      <c r="U94" s="18"/>
      <c r="V94" s="18"/>
      <c r="W94" s="18"/>
      <c r="X94" s="18"/>
      <c r="Y94" s="18"/>
      <c r="Z94" s="18"/>
    </row>
    <row r="95" spans="1:26" ht="72" customHeight="1" x14ac:dyDescent="0.35">
      <c r="A95" s="78" t="s">
        <v>630</v>
      </c>
      <c r="B95" s="79" t="s">
        <v>129</v>
      </c>
      <c r="C95" s="80" t="str">
        <f>IFERROR(VLOOKUP(B95,Utilitaires!$C$9:$D$13,2,FALSE),"")</f>
        <v>Taux de VÉRACITÉ</v>
      </c>
      <c r="D95" s="104" t="s">
        <v>64</v>
      </c>
      <c r="E95" s="104" t="s">
        <v>64</v>
      </c>
      <c r="F95" s="5"/>
      <c r="G95" s="5"/>
      <c r="H95" s="5"/>
      <c r="I95" s="5"/>
      <c r="J95" s="5"/>
      <c r="K95" s="5"/>
      <c r="L95" s="5"/>
      <c r="M95" s="5"/>
      <c r="N95" s="5"/>
      <c r="O95" s="5"/>
      <c r="P95" s="5"/>
      <c r="Q95" s="5"/>
      <c r="R95" s="5"/>
      <c r="S95" s="5"/>
      <c r="T95" s="5"/>
      <c r="U95" s="5"/>
      <c r="V95" s="5"/>
      <c r="W95" s="5"/>
      <c r="X95" s="5"/>
      <c r="Y95" s="5"/>
      <c r="Z95" s="5"/>
    </row>
    <row r="96" spans="1:26" ht="72" customHeight="1" x14ac:dyDescent="0.35">
      <c r="A96" s="70" t="s">
        <v>631</v>
      </c>
      <c r="B96" s="71" t="s">
        <v>129</v>
      </c>
      <c r="C96" s="72" t="str">
        <f>IFERROR(VLOOKUP(B96,Utilitaires!$C$9:$D$13,2,FALSE),"")</f>
        <v>Taux de VÉRACITÉ</v>
      </c>
      <c r="D96" s="96" t="s">
        <v>64</v>
      </c>
      <c r="E96" s="96" t="s">
        <v>64</v>
      </c>
      <c r="F96" s="18"/>
      <c r="G96" s="18"/>
      <c r="H96" s="18"/>
      <c r="I96" s="18"/>
      <c r="J96" s="18"/>
      <c r="K96" s="18"/>
      <c r="L96" s="18"/>
      <c r="M96" s="18"/>
      <c r="N96" s="18"/>
      <c r="O96" s="18"/>
      <c r="P96" s="18"/>
      <c r="Q96" s="18"/>
      <c r="R96" s="18"/>
      <c r="S96" s="18"/>
      <c r="T96" s="18"/>
      <c r="U96" s="18"/>
      <c r="V96" s="18"/>
      <c r="W96" s="18"/>
      <c r="X96" s="18"/>
      <c r="Y96" s="18"/>
      <c r="Z96" s="18"/>
    </row>
    <row r="97" spans="1:26" ht="72" customHeight="1" x14ac:dyDescent="0.35">
      <c r="A97" s="70" t="s">
        <v>632</v>
      </c>
      <c r="B97" s="71" t="s">
        <v>129</v>
      </c>
      <c r="C97" s="72" t="str">
        <f>IFERROR(VLOOKUP(B97,Utilitaires!$C$9:$D$13,2,FALSE),"")</f>
        <v>Taux de VÉRACITÉ</v>
      </c>
      <c r="D97" s="96" t="s">
        <v>64</v>
      </c>
      <c r="E97" s="96" t="s">
        <v>64</v>
      </c>
      <c r="F97" s="18"/>
      <c r="G97" s="18"/>
      <c r="H97" s="18"/>
      <c r="I97" s="18"/>
      <c r="J97" s="18"/>
      <c r="K97" s="18"/>
      <c r="L97" s="18"/>
      <c r="M97" s="18"/>
      <c r="N97" s="18"/>
      <c r="O97" s="18"/>
      <c r="P97" s="18"/>
      <c r="Q97" s="18"/>
      <c r="R97" s="18"/>
      <c r="S97" s="18"/>
      <c r="T97" s="18"/>
      <c r="U97" s="18"/>
      <c r="V97" s="18"/>
      <c r="W97" s="18"/>
      <c r="X97" s="18"/>
      <c r="Y97" s="18"/>
      <c r="Z97" s="18"/>
    </row>
    <row r="98" spans="1:26" ht="72" customHeight="1" x14ac:dyDescent="0.35">
      <c r="A98" s="70" t="s">
        <v>634</v>
      </c>
      <c r="B98" s="71" t="s">
        <v>129</v>
      </c>
      <c r="C98" s="72" t="str">
        <f>IFERROR(VLOOKUP(B98,Utilitaires!$C$9:$D$13,2,FALSE),"")</f>
        <v>Taux de VÉRACITÉ</v>
      </c>
      <c r="D98" s="96" t="s">
        <v>64</v>
      </c>
      <c r="E98" s="96" t="s">
        <v>64</v>
      </c>
      <c r="F98" s="18"/>
      <c r="G98" s="18"/>
      <c r="H98" s="18"/>
      <c r="I98" s="18"/>
      <c r="J98" s="18"/>
      <c r="K98" s="18"/>
      <c r="L98" s="18"/>
      <c r="M98" s="18"/>
      <c r="N98" s="18"/>
      <c r="O98" s="18"/>
      <c r="P98" s="18"/>
      <c r="Q98" s="18"/>
      <c r="R98" s="18"/>
      <c r="S98" s="18"/>
      <c r="T98" s="18"/>
      <c r="U98" s="18"/>
      <c r="V98" s="18"/>
      <c r="W98" s="18"/>
      <c r="X98" s="18"/>
      <c r="Y98" s="18"/>
      <c r="Z98" s="18"/>
    </row>
    <row r="99" spans="1:26" ht="72" customHeight="1" x14ac:dyDescent="0.35">
      <c r="A99" s="70" t="s">
        <v>633</v>
      </c>
      <c r="B99" s="71" t="s">
        <v>129</v>
      </c>
      <c r="C99" s="72" t="str">
        <f>IFERROR(VLOOKUP(B99,Utilitaires!$C$9:$D$13,2,FALSE),"")</f>
        <v>Taux de VÉRACITÉ</v>
      </c>
      <c r="D99" s="96" t="s">
        <v>64</v>
      </c>
      <c r="E99" s="96" t="s">
        <v>64</v>
      </c>
      <c r="F99" s="18"/>
      <c r="G99" s="18"/>
      <c r="H99" s="18"/>
      <c r="I99" s="18"/>
      <c r="J99" s="18"/>
      <c r="K99" s="18"/>
      <c r="L99" s="18"/>
      <c r="M99" s="18"/>
      <c r="N99" s="18"/>
      <c r="O99" s="18"/>
      <c r="P99" s="18"/>
      <c r="Q99" s="18"/>
      <c r="R99" s="18"/>
      <c r="S99" s="18"/>
      <c r="T99" s="18"/>
      <c r="U99" s="18"/>
      <c r="V99" s="18"/>
      <c r="W99" s="18"/>
      <c r="X99" s="18"/>
      <c r="Y99" s="18"/>
      <c r="Z99" s="18"/>
    </row>
    <row r="100" spans="1:26" ht="72" customHeight="1" x14ac:dyDescent="0.35">
      <c r="A100" s="70" t="s">
        <v>635</v>
      </c>
      <c r="B100" s="71" t="s">
        <v>129</v>
      </c>
      <c r="C100" s="72" t="str">
        <f>IFERROR(VLOOKUP(B100,Utilitaires!$C$9:$D$13,2,FALSE),"")</f>
        <v>Taux de VÉRACITÉ</v>
      </c>
      <c r="D100" s="96" t="s">
        <v>64</v>
      </c>
      <c r="E100" s="96" t="s">
        <v>64</v>
      </c>
      <c r="F100" s="18"/>
      <c r="G100" s="18"/>
      <c r="H100" s="18"/>
      <c r="I100" s="18"/>
      <c r="J100" s="18"/>
      <c r="K100" s="18"/>
      <c r="L100" s="18"/>
      <c r="M100" s="18"/>
      <c r="N100" s="18"/>
      <c r="O100" s="18"/>
      <c r="P100" s="18"/>
      <c r="Q100" s="18"/>
      <c r="R100" s="18"/>
      <c r="S100" s="18"/>
      <c r="T100" s="18"/>
      <c r="U100" s="18"/>
      <c r="V100" s="18"/>
      <c r="W100" s="18"/>
      <c r="X100" s="18"/>
      <c r="Y100" s="18"/>
      <c r="Z100" s="18"/>
    </row>
    <row r="101" spans="1:26" ht="72" customHeight="1" x14ac:dyDescent="0.35">
      <c r="A101" s="70" t="s">
        <v>636</v>
      </c>
      <c r="B101" s="71" t="s">
        <v>129</v>
      </c>
      <c r="C101" s="72" t="str">
        <f>IFERROR(VLOOKUP(B101,Utilitaires!$C$9:$D$13,2,FALSE),"")</f>
        <v>Taux de VÉRACITÉ</v>
      </c>
      <c r="D101" s="96" t="s">
        <v>64</v>
      </c>
      <c r="E101" s="96" t="s">
        <v>64</v>
      </c>
      <c r="F101" s="18"/>
      <c r="G101" s="18"/>
      <c r="H101" s="18"/>
      <c r="I101" s="18"/>
      <c r="J101" s="18"/>
      <c r="K101" s="18"/>
      <c r="L101" s="18"/>
      <c r="M101" s="18"/>
      <c r="N101" s="18"/>
      <c r="O101" s="18"/>
      <c r="P101" s="18"/>
      <c r="Q101" s="18"/>
      <c r="R101" s="18"/>
      <c r="S101" s="18"/>
      <c r="T101" s="18"/>
      <c r="U101" s="18"/>
      <c r="V101" s="18"/>
      <c r="W101" s="18"/>
      <c r="X101" s="18"/>
      <c r="Y101" s="18"/>
      <c r="Z101" s="18"/>
    </row>
    <row r="102" spans="1:26" ht="72" customHeight="1" x14ac:dyDescent="0.35">
      <c r="A102" s="70" t="s">
        <v>637</v>
      </c>
      <c r="B102" s="71" t="s">
        <v>129</v>
      </c>
      <c r="C102" s="72" t="str">
        <f>IFERROR(VLOOKUP(B102,Utilitaires!$C$9:$D$13,2,FALSE),"")</f>
        <v>Taux de VÉRACITÉ</v>
      </c>
      <c r="D102" s="96" t="s">
        <v>64</v>
      </c>
      <c r="E102" s="96" t="s">
        <v>64</v>
      </c>
      <c r="F102" s="18"/>
      <c r="G102" s="18"/>
      <c r="H102" s="18"/>
      <c r="I102" s="18"/>
      <c r="J102" s="18"/>
      <c r="K102" s="18"/>
      <c r="L102" s="18"/>
      <c r="M102" s="18"/>
      <c r="N102" s="18"/>
      <c r="O102" s="18"/>
      <c r="P102" s="18"/>
      <c r="Q102" s="18"/>
      <c r="R102" s="18"/>
      <c r="S102" s="18"/>
      <c r="T102" s="18"/>
      <c r="U102" s="18"/>
      <c r="V102" s="18"/>
      <c r="W102" s="18"/>
      <c r="X102" s="18"/>
      <c r="Y102" s="18"/>
      <c r="Z102" s="18"/>
    </row>
    <row r="103" spans="1:26" ht="48" customHeight="1" x14ac:dyDescent="0.35">
      <c r="A103" s="105" t="s">
        <v>638</v>
      </c>
      <c r="B103" s="71" t="s">
        <v>129</v>
      </c>
      <c r="C103" s="72" t="str">
        <f>IFERROR(VLOOKUP(B103,Utilitaires!$C$9:$D$13,2,FALSE),"")</f>
        <v>Taux de VÉRACITÉ</v>
      </c>
      <c r="D103" s="96" t="s">
        <v>64</v>
      </c>
      <c r="E103" s="96" t="s">
        <v>64</v>
      </c>
      <c r="F103" s="18"/>
      <c r="G103" s="18"/>
      <c r="H103" s="18"/>
      <c r="I103" s="18"/>
      <c r="J103" s="18"/>
      <c r="K103" s="18"/>
      <c r="L103" s="18"/>
      <c r="M103" s="18"/>
      <c r="N103" s="18"/>
      <c r="O103" s="18"/>
      <c r="P103" s="18"/>
      <c r="Q103" s="18"/>
      <c r="R103" s="18"/>
      <c r="S103" s="18"/>
      <c r="T103" s="18"/>
      <c r="U103" s="18"/>
      <c r="V103" s="18"/>
      <c r="W103" s="18"/>
      <c r="X103" s="18"/>
      <c r="Y103" s="18"/>
      <c r="Z103" s="18"/>
    </row>
    <row r="104" spans="1:26" ht="27.75" customHeight="1" x14ac:dyDescent="0.35">
      <c r="A104" s="70" t="s">
        <v>639</v>
      </c>
      <c r="B104" s="71" t="s">
        <v>129</v>
      </c>
      <c r="C104" s="72" t="str">
        <f>IFERROR(VLOOKUP(B104,Utilitaires!$C$9:$D$13,2,FALSE),"")</f>
        <v>Taux de VÉRACITÉ</v>
      </c>
      <c r="D104" s="96" t="s">
        <v>64</v>
      </c>
      <c r="E104" s="96" t="s">
        <v>64</v>
      </c>
      <c r="F104" s="18"/>
      <c r="G104" s="18"/>
      <c r="H104" s="18"/>
      <c r="I104" s="18"/>
      <c r="J104" s="18"/>
      <c r="K104" s="18"/>
      <c r="L104" s="18"/>
      <c r="M104" s="18"/>
      <c r="N104" s="18"/>
      <c r="O104" s="18"/>
      <c r="P104" s="18"/>
      <c r="Q104" s="18"/>
      <c r="R104" s="18"/>
      <c r="S104" s="18"/>
      <c r="T104" s="18"/>
      <c r="U104" s="18"/>
      <c r="V104" s="18"/>
      <c r="W104" s="18"/>
      <c r="X104" s="18"/>
      <c r="Y104" s="18"/>
      <c r="Z104" s="18"/>
    </row>
    <row r="105" spans="1:26" ht="27.75" customHeight="1" x14ac:dyDescent="0.35">
      <c r="A105" s="70" t="s">
        <v>640</v>
      </c>
      <c r="B105" s="71" t="s">
        <v>129</v>
      </c>
      <c r="C105" s="72" t="str">
        <f>IFERROR(VLOOKUP(B105,Utilitaires!$C$9:$D$13,2,FALSE),"")</f>
        <v>Taux de VÉRACITÉ</v>
      </c>
      <c r="D105" s="96" t="s">
        <v>64</v>
      </c>
      <c r="E105" s="96" t="s">
        <v>64</v>
      </c>
      <c r="F105" s="18"/>
      <c r="G105" s="18"/>
      <c r="H105" s="18"/>
      <c r="I105" s="18"/>
      <c r="J105" s="18"/>
      <c r="K105" s="18"/>
      <c r="L105" s="18"/>
      <c r="M105" s="18"/>
      <c r="N105" s="18"/>
      <c r="O105" s="18"/>
      <c r="P105" s="18"/>
      <c r="Q105" s="18"/>
      <c r="R105" s="18"/>
      <c r="S105" s="18"/>
      <c r="T105" s="18"/>
      <c r="U105" s="18"/>
      <c r="V105" s="18"/>
      <c r="W105" s="18"/>
      <c r="X105" s="18"/>
      <c r="Y105" s="18"/>
      <c r="Z105" s="18"/>
    </row>
    <row r="106" spans="1:26" ht="27.75" customHeight="1" x14ac:dyDescent="0.35">
      <c r="A106" s="70" t="s">
        <v>641</v>
      </c>
      <c r="B106" s="71" t="s">
        <v>129</v>
      </c>
      <c r="C106" s="72" t="str">
        <f>IFERROR(VLOOKUP(B106,Utilitaires!$C$9:$D$13,2,FALSE),"")</f>
        <v>Taux de VÉRACITÉ</v>
      </c>
      <c r="D106" s="96" t="s">
        <v>64</v>
      </c>
      <c r="E106" s="96" t="s">
        <v>64</v>
      </c>
      <c r="F106" s="18"/>
      <c r="G106" s="18"/>
      <c r="H106" s="18"/>
      <c r="I106" s="18"/>
      <c r="J106" s="18"/>
      <c r="K106" s="18"/>
      <c r="L106" s="18"/>
      <c r="M106" s="18"/>
      <c r="N106" s="18"/>
      <c r="O106" s="18"/>
      <c r="P106" s="18"/>
      <c r="Q106" s="18"/>
      <c r="R106" s="18"/>
      <c r="S106" s="18"/>
      <c r="T106" s="18"/>
      <c r="U106" s="18"/>
      <c r="V106" s="18"/>
      <c r="W106" s="18"/>
      <c r="X106" s="18"/>
      <c r="Y106" s="18"/>
      <c r="Z106" s="18"/>
    </row>
    <row r="107" spans="1:26" ht="27.75" customHeight="1" x14ac:dyDescent="0.35">
      <c r="A107" s="70" t="s">
        <v>642</v>
      </c>
      <c r="B107" s="71" t="s">
        <v>129</v>
      </c>
      <c r="C107" s="72" t="str">
        <f>IFERROR(VLOOKUP(B107,Utilitaires!$C$9:$D$13,2,FALSE),"")</f>
        <v>Taux de VÉRACITÉ</v>
      </c>
      <c r="D107" s="96" t="s">
        <v>64</v>
      </c>
      <c r="E107" s="96" t="s">
        <v>64</v>
      </c>
      <c r="F107" s="18"/>
      <c r="G107" s="18"/>
      <c r="H107" s="18"/>
      <c r="I107" s="18"/>
      <c r="J107" s="18"/>
      <c r="K107" s="18"/>
      <c r="L107" s="18"/>
      <c r="M107" s="18"/>
      <c r="N107" s="18"/>
      <c r="O107" s="18"/>
      <c r="P107" s="18"/>
      <c r="Q107" s="18"/>
      <c r="R107" s="18"/>
      <c r="S107" s="18"/>
      <c r="T107" s="18"/>
      <c r="U107" s="18"/>
      <c r="V107" s="18"/>
      <c r="W107" s="18"/>
      <c r="X107" s="18"/>
      <c r="Y107" s="18"/>
      <c r="Z107" s="18"/>
    </row>
    <row r="108" spans="1:26" ht="27.75" customHeight="1" x14ac:dyDescent="0.35">
      <c r="A108" s="70" t="s">
        <v>643</v>
      </c>
      <c r="B108" s="71" t="s">
        <v>129</v>
      </c>
      <c r="C108" s="72" t="str">
        <f>IFERROR(VLOOKUP(B108,Utilitaires!$C$9:$D$13,2,FALSE),"")</f>
        <v>Taux de VÉRACITÉ</v>
      </c>
      <c r="D108" s="96" t="s">
        <v>64</v>
      </c>
      <c r="E108" s="96" t="s">
        <v>64</v>
      </c>
      <c r="F108" s="18"/>
      <c r="G108" s="18"/>
      <c r="H108" s="18"/>
      <c r="I108" s="18"/>
      <c r="J108" s="18"/>
      <c r="K108" s="18"/>
      <c r="L108" s="18"/>
      <c r="M108" s="18"/>
      <c r="N108" s="18"/>
      <c r="O108" s="18"/>
      <c r="P108" s="18"/>
      <c r="Q108" s="18"/>
      <c r="R108" s="18"/>
      <c r="S108" s="18"/>
      <c r="T108" s="18"/>
      <c r="U108" s="18"/>
      <c r="V108" s="18"/>
      <c r="W108" s="18"/>
      <c r="X108" s="18"/>
      <c r="Y108" s="18"/>
      <c r="Z108" s="18"/>
    </row>
    <row r="109" spans="1:26" ht="27.75" customHeight="1" x14ac:dyDescent="0.35">
      <c r="A109" s="70" t="s">
        <v>644</v>
      </c>
      <c r="B109" s="71" t="s">
        <v>129</v>
      </c>
      <c r="C109" s="72" t="str">
        <f>IFERROR(VLOOKUP(B109,Utilitaires!$C$9:$D$13,2,FALSE),"")</f>
        <v>Taux de VÉRACITÉ</v>
      </c>
      <c r="D109" s="96" t="s">
        <v>64</v>
      </c>
      <c r="E109" s="96" t="s">
        <v>64</v>
      </c>
      <c r="F109" s="18"/>
      <c r="G109" s="18"/>
      <c r="H109" s="18"/>
      <c r="I109" s="18"/>
      <c r="J109" s="18"/>
      <c r="K109" s="18"/>
      <c r="L109" s="18"/>
      <c r="M109" s="18"/>
      <c r="N109" s="18"/>
      <c r="O109" s="18"/>
      <c r="P109" s="18"/>
      <c r="Q109" s="18"/>
      <c r="R109" s="18"/>
      <c r="S109" s="18"/>
      <c r="T109" s="18"/>
      <c r="U109" s="18"/>
      <c r="V109" s="18"/>
      <c r="W109" s="18"/>
      <c r="X109" s="18"/>
      <c r="Y109" s="18"/>
      <c r="Z109" s="18"/>
    </row>
    <row r="110" spans="1:26" ht="27.75" customHeight="1" x14ac:dyDescent="0.35">
      <c r="A110" s="70" t="s">
        <v>645</v>
      </c>
      <c r="B110" s="71" t="s">
        <v>129</v>
      </c>
      <c r="C110" s="72" t="str">
        <f>IFERROR(VLOOKUP(B110,Utilitaires!$C$9:$D$13,2,FALSE),"")</f>
        <v>Taux de VÉRACITÉ</v>
      </c>
      <c r="D110" s="96" t="s">
        <v>64</v>
      </c>
      <c r="E110" s="96" t="s">
        <v>64</v>
      </c>
      <c r="F110" s="18"/>
      <c r="G110" s="18"/>
      <c r="H110" s="18"/>
      <c r="I110" s="18"/>
      <c r="J110" s="18"/>
      <c r="K110" s="18"/>
      <c r="L110" s="18"/>
      <c r="M110" s="18"/>
      <c r="N110" s="18"/>
      <c r="O110" s="18"/>
      <c r="P110" s="18"/>
      <c r="Q110" s="18"/>
      <c r="R110" s="18"/>
      <c r="S110" s="18"/>
      <c r="T110" s="18"/>
      <c r="U110" s="18"/>
      <c r="V110" s="18"/>
      <c r="W110" s="18"/>
      <c r="X110" s="18"/>
      <c r="Y110" s="18"/>
      <c r="Z110" s="18"/>
    </row>
    <row r="111" spans="1:26" ht="27" customHeight="1" x14ac:dyDescent="0.35">
      <c r="A111" s="105" t="s">
        <v>247</v>
      </c>
      <c r="B111" s="71" t="s">
        <v>129</v>
      </c>
      <c r="C111" s="72" t="str">
        <f>IFERROR(VLOOKUP(B111,Utilitaires!$C$9:$D$13,2,FALSE),"")</f>
        <v>Taux de VÉRACITÉ</v>
      </c>
      <c r="D111" s="96" t="s">
        <v>64</v>
      </c>
      <c r="E111" s="96" t="s">
        <v>64</v>
      </c>
      <c r="F111" s="18"/>
      <c r="G111" s="18"/>
      <c r="H111" s="18"/>
      <c r="I111" s="18"/>
      <c r="J111" s="18"/>
      <c r="K111" s="18"/>
      <c r="L111" s="18"/>
      <c r="M111" s="18"/>
      <c r="N111" s="18"/>
      <c r="O111" s="18"/>
      <c r="P111" s="18"/>
      <c r="Q111" s="18"/>
      <c r="R111" s="18"/>
      <c r="S111" s="18"/>
      <c r="T111" s="18"/>
      <c r="U111" s="18"/>
      <c r="V111" s="18"/>
      <c r="W111" s="18"/>
      <c r="X111" s="18"/>
      <c r="Y111" s="18"/>
      <c r="Z111" s="18"/>
    </row>
    <row r="112" spans="1:26" ht="27" customHeight="1" x14ac:dyDescent="0.35">
      <c r="A112" s="70" t="s">
        <v>646</v>
      </c>
      <c r="B112" s="71" t="s">
        <v>129</v>
      </c>
      <c r="C112" s="72" t="str">
        <f>IFERROR(VLOOKUP(B112,Utilitaires!$C$9:$D$13,2,FALSE),"")</f>
        <v>Taux de VÉRACITÉ</v>
      </c>
      <c r="D112" s="96" t="s">
        <v>64</v>
      </c>
      <c r="E112" s="96" t="s">
        <v>64</v>
      </c>
      <c r="F112" s="18"/>
      <c r="G112" s="18"/>
      <c r="H112" s="18"/>
      <c r="I112" s="18"/>
      <c r="J112" s="18"/>
      <c r="K112" s="18"/>
      <c r="L112" s="18"/>
      <c r="M112" s="18"/>
      <c r="N112" s="18"/>
      <c r="O112" s="18"/>
      <c r="P112" s="18"/>
      <c r="Q112" s="18"/>
      <c r="R112" s="18"/>
      <c r="S112" s="18"/>
      <c r="T112" s="18"/>
      <c r="U112" s="18"/>
      <c r="V112" s="18"/>
      <c r="W112" s="18"/>
      <c r="X112" s="18"/>
      <c r="Y112" s="18"/>
      <c r="Z112" s="18"/>
    </row>
    <row r="113" spans="1:26" ht="27" customHeight="1" x14ac:dyDescent="0.35">
      <c r="A113" s="70" t="s">
        <v>647</v>
      </c>
      <c r="B113" s="71" t="s">
        <v>129</v>
      </c>
      <c r="C113" s="72" t="str">
        <f>IFERROR(VLOOKUP(B113,Utilitaires!$C$9:$D$13,2,FALSE),"")</f>
        <v>Taux de VÉRACITÉ</v>
      </c>
      <c r="D113" s="96" t="s">
        <v>64</v>
      </c>
      <c r="E113" s="96" t="s">
        <v>64</v>
      </c>
      <c r="F113" s="18"/>
      <c r="G113" s="18"/>
      <c r="H113" s="18"/>
      <c r="I113" s="18"/>
      <c r="J113" s="18"/>
      <c r="K113" s="18"/>
      <c r="L113" s="18"/>
      <c r="M113" s="18"/>
      <c r="N113" s="18"/>
      <c r="O113" s="18"/>
      <c r="P113" s="18"/>
      <c r="Q113" s="18"/>
      <c r="R113" s="18"/>
      <c r="S113" s="18"/>
      <c r="T113" s="18"/>
      <c r="U113" s="18"/>
      <c r="V113" s="18"/>
      <c r="W113" s="18"/>
      <c r="X113" s="18"/>
      <c r="Y113" s="18"/>
      <c r="Z113" s="18"/>
    </row>
    <row r="114" spans="1:26" ht="27" customHeight="1" x14ac:dyDescent="0.35">
      <c r="A114" s="70" t="s">
        <v>648</v>
      </c>
      <c r="B114" s="71" t="s">
        <v>129</v>
      </c>
      <c r="C114" s="72" t="str">
        <f>IFERROR(VLOOKUP(B114,Utilitaires!$C$9:$D$13,2,FALSE),"")</f>
        <v>Taux de VÉRACITÉ</v>
      </c>
      <c r="D114" s="96" t="s">
        <v>64</v>
      </c>
      <c r="E114" s="96" t="s">
        <v>64</v>
      </c>
      <c r="F114" s="18"/>
      <c r="G114" s="18"/>
      <c r="H114" s="18"/>
      <c r="I114" s="18"/>
      <c r="J114" s="18"/>
      <c r="K114" s="18"/>
      <c r="L114" s="18"/>
      <c r="M114" s="18"/>
      <c r="N114" s="18"/>
      <c r="O114" s="18"/>
      <c r="P114" s="18"/>
      <c r="Q114" s="18"/>
      <c r="R114" s="18"/>
      <c r="S114" s="18"/>
      <c r="T114" s="18"/>
      <c r="U114" s="18"/>
      <c r="V114" s="18"/>
      <c r="W114" s="18"/>
      <c r="X114" s="18"/>
      <c r="Y114" s="18"/>
      <c r="Z114" s="18"/>
    </row>
    <row r="115" spans="1:26" ht="27" customHeight="1" x14ac:dyDescent="0.35">
      <c r="A115" s="70" t="s">
        <v>649</v>
      </c>
      <c r="B115" s="71" t="s">
        <v>129</v>
      </c>
      <c r="C115" s="72" t="str">
        <f>IFERROR(VLOOKUP(B115,Utilitaires!$C$9:$D$13,2,FALSE),"")</f>
        <v>Taux de VÉRACITÉ</v>
      </c>
      <c r="D115" s="96" t="s">
        <v>64</v>
      </c>
      <c r="E115" s="96" t="s">
        <v>64</v>
      </c>
      <c r="F115" s="18"/>
      <c r="G115" s="18"/>
      <c r="H115" s="18"/>
      <c r="I115" s="18"/>
      <c r="J115" s="18"/>
      <c r="K115" s="18"/>
      <c r="L115" s="18"/>
      <c r="M115" s="18"/>
      <c r="N115" s="18"/>
      <c r="O115" s="18"/>
      <c r="P115" s="18"/>
      <c r="Q115" s="18"/>
      <c r="R115" s="18"/>
      <c r="S115" s="18"/>
      <c r="T115" s="18"/>
      <c r="U115" s="18"/>
      <c r="V115" s="18"/>
      <c r="W115" s="18"/>
      <c r="X115" s="18"/>
      <c r="Y115" s="18"/>
      <c r="Z115" s="18"/>
    </row>
    <row r="116" spans="1:26" ht="28.5" customHeight="1" x14ac:dyDescent="0.35">
      <c r="A116" s="70" t="s">
        <v>650</v>
      </c>
      <c r="B116" s="71" t="s">
        <v>129</v>
      </c>
      <c r="C116" s="72" t="str">
        <f>IFERROR(VLOOKUP(B116,Utilitaires!$C$9:$D$13,2,FALSE),"")</f>
        <v>Taux de VÉRACITÉ</v>
      </c>
      <c r="D116" s="96" t="s">
        <v>64</v>
      </c>
      <c r="E116" s="96" t="s">
        <v>64</v>
      </c>
      <c r="F116" s="18"/>
      <c r="G116" s="18"/>
      <c r="H116" s="18"/>
      <c r="I116" s="18"/>
      <c r="J116" s="18"/>
      <c r="K116" s="18"/>
      <c r="L116" s="18"/>
      <c r="M116" s="18"/>
      <c r="N116" s="18"/>
      <c r="O116" s="18"/>
      <c r="P116" s="18"/>
      <c r="Q116" s="18"/>
      <c r="R116" s="18"/>
      <c r="S116" s="18"/>
      <c r="T116" s="18"/>
      <c r="U116" s="18"/>
      <c r="V116" s="18"/>
      <c r="W116" s="18"/>
      <c r="X116" s="18"/>
      <c r="Y116" s="18"/>
      <c r="Z116" s="18"/>
    </row>
    <row r="117" spans="1:26" ht="28.5" customHeight="1" x14ac:dyDescent="0.35">
      <c r="A117" s="70" t="s">
        <v>651</v>
      </c>
      <c r="B117" s="71" t="s">
        <v>129</v>
      </c>
      <c r="C117" s="72" t="str">
        <f>IFERROR(VLOOKUP(B117,Utilitaires!$C$9:$D$13,2,FALSE),"")</f>
        <v>Taux de VÉRACITÉ</v>
      </c>
      <c r="D117" s="96" t="s">
        <v>64</v>
      </c>
      <c r="E117" s="96" t="s">
        <v>64</v>
      </c>
      <c r="F117" s="18"/>
      <c r="G117" s="18"/>
      <c r="H117" s="18"/>
      <c r="I117" s="18"/>
      <c r="J117" s="18"/>
      <c r="K117" s="18"/>
      <c r="L117" s="18"/>
      <c r="M117" s="18"/>
      <c r="N117" s="18"/>
      <c r="O117" s="18"/>
      <c r="P117" s="18"/>
      <c r="Q117" s="18"/>
      <c r="R117" s="18"/>
      <c r="S117" s="18"/>
      <c r="T117" s="18"/>
      <c r="U117" s="18"/>
      <c r="V117" s="18"/>
      <c r="W117" s="18"/>
      <c r="X117" s="18"/>
      <c r="Y117" s="18"/>
      <c r="Z117" s="18"/>
    </row>
    <row r="118" spans="1:26" ht="28.5" customHeight="1" x14ac:dyDescent="0.35">
      <c r="A118" s="70" t="s">
        <v>652</v>
      </c>
      <c r="B118" s="71" t="s">
        <v>129</v>
      </c>
      <c r="C118" s="72" t="str">
        <f>IFERROR(VLOOKUP(B118,Utilitaires!$C$9:$D$13,2,FALSE),"")</f>
        <v>Taux de VÉRACITÉ</v>
      </c>
      <c r="D118" s="96" t="s">
        <v>64</v>
      </c>
      <c r="E118" s="96" t="s">
        <v>64</v>
      </c>
      <c r="F118" s="18"/>
      <c r="G118" s="18"/>
      <c r="H118" s="18"/>
      <c r="I118" s="18"/>
      <c r="J118" s="18"/>
      <c r="K118" s="18"/>
      <c r="L118" s="18"/>
      <c r="M118" s="18"/>
      <c r="N118" s="18"/>
      <c r="O118" s="18"/>
      <c r="P118" s="18"/>
      <c r="Q118" s="18"/>
      <c r="R118" s="18"/>
      <c r="S118" s="18"/>
      <c r="T118" s="18"/>
      <c r="U118" s="18"/>
      <c r="V118" s="18"/>
      <c r="W118" s="18"/>
      <c r="X118" s="18"/>
      <c r="Y118" s="18"/>
      <c r="Z118" s="18"/>
    </row>
    <row r="119" spans="1:26" ht="48.75" customHeight="1" x14ac:dyDescent="0.35">
      <c r="A119" s="70" t="s">
        <v>653</v>
      </c>
      <c r="B119" s="71" t="s">
        <v>129</v>
      </c>
      <c r="C119" s="72" t="str">
        <f>IFERROR(VLOOKUP(B119,Utilitaires!$C$9:$D$13,2,FALSE),"")</f>
        <v>Taux de VÉRACITÉ</v>
      </c>
      <c r="D119" s="96" t="s">
        <v>64</v>
      </c>
      <c r="E119" s="96" t="s">
        <v>64</v>
      </c>
      <c r="F119" s="18"/>
      <c r="G119" s="18"/>
      <c r="H119" s="18"/>
      <c r="I119" s="18"/>
      <c r="J119" s="18"/>
      <c r="K119" s="18"/>
      <c r="L119" s="18"/>
      <c r="M119" s="18"/>
      <c r="N119" s="18"/>
      <c r="O119" s="18"/>
      <c r="P119" s="18"/>
      <c r="Q119" s="18"/>
      <c r="R119" s="18"/>
      <c r="S119" s="18"/>
      <c r="T119" s="18"/>
      <c r="U119" s="18"/>
      <c r="V119" s="18"/>
      <c r="W119" s="18"/>
      <c r="X119" s="18"/>
      <c r="Y119" s="18"/>
      <c r="Z119" s="18"/>
    </row>
    <row r="120" spans="1:26" ht="48" customHeight="1" x14ac:dyDescent="0.35">
      <c r="A120" s="70" t="s">
        <v>654</v>
      </c>
      <c r="B120" s="71" t="s">
        <v>129</v>
      </c>
      <c r="C120" s="72" t="str">
        <f>IFERROR(VLOOKUP(B120,Utilitaires!$C$9:$D$13,2,FALSE),"")</f>
        <v>Taux de VÉRACITÉ</v>
      </c>
      <c r="D120" s="96" t="s">
        <v>64</v>
      </c>
      <c r="E120" s="96" t="s">
        <v>64</v>
      </c>
      <c r="F120" s="18"/>
      <c r="G120" s="18"/>
      <c r="H120" s="18"/>
      <c r="I120" s="18"/>
      <c r="J120" s="18"/>
      <c r="K120" s="18"/>
      <c r="L120" s="18"/>
      <c r="M120" s="18"/>
      <c r="N120" s="18"/>
      <c r="O120" s="18"/>
      <c r="P120" s="18"/>
      <c r="Q120" s="18"/>
      <c r="R120" s="18"/>
      <c r="S120" s="18"/>
      <c r="T120" s="18"/>
      <c r="U120" s="18"/>
      <c r="V120" s="18"/>
      <c r="W120" s="18"/>
      <c r="X120" s="18"/>
      <c r="Y120" s="18"/>
      <c r="Z120" s="18"/>
    </row>
    <row r="121" spans="1:26" ht="60.5" customHeight="1" x14ac:dyDescent="0.35">
      <c r="A121" s="70" t="s">
        <v>655</v>
      </c>
      <c r="B121" s="71" t="s">
        <v>129</v>
      </c>
      <c r="C121" s="72" t="str">
        <f>IFERROR(VLOOKUP(B121,Utilitaires!$C$9:$D$13,2,FALSE),"")</f>
        <v>Taux de VÉRACITÉ</v>
      </c>
      <c r="D121" s="96" t="s">
        <v>64</v>
      </c>
      <c r="E121" s="96" t="s">
        <v>64</v>
      </c>
      <c r="F121" s="18"/>
      <c r="G121" s="18"/>
      <c r="H121" s="18"/>
      <c r="I121" s="18"/>
      <c r="J121" s="18"/>
      <c r="K121" s="18"/>
      <c r="L121" s="18"/>
      <c r="M121" s="18"/>
      <c r="N121" s="18"/>
      <c r="O121" s="18"/>
      <c r="P121" s="18"/>
      <c r="Q121" s="18"/>
      <c r="R121" s="18"/>
      <c r="S121" s="18"/>
      <c r="T121" s="18"/>
      <c r="U121" s="18"/>
      <c r="V121" s="18"/>
      <c r="W121" s="18"/>
      <c r="X121" s="18"/>
      <c r="Y121" s="18"/>
      <c r="Z121" s="18"/>
    </row>
    <row r="122" spans="1:26" ht="62.5" customHeight="1" x14ac:dyDescent="0.35">
      <c r="A122" s="70" t="s">
        <v>656</v>
      </c>
      <c r="B122" s="71" t="s">
        <v>129</v>
      </c>
      <c r="C122" s="72" t="str">
        <f>IFERROR(VLOOKUP(B122,Utilitaires!$C$9:$D$13,2,FALSE),"")</f>
        <v>Taux de VÉRACITÉ</v>
      </c>
      <c r="D122" s="96" t="s">
        <v>64</v>
      </c>
      <c r="E122" s="96" t="s">
        <v>64</v>
      </c>
      <c r="F122" s="18"/>
      <c r="G122" s="18"/>
      <c r="H122" s="18"/>
      <c r="I122" s="18"/>
      <c r="J122" s="18"/>
      <c r="K122" s="18"/>
      <c r="L122" s="18"/>
      <c r="M122" s="18"/>
      <c r="N122" s="18"/>
      <c r="O122" s="18"/>
      <c r="P122" s="18"/>
      <c r="Q122" s="18"/>
      <c r="R122" s="18"/>
      <c r="S122" s="18"/>
      <c r="T122" s="18"/>
      <c r="U122" s="18"/>
      <c r="V122" s="18"/>
      <c r="W122" s="18"/>
      <c r="X122" s="18"/>
      <c r="Y122" s="18"/>
      <c r="Z122" s="18"/>
    </row>
    <row r="123" spans="1:26" ht="32.25" customHeight="1" x14ac:dyDescent="0.35">
      <c r="A123" s="70" t="s">
        <v>657</v>
      </c>
      <c r="B123" s="71" t="s">
        <v>129</v>
      </c>
      <c r="C123" s="72" t="str">
        <f>IFERROR(VLOOKUP(B123,Utilitaires!$C$9:$D$13,2,FALSE),"")</f>
        <v>Taux de VÉRACITÉ</v>
      </c>
      <c r="D123" s="96" t="s">
        <v>64</v>
      </c>
      <c r="E123" s="96" t="s">
        <v>64</v>
      </c>
      <c r="F123" s="18"/>
      <c r="G123" s="18"/>
      <c r="H123" s="18"/>
      <c r="I123" s="18"/>
      <c r="J123" s="18"/>
      <c r="K123" s="18"/>
      <c r="L123" s="18"/>
      <c r="M123" s="18"/>
      <c r="N123" s="18"/>
      <c r="O123" s="18"/>
      <c r="P123" s="18"/>
      <c r="Q123" s="18"/>
      <c r="R123" s="18"/>
      <c r="S123" s="18"/>
      <c r="T123" s="18"/>
      <c r="U123" s="18"/>
      <c r="V123" s="18"/>
      <c r="W123" s="18"/>
      <c r="X123" s="18"/>
      <c r="Y123" s="18"/>
      <c r="Z123" s="18"/>
    </row>
    <row r="124" spans="1:26" ht="46.5" customHeight="1" x14ac:dyDescent="0.35">
      <c r="A124" s="70" t="s">
        <v>658</v>
      </c>
      <c r="B124" s="71" t="s">
        <v>129</v>
      </c>
      <c r="C124" s="72" t="str">
        <f>IFERROR(VLOOKUP(B124,Utilitaires!$C$9:$D$13,2,FALSE),"")</f>
        <v>Taux de VÉRACITÉ</v>
      </c>
      <c r="D124" s="96" t="s">
        <v>64</v>
      </c>
      <c r="E124" s="96" t="s">
        <v>64</v>
      </c>
      <c r="F124" s="18"/>
      <c r="G124" s="18"/>
      <c r="H124" s="18"/>
      <c r="I124" s="18"/>
      <c r="J124" s="18"/>
      <c r="K124" s="18"/>
      <c r="L124" s="18"/>
      <c r="M124" s="18"/>
      <c r="N124" s="18"/>
      <c r="O124" s="18"/>
      <c r="P124" s="18"/>
      <c r="Q124" s="18"/>
      <c r="R124" s="18"/>
      <c r="S124" s="18"/>
      <c r="T124" s="18"/>
      <c r="U124" s="18"/>
      <c r="V124" s="18"/>
      <c r="W124" s="18"/>
      <c r="X124" s="18"/>
      <c r="Y124" s="18"/>
      <c r="Z124" s="18"/>
    </row>
    <row r="125" spans="1:26" ht="79.5" customHeight="1" x14ac:dyDescent="0.35">
      <c r="A125" s="70" t="s">
        <v>660</v>
      </c>
      <c r="B125" s="71" t="s">
        <v>129</v>
      </c>
      <c r="C125" s="72" t="str">
        <f>IFERROR(VLOOKUP(B125,Utilitaires!$C$9:$D$13,2,FALSE),"")</f>
        <v>Taux de VÉRACITÉ</v>
      </c>
      <c r="D125" s="96" t="s">
        <v>64</v>
      </c>
      <c r="E125" s="96" t="s">
        <v>64</v>
      </c>
      <c r="F125" s="18"/>
      <c r="G125" s="18"/>
      <c r="H125" s="18"/>
      <c r="I125" s="18"/>
      <c r="J125" s="18"/>
      <c r="K125" s="18"/>
      <c r="L125" s="18"/>
      <c r="M125" s="18"/>
      <c r="N125" s="18"/>
      <c r="O125" s="18"/>
      <c r="P125" s="18"/>
      <c r="Q125" s="18"/>
      <c r="R125" s="18"/>
      <c r="S125" s="18"/>
      <c r="T125" s="18"/>
      <c r="U125" s="18"/>
      <c r="V125" s="18"/>
      <c r="W125" s="18"/>
      <c r="X125" s="18"/>
      <c r="Y125" s="18"/>
      <c r="Z125" s="18"/>
    </row>
    <row r="126" spans="1:26" ht="69.75" customHeight="1" x14ac:dyDescent="0.35">
      <c r="A126" s="70" t="s">
        <v>659</v>
      </c>
      <c r="B126" s="71" t="s">
        <v>129</v>
      </c>
      <c r="C126" s="72" t="str">
        <f>IFERROR(VLOOKUP(B126,Utilitaires!$C$9:$D$13,2,FALSE),"")</f>
        <v>Taux de VÉRACITÉ</v>
      </c>
      <c r="D126" s="96" t="s">
        <v>64</v>
      </c>
      <c r="E126" s="96" t="s">
        <v>64</v>
      </c>
      <c r="F126" s="18"/>
      <c r="G126" s="18"/>
      <c r="H126" s="18"/>
      <c r="I126" s="18"/>
      <c r="J126" s="18"/>
      <c r="K126" s="18"/>
      <c r="L126" s="18"/>
      <c r="M126" s="18"/>
      <c r="N126" s="18"/>
      <c r="O126" s="18"/>
      <c r="P126" s="18"/>
      <c r="Q126" s="18"/>
      <c r="R126" s="18"/>
      <c r="S126" s="18"/>
      <c r="T126" s="18"/>
      <c r="U126" s="18"/>
      <c r="V126" s="18"/>
      <c r="W126" s="18"/>
      <c r="X126" s="18"/>
      <c r="Y126" s="18"/>
      <c r="Z126" s="18"/>
    </row>
    <row r="127" spans="1:26" ht="39.75" customHeight="1" x14ac:dyDescent="0.35">
      <c r="A127" s="58" t="s">
        <v>248</v>
      </c>
      <c r="B127" s="59"/>
      <c r="C127" s="60">
        <f>IFERROR(AVERAGE(C128,C143,C146,C154,C157,C160),"")</f>
        <v>0</v>
      </c>
      <c r="D127" s="61" t="str">
        <f>IFERROR(VLOOKUP(E127,Utilitaires!$G$9:$J$13,2,FALSE),"")</f>
        <v>Conformité de niveau 1 :  Revoyez le fonctionnement de vos activités.</v>
      </c>
      <c r="E127" s="106" t="str">
        <f>IFERROR(IF(C127="",Utilitaires!$B$2,VLOOKUP(C127,Utilitaires!$E$9:$G$13,3)),"")</f>
        <v>Insuffisant</v>
      </c>
      <c r="F127" s="63"/>
      <c r="G127" s="63"/>
      <c r="H127" s="63"/>
      <c r="I127" s="63"/>
      <c r="J127" s="63"/>
      <c r="K127" s="63"/>
      <c r="L127" s="63"/>
      <c r="M127" s="63"/>
      <c r="N127" s="63"/>
      <c r="O127" s="63"/>
      <c r="P127" s="63"/>
      <c r="Q127" s="63"/>
      <c r="R127" s="63"/>
      <c r="S127" s="63"/>
      <c r="T127" s="63"/>
      <c r="U127" s="63"/>
      <c r="V127" s="63"/>
      <c r="W127" s="63"/>
      <c r="X127" s="63"/>
      <c r="Y127" s="63"/>
      <c r="Z127" s="63"/>
    </row>
    <row r="128" spans="1:26" ht="39.75" customHeight="1" x14ac:dyDescent="0.35">
      <c r="A128" s="64" t="s">
        <v>249</v>
      </c>
      <c r="B128" s="65"/>
      <c r="C128" s="66">
        <f>IFERROR(SUMIFS(C129:C142,C129:C142,"&lt;&gt;Taux de véracité",C129:C142,"&lt;&gt;NA")/COUNTIFS(C129:C142,"&lt;&gt;NA"),"")</f>
        <v>0</v>
      </c>
      <c r="D128" s="102" t="str">
        <f>IFERROR(VLOOKUP(E128,Utilitaires!$G$9:$J$13,2,FALSE),"")</f>
        <v>Conformité de niveau 1 :  Revoyez le fonctionnement de vos activités.</v>
      </c>
      <c r="E128" s="103" t="str">
        <f>IFERROR(IF(C128="",Utilitaires!$B$2,VLOOKUP(C128,Utilitaires!$E$9:$G$13,3)),"")</f>
        <v>Insuffisant</v>
      </c>
      <c r="F128" s="69"/>
      <c r="G128" s="69"/>
      <c r="H128" s="69"/>
      <c r="I128" s="69"/>
      <c r="J128" s="69"/>
      <c r="K128" s="69"/>
      <c r="L128" s="69"/>
      <c r="M128" s="69"/>
      <c r="N128" s="69"/>
      <c r="O128" s="69"/>
      <c r="P128" s="69"/>
      <c r="Q128" s="69"/>
      <c r="R128" s="69"/>
      <c r="S128" s="69"/>
      <c r="T128" s="69"/>
      <c r="U128" s="69"/>
      <c r="V128" s="69"/>
      <c r="W128" s="69"/>
      <c r="X128" s="69"/>
      <c r="Y128" s="69"/>
      <c r="Z128" s="69"/>
    </row>
    <row r="129" spans="1:26" ht="40.5" customHeight="1" x14ac:dyDescent="0.35">
      <c r="A129" s="70" t="s">
        <v>250</v>
      </c>
      <c r="B129" s="71" t="s">
        <v>129</v>
      </c>
      <c r="C129" s="72" t="str">
        <f>IFERROR(VLOOKUP(B129,Utilitaires!$C$9:$D$13,2,FALSE),"")</f>
        <v>Taux de VÉRACITÉ</v>
      </c>
      <c r="D129" s="96" t="s">
        <v>64</v>
      </c>
      <c r="E129" s="96" t="s">
        <v>64</v>
      </c>
      <c r="F129" s="18"/>
      <c r="G129" s="18"/>
      <c r="H129" s="18"/>
      <c r="I129" s="18"/>
      <c r="J129" s="18"/>
      <c r="K129" s="18"/>
      <c r="L129" s="18"/>
      <c r="M129" s="18"/>
      <c r="N129" s="18"/>
      <c r="O129" s="18"/>
      <c r="P129" s="18"/>
      <c r="Q129" s="18"/>
      <c r="R129" s="18"/>
      <c r="S129" s="18"/>
      <c r="T129" s="18"/>
      <c r="U129" s="18"/>
      <c r="V129" s="18"/>
      <c r="W129" s="18"/>
      <c r="X129" s="18"/>
      <c r="Y129" s="18"/>
      <c r="Z129" s="18"/>
    </row>
    <row r="130" spans="1:26" ht="40.5" customHeight="1" x14ac:dyDescent="0.35">
      <c r="A130" s="70" t="s">
        <v>251</v>
      </c>
      <c r="B130" s="71" t="s">
        <v>129</v>
      </c>
      <c r="C130" s="72" t="str">
        <f>IFERROR(VLOOKUP(B130,Utilitaires!$C$9:$D$13,2,FALSE),"")</f>
        <v>Taux de VÉRACITÉ</v>
      </c>
      <c r="D130" s="96" t="s">
        <v>64</v>
      </c>
      <c r="E130" s="96" t="s">
        <v>64</v>
      </c>
      <c r="F130" s="18"/>
      <c r="G130" s="18"/>
      <c r="H130" s="18"/>
      <c r="I130" s="18"/>
      <c r="J130" s="18"/>
      <c r="K130" s="18"/>
      <c r="L130" s="18"/>
      <c r="M130" s="18"/>
      <c r="N130" s="18"/>
      <c r="O130" s="18"/>
      <c r="P130" s="18"/>
      <c r="Q130" s="18"/>
      <c r="R130" s="18"/>
      <c r="S130" s="18"/>
      <c r="T130" s="18"/>
      <c r="U130" s="18"/>
      <c r="V130" s="18"/>
      <c r="W130" s="18"/>
      <c r="X130" s="18"/>
      <c r="Y130" s="18"/>
      <c r="Z130" s="18"/>
    </row>
    <row r="131" spans="1:26" ht="32.25" customHeight="1" x14ac:dyDescent="0.35">
      <c r="A131" s="70" t="s">
        <v>252</v>
      </c>
      <c r="B131" s="71" t="s">
        <v>129</v>
      </c>
      <c r="C131" s="72" t="str">
        <f>IFERROR(VLOOKUP(B131,Utilitaires!$C$9:$D$13,2,FALSE),"")</f>
        <v>Taux de VÉRACITÉ</v>
      </c>
      <c r="D131" s="96" t="s">
        <v>64</v>
      </c>
      <c r="E131" s="96" t="s">
        <v>64</v>
      </c>
      <c r="F131" s="18"/>
      <c r="G131" s="18"/>
      <c r="H131" s="18"/>
      <c r="I131" s="18"/>
      <c r="J131" s="18"/>
      <c r="K131" s="18"/>
      <c r="L131" s="18"/>
      <c r="M131" s="18"/>
      <c r="N131" s="18"/>
      <c r="O131" s="18"/>
      <c r="P131" s="18"/>
      <c r="Q131" s="18"/>
      <c r="R131" s="18"/>
      <c r="S131" s="18"/>
      <c r="T131" s="18"/>
      <c r="U131" s="18"/>
      <c r="V131" s="18"/>
      <c r="W131" s="18"/>
      <c r="X131" s="18"/>
      <c r="Y131" s="18"/>
      <c r="Z131" s="18"/>
    </row>
    <row r="132" spans="1:26" ht="32.25" customHeight="1" x14ac:dyDescent="0.35">
      <c r="A132" s="70" t="s">
        <v>253</v>
      </c>
      <c r="B132" s="71" t="s">
        <v>129</v>
      </c>
      <c r="C132" s="72" t="str">
        <f>IFERROR(VLOOKUP(B132,Utilitaires!$C$9:$D$13,2,FALSE),"")</f>
        <v>Taux de VÉRACITÉ</v>
      </c>
      <c r="D132" s="96" t="s">
        <v>64</v>
      </c>
      <c r="E132" s="96" t="s">
        <v>64</v>
      </c>
      <c r="F132" s="18"/>
      <c r="G132" s="18"/>
      <c r="H132" s="18"/>
      <c r="I132" s="18"/>
      <c r="J132" s="18"/>
      <c r="K132" s="18"/>
      <c r="L132" s="18"/>
      <c r="M132" s="18"/>
      <c r="N132" s="18"/>
      <c r="O132" s="18"/>
      <c r="P132" s="18"/>
      <c r="Q132" s="18"/>
      <c r="R132" s="18"/>
      <c r="S132" s="18"/>
      <c r="T132" s="18"/>
      <c r="U132" s="18"/>
      <c r="V132" s="18"/>
      <c r="W132" s="18"/>
      <c r="X132" s="18"/>
      <c r="Y132" s="18"/>
      <c r="Z132" s="18"/>
    </row>
    <row r="133" spans="1:26" ht="32.25" customHeight="1" x14ac:dyDescent="0.35">
      <c r="A133" s="70" t="s">
        <v>254</v>
      </c>
      <c r="B133" s="71" t="s">
        <v>129</v>
      </c>
      <c r="C133" s="72" t="str">
        <f>IFERROR(VLOOKUP(B133,Utilitaires!$C$9:$D$13,2,FALSE),"")</f>
        <v>Taux de VÉRACITÉ</v>
      </c>
      <c r="D133" s="96" t="s">
        <v>64</v>
      </c>
      <c r="E133" s="96" t="s">
        <v>64</v>
      </c>
      <c r="F133" s="18"/>
      <c r="G133" s="18"/>
      <c r="H133" s="18"/>
      <c r="I133" s="18"/>
      <c r="J133" s="18"/>
      <c r="K133" s="18"/>
      <c r="L133" s="18"/>
      <c r="M133" s="18"/>
      <c r="N133" s="18"/>
      <c r="O133" s="18"/>
      <c r="P133" s="18"/>
      <c r="Q133" s="18"/>
      <c r="R133" s="18"/>
      <c r="S133" s="18"/>
      <c r="T133" s="18"/>
      <c r="U133" s="18"/>
      <c r="V133" s="18"/>
      <c r="W133" s="18"/>
      <c r="X133" s="18"/>
      <c r="Y133" s="18"/>
      <c r="Z133" s="18"/>
    </row>
    <row r="134" spans="1:26" ht="32.25" customHeight="1" x14ac:dyDescent="0.35">
      <c r="A134" s="70" t="s">
        <v>255</v>
      </c>
      <c r="B134" s="71" t="s">
        <v>129</v>
      </c>
      <c r="C134" s="72" t="str">
        <f>IFERROR(VLOOKUP(B134,Utilitaires!$C$9:$D$13,2,FALSE),"")</f>
        <v>Taux de VÉRACITÉ</v>
      </c>
      <c r="D134" s="96" t="s">
        <v>64</v>
      </c>
      <c r="E134" s="96" t="s">
        <v>64</v>
      </c>
      <c r="F134" s="18"/>
      <c r="G134" s="18"/>
      <c r="H134" s="18"/>
      <c r="I134" s="18"/>
      <c r="J134" s="18"/>
      <c r="K134" s="18"/>
      <c r="L134" s="18"/>
      <c r="M134" s="18"/>
      <c r="N134" s="18"/>
      <c r="O134" s="18"/>
      <c r="P134" s="18"/>
      <c r="Q134" s="18"/>
      <c r="R134" s="18"/>
      <c r="S134" s="18"/>
      <c r="T134" s="18"/>
      <c r="U134" s="18"/>
      <c r="V134" s="18"/>
      <c r="W134" s="18"/>
      <c r="X134" s="18"/>
      <c r="Y134" s="18"/>
      <c r="Z134" s="18"/>
    </row>
    <row r="135" spans="1:26" ht="32.25" customHeight="1" x14ac:dyDescent="0.35">
      <c r="A135" s="70" t="s">
        <v>661</v>
      </c>
      <c r="B135" s="71" t="s">
        <v>129</v>
      </c>
      <c r="C135" s="72" t="str">
        <f>IFERROR(VLOOKUP(B135,Utilitaires!$C$9:$D$13,2,FALSE),"")</f>
        <v>Taux de VÉRACITÉ</v>
      </c>
      <c r="D135" s="96" t="s">
        <v>64</v>
      </c>
      <c r="E135" s="96" t="s">
        <v>64</v>
      </c>
      <c r="F135" s="18"/>
      <c r="G135" s="18"/>
      <c r="H135" s="18"/>
      <c r="I135" s="18"/>
      <c r="J135" s="18"/>
      <c r="K135" s="18"/>
      <c r="L135" s="18"/>
      <c r="M135" s="18"/>
      <c r="N135" s="18"/>
      <c r="O135" s="18"/>
      <c r="P135" s="18"/>
      <c r="Q135" s="18"/>
      <c r="R135" s="18"/>
      <c r="S135" s="18"/>
      <c r="T135" s="18"/>
      <c r="U135" s="18"/>
      <c r="V135" s="18"/>
      <c r="W135" s="18"/>
      <c r="X135" s="18"/>
      <c r="Y135" s="18"/>
      <c r="Z135" s="18"/>
    </row>
    <row r="136" spans="1:26" ht="32.25" customHeight="1" x14ac:dyDescent="0.35">
      <c r="A136" s="70" t="s">
        <v>662</v>
      </c>
      <c r="B136" s="71" t="s">
        <v>129</v>
      </c>
      <c r="C136" s="72" t="str">
        <f>IFERROR(VLOOKUP(B136,Utilitaires!$C$9:$D$13,2,FALSE),"")</f>
        <v>Taux de VÉRACITÉ</v>
      </c>
      <c r="D136" s="96" t="s">
        <v>64</v>
      </c>
      <c r="E136" s="96" t="s">
        <v>64</v>
      </c>
      <c r="F136" s="18"/>
      <c r="G136" s="18"/>
      <c r="H136" s="18"/>
      <c r="I136" s="18"/>
      <c r="J136" s="18"/>
      <c r="K136" s="18"/>
      <c r="L136" s="18"/>
      <c r="M136" s="18"/>
      <c r="N136" s="18"/>
      <c r="O136" s="18"/>
      <c r="P136" s="18"/>
      <c r="Q136" s="18"/>
      <c r="R136" s="18"/>
      <c r="S136" s="18"/>
      <c r="T136" s="18"/>
      <c r="U136" s="18"/>
      <c r="V136" s="18"/>
      <c r="W136" s="18"/>
      <c r="X136" s="18"/>
      <c r="Y136" s="18"/>
      <c r="Z136" s="18"/>
    </row>
    <row r="137" spans="1:26" ht="46.5" customHeight="1" x14ac:dyDescent="0.35">
      <c r="A137" s="70" t="s">
        <v>663</v>
      </c>
      <c r="B137" s="71" t="s">
        <v>129</v>
      </c>
      <c r="C137" s="72" t="str">
        <f>IFERROR(VLOOKUP(B137,Utilitaires!$C$9:$D$13,2,FALSE),"")</f>
        <v>Taux de VÉRACITÉ</v>
      </c>
      <c r="D137" s="96" t="s">
        <v>64</v>
      </c>
      <c r="E137" s="96" t="s">
        <v>64</v>
      </c>
      <c r="F137" s="18"/>
      <c r="G137" s="18"/>
      <c r="H137" s="18"/>
      <c r="I137" s="18"/>
      <c r="J137" s="18"/>
      <c r="K137" s="18"/>
      <c r="L137" s="18"/>
      <c r="M137" s="18"/>
      <c r="N137" s="18"/>
      <c r="O137" s="18"/>
      <c r="P137" s="18"/>
      <c r="Q137" s="18"/>
      <c r="R137" s="18"/>
      <c r="S137" s="18"/>
      <c r="T137" s="18"/>
      <c r="U137" s="18"/>
      <c r="V137" s="18"/>
      <c r="W137" s="18"/>
      <c r="X137" s="18"/>
      <c r="Y137" s="18"/>
      <c r="Z137" s="18"/>
    </row>
    <row r="138" spans="1:26" ht="37.25" customHeight="1" x14ac:dyDescent="0.35">
      <c r="A138" s="70" t="s">
        <v>664</v>
      </c>
      <c r="B138" s="71" t="s">
        <v>129</v>
      </c>
      <c r="C138" s="72" t="str">
        <f>IFERROR(VLOOKUP(B138,Utilitaires!$C$9:$D$13,2,FALSE),"")</f>
        <v>Taux de VÉRACITÉ</v>
      </c>
      <c r="D138" s="96" t="s">
        <v>64</v>
      </c>
      <c r="E138" s="96" t="s">
        <v>64</v>
      </c>
      <c r="F138" s="18"/>
      <c r="G138" s="18"/>
      <c r="H138" s="18"/>
      <c r="I138" s="18"/>
      <c r="J138" s="18"/>
      <c r="K138" s="18"/>
      <c r="L138" s="18"/>
      <c r="M138" s="18"/>
      <c r="N138" s="18"/>
      <c r="O138" s="18"/>
      <c r="P138" s="18"/>
      <c r="Q138" s="18"/>
      <c r="R138" s="18"/>
      <c r="S138" s="18"/>
      <c r="T138" s="18"/>
      <c r="U138" s="18"/>
      <c r="V138" s="18"/>
      <c r="W138" s="18"/>
      <c r="X138" s="18"/>
      <c r="Y138" s="18"/>
      <c r="Z138" s="18"/>
    </row>
    <row r="139" spans="1:26" ht="31.25" customHeight="1" x14ac:dyDescent="0.35">
      <c r="A139" s="70" t="s">
        <v>665</v>
      </c>
      <c r="B139" s="71" t="s">
        <v>129</v>
      </c>
      <c r="C139" s="72" t="str">
        <f>IFERROR(VLOOKUP(B139,Utilitaires!$C$9:$D$13,2,FALSE),"")</f>
        <v>Taux de VÉRACITÉ</v>
      </c>
      <c r="D139" s="96" t="s">
        <v>64</v>
      </c>
      <c r="E139" s="96" t="s">
        <v>64</v>
      </c>
      <c r="F139" s="18"/>
      <c r="G139" s="18"/>
      <c r="H139" s="18"/>
      <c r="I139" s="18"/>
      <c r="J139" s="18"/>
      <c r="K139" s="18"/>
      <c r="L139" s="18"/>
      <c r="M139" s="18"/>
      <c r="N139" s="18"/>
      <c r="O139" s="18"/>
      <c r="P139" s="18"/>
      <c r="Q139" s="18"/>
      <c r="R139" s="18"/>
      <c r="S139" s="18"/>
      <c r="T139" s="18"/>
      <c r="U139" s="18"/>
      <c r="V139" s="18"/>
      <c r="W139" s="18"/>
      <c r="X139" s="18"/>
      <c r="Y139" s="18"/>
      <c r="Z139" s="18"/>
    </row>
    <row r="140" spans="1:26" ht="25.25" customHeight="1" x14ac:dyDescent="0.35">
      <c r="A140" s="70" t="s">
        <v>666</v>
      </c>
      <c r="B140" s="71" t="s">
        <v>129</v>
      </c>
      <c r="C140" s="72" t="str">
        <f>IFERROR(VLOOKUP(B140,Utilitaires!$C$9:$D$13,2,FALSE),"")</f>
        <v>Taux de VÉRACITÉ</v>
      </c>
      <c r="D140" s="96" t="s">
        <v>64</v>
      </c>
      <c r="E140" s="96" t="s">
        <v>64</v>
      </c>
      <c r="F140" s="18"/>
      <c r="G140" s="18"/>
      <c r="H140" s="18"/>
      <c r="I140" s="18"/>
      <c r="J140" s="18"/>
      <c r="K140" s="18"/>
      <c r="L140" s="18"/>
      <c r="M140" s="18"/>
      <c r="N140" s="18"/>
      <c r="O140" s="18"/>
      <c r="P140" s="18"/>
      <c r="Q140" s="18"/>
      <c r="R140" s="18"/>
      <c r="S140" s="18"/>
      <c r="T140" s="18"/>
      <c r="U140" s="18"/>
      <c r="V140" s="18"/>
      <c r="W140" s="18"/>
      <c r="X140" s="18"/>
      <c r="Y140" s="18"/>
      <c r="Z140" s="18"/>
    </row>
    <row r="141" spans="1:26" ht="30" customHeight="1" x14ac:dyDescent="0.35">
      <c r="A141" s="70" t="s">
        <v>256</v>
      </c>
      <c r="B141" s="71" t="s">
        <v>129</v>
      </c>
      <c r="C141" s="72" t="str">
        <f>IFERROR(VLOOKUP(B141,Utilitaires!$C$9:$D$13,2,FALSE),"")</f>
        <v>Taux de VÉRACITÉ</v>
      </c>
      <c r="D141" s="96" t="s">
        <v>64</v>
      </c>
      <c r="E141" s="96" t="s">
        <v>64</v>
      </c>
      <c r="F141" s="18"/>
      <c r="G141" s="18"/>
      <c r="H141" s="18"/>
      <c r="I141" s="18"/>
      <c r="J141" s="18"/>
      <c r="K141" s="18"/>
      <c r="L141" s="18"/>
      <c r="M141" s="18"/>
      <c r="N141" s="18"/>
      <c r="O141" s="18"/>
      <c r="P141" s="18"/>
      <c r="Q141" s="18"/>
      <c r="R141" s="18"/>
      <c r="S141" s="18"/>
      <c r="T141" s="18"/>
      <c r="U141" s="18"/>
      <c r="V141" s="18"/>
      <c r="W141" s="18"/>
      <c r="X141" s="18"/>
      <c r="Y141" s="18"/>
      <c r="Z141" s="18"/>
    </row>
    <row r="142" spans="1:26" ht="20" x14ac:dyDescent="0.35">
      <c r="A142" s="70" t="s">
        <v>257</v>
      </c>
      <c r="B142" s="71" t="s">
        <v>129</v>
      </c>
      <c r="C142" s="72" t="str">
        <f>IFERROR(VLOOKUP(B142,Utilitaires!$C$9:$D$13,2,FALSE),"")</f>
        <v>Taux de VÉRACITÉ</v>
      </c>
      <c r="D142" s="96" t="s">
        <v>64</v>
      </c>
      <c r="E142" s="96" t="s">
        <v>64</v>
      </c>
      <c r="F142" s="18"/>
      <c r="G142" s="18"/>
      <c r="H142" s="18"/>
      <c r="I142" s="18"/>
      <c r="J142" s="18"/>
      <c r="K142" s="18"/>
      <c r="L142" s="18"/>
      <c r="M142" s="18"/>
      <c r="N142" s="18"/>
      <c r="O142" s="18"/>
      <c r="P142" s="18"/>
      <c r="Q142" s="18"/>
      <c r="R142" s="18"/>
      <c r="S142" s="18"/>
      <c r="T142" s="18"/>
      <c r="U142" s="18"/>
      <c r="V142" s="18"/>
      <c r="W142" s="18"/>
      <c r="X142" s="18"/>
      <c r="Y142" s="18"/>
      <c r="Z142" s="18"/>
    </row>
    <row r="143" spans="1:26" ht="39.75" customHeight="1" x14ac:dyDescent="0.35">
      <c r="A143" s="64" t="s">
        <v>258</v>
      </c>
      <c r="B143" s="65"/>
      <c r="C143" s="66">
        <f>IFERROR(SUMIFS(C144:C145,C144:C145,"&lt;&gt;Taux de véracité",C144:C145,"&lt;&gt;NA")/COUNTIFS(C144:C145,"&lt;&gt;NA"),"")</f>
        <v>0</v>
      </c>
      <c r="D143" s="102" t="str">
        <f>IFERROR(VLOOKUP(E143,Utilitaires!$G$9:$J$13,2,FALSE),"")</f>
        <v>Conformité de niveau 1 :  Revoyez le fonctionnement de vos activités.</v>
      </c>
      <c r="E143" s="103" t="str">
        <f>IFERROR(IF(C143="",Utilitaires!$B$2,VLOOKUP(C143,Utilitaires!$E$9:$G$13,3)),"")</f>
        <v>Insuffisant</v>
      </c>
      <c r="F143" s="69"/>
      <c r="G143" s="69"/>
      <c r="H143" s="69"/>
      <c r="I143" s="69"/>
      <c r="J143" s="69"/>
      <c r="K143" s="69"/>
      <c r="L143" s="69"/>
      <c r="M143" s="69"/>
      <c r="N143" s="69"/>
      <c r="O143" s="69"/>
      <c r="P143" s="69"/>
      <c r="Q143" s="69"/>
      <c r="R143" s="69"/>
      <c r="S143" s="69"/>
      <c r="T143" s="69"/>
      <c r="U143" s="69"/>
      <c r="V143" s="69"/>
      <c r="W143" s="69"/>
      <c r="X143" s="69"/>
      <c r="Y143" s="69"/>
      <c r="Z143" s="69"/>
    </row>
    <row r="144" spans="1:26" ht="30" x14ac:dyDescent="0.35">
      <c r="A144" s="70" t="s">
        <v>667</v>
      </c>
      <c r="B144" s="71" t="s">
        <v>129</v>
      </c>
      <c r="C144" s="72" t="str">
        <f>IFERROR(VLOOKUP(B144,Utilitaires!$C$9:$D$13,2,FALSE),"")</f>
        <v>Taux de VÉRACITÉ</v>
      </c>
      <c r="D144" s="96" t="s">
        <v>64</v>
      </c>
      <c r="E144" s="96" t="s">
        <v>64</v>
      </c>
      <c r="F144" s="18"/>
      <c r="G144" s="18"/>
      <c r="H144" s="18"/>
      <c r="I144" s="18"/>
      <c r="J144" s="18"/>
      <c r="K144" s="18"/>
      <c r="L144" s="18"/>
      <c r="M144" s="18"/>
      <c r="N144" s="18"/>
      <c r="O144" s="18"/>
      <c r="P144" s="18"/>
      <c r="Q144" s="18"/>
      <c r="R144" s="18"/>
      <c r="S144" s="18"/>
      <c r="T144" s="18"/>
      <c r="U144" s="18"/>
      <c r="V144" s="18"/>
      <c r="W144" s="18"/>
      <c r="X144" s="18"/>
      <c r="Y144" s="18"/>
      <c r="Z144" s="18"/>
    </row>
    <row r="145" spans="1:26" ht="20" x14ac:dyDescent="0.35">
      <c r="A145" s="70" t="s">
        <v>668</v>
      </c>
      <c r="B145" s="71" t="s">
        <v>129</v>
      </c>
      <c r="C145" s="72" t="str">
        <f>IFERROR(VLOOKUP(B145,Utilitaires!$C$9:$D$13,2,FALSE),"")</f>
        <v>Taux de VÉRACITÉ</v>
      </c>
      <c r="D145" s="96" t="s">
        <v>64</v>
      </c>
      <c r="E145" s="96" t="s">
        <v>64</v>
      </c>
      <c r="F145" s="18"/>
      <c r="G145" s="18"/>
      <c r="H145" s="18"/>
      <c r="I145" s="18"/>
      <c r="J145" s="18"/>
      <c r="K145" s="18"/>
      <c r="L145" s="18"/>
      <c r="M145" s="18"/>
      <c r="N145" s="18"/>
      <c r="O145" s="18"/>
      <c r="P145" s="18"/>
      <c r="Q145" s="18"/>
      <c r="R145" s="18"/>
      <c r="S145" s="18"/>
      <c r="T145" s="18"/>
      <c r="U145" s="18"/>
      <c r="V145" s="18"/>
      <c r="W145" s="18"/>
      <c r="X145" s="18"/>
      <c r="Y145" s="18"/>
      <c r="Z145" s="18"/>
    </row>
    <row r="146" spans="1:26" ht="39.75" customHeight="1" x14ac:dyDescent="0.35">
      <c r="A146" s="64" t="s">
        <v>259</v>
      </c>
      <c r="B146" s="65"/>
      <c r="C146" s="66">
        <f>IFERROR(SUMIFS(C147:C153,C147:C153,"&lt;&gt;Taux de véracité",C147:C153,"&lt;&gt;NA")/COUNTIFS(C147:C153,"&lt;&gt;NA"),"")</f>
        <v>0</v>
      </c>
      <c r="D146" s="102" t="str">
        <f>IFERROR(VLOOKUP(E146,Utilitaires!$G$9:$J$13,2,FALSE),"")</f>
        <v>Conformité de niveau 1 :  Revoyez le fonctionnement de vos activités.</v>
      </c>
      <c r="E146" s="103" t="str">
        <f>IFERROR(IF(C146="",Utilitaires!$B$2,VLOOKUP(C146,Utilitaires!$E$9:$G$13,3)),"")</f>
        <v>Insuffisant</v>
      </c>
      <c r="F146" s="69"/>
      <c r="G146" s="69"/>
      <c r="H146" s="69"/>
      <c r="I146" s="69"/>
      <c r="J146" s="69"/>
      <c r="K146" s="69"/>
      <c r="L146" s="69"/>
      <c r="M146" s="69"/>
      <c r="N146" s="69"/>
      <c r="O146" s="69"/>
      <c r="P146" s="69"/>
      <c r="Q146" s="69"/>
      <c r="R146" s="69"/>
      <c r="S146" s="69"/>
      <c r="T146" s="69"/>
      <c r="U146" s="69"/>
      <c r="V146" s="69"/>
      <c r="W146" s="69"/>
      <c r="X146" s="69"/>
      <c r="Y146" s="69"/>
      <c r="Z146" s="69"/>
    </row>
    <row r="147" spans="1:26" ht="38.25" customHeight="1" x14ac:dyDescent="0.35">
      <c r="A147" s="70" t="s">
        <v>260</v>
      </c>
      <c r="B147" s="71" t="s">
        <v>129</v>
      </c>
      <c r="C147" s="72" t="str">
        <f>IFERROR(VLOOKUP(B147,Utilitaires!$C$9:$D$13,2,FALSE),"")</f>
        <v>Taux de VÉRACITÉ</v>
      </c>
      <c r="D147" s="96" t="s">
        <v>64</v>
      </c>
      <c r="E147" s="96" t="s">
        <v>64</v>
      </c>
      <c r="F147" s="18"/>
      <c r="G147" s="18"/>
      <c r="H147" s="18"/>
      <c r="I147" s="18"/>
      <c r="J147" s="18"/>
      <c r="K147" s="18"/>
      <c r="L147" s="18"/>
      <c r="M147" s="18"/>
      <c r="N147" s="18"/>
      <c r="O147" s="18"/>
      <c r="P147" s="18"/>
      <c r="Q147" s="18"/>
      <c r="R147" s="18"/>
      <c r="S147" s="18"/>
      <c r="T147" s="18"/>
      <c r="U147" s="18"/>
      <c r="V147" s="18"/>
      <c r="W147" s="18"/>
      <c r="X147" s="18"/>
      <c r="Y147" s="18"/>
      <c r="Z147" s="18"/>
    </row>
    <row r="148" spans="1:26" ht="38.25" customHeight="1" x14ac:dyDescent="0.35">
      <c r="A148" s="70" t="s">
        <v>669</v>
      </c>
      <c r="B148" s="71" t="s">
        <v>129</v>
      </c>
      <c r="C148" s="72" t="str">
        <f>IFERROR(VLOOKUP(B148,Utilitaires!$C$9:$D$13,2,FALSE),"")</f>
        <v>Taux de VÉRACITÉ</v>
      </c>
      <c r="D148" s="96" t="s">
        <v>64</v>
      </c>
      <c r="E148" s="96" t="s">
        <v>64</v>
      </c>
      <c r="F148" s="18"/>
      <c r="G148" s="18"/>
      <c r="H148" s="18"/>
      <c r="I148" s="18"/>
      <c r="J148" s="18"/>
      <c r="K148" s="18"/>
      <c r="L148" s="18"/>
      <c r="M148" s="18"/>
      <c r="N148" s="18"/>
      <c r="O148" s="18"/>
      <c r="P148" s="18"/>
      <c r="Q148" s="18"/>
      <c r="R148" s="18"/>
      <c r="S148" s="18"/>
      <c r="T148" s="18"/>
      <c r="U148" s="18"/>
      <c r="V148" s="18"/>
      <c r="W148" s="18"/>
      <c r="X148" s="18"/>
      <c r="Y148" s="18"/>
      <c r="Z148" s="18"/>
    </row>
    <row r="149" spans="1:26" ht="38.25" customHeight="1" x14ac:dyDescent="0.35">
      <c r="A149" s="70" t="s">
        <v>670</v>
      </c>
      <c r="B149" s="71" t="s">
        <v>129</v>
      </c>
      <c r="C149" s="72" t="str">
        <f>IFERROR(VLOOKUP(B149,Utilitaires!$C$9:$D$13,2,FALSE),"")</f>
        <v>Taux de VÉRACITÉ</v>
      </c>
      <c r="D149" s="96" t="s">
        <v>64</v>
      </c>
      <c r="E149" s="96" t="s">
        <v>64</v>
      </c>
      <c r="F149" s="18"/>
      <c r="G149" s="18"/>
      <c r="H149" s="18"/>
      <c r="I149" s="18"/>
      <c r="J149" s="18"/>
      <c r="K149" s="18"/>
      <c r="L149" s="18"/>
      <c r="M149" s="18"/>
      <c r="N149" s="18"/>
      <c r="O149" s="18"/>
      <c r="P149" s="18"/>
      <c r="Q149" s="18"/>
      <c r="R149" s="18"/>
      <c r="S149" s="18"/>
      <c r="T149" s="18"/>
      <c r="U149" s="18"/>
      <c r="V149" s="18"/>
      <c r="W149" s="18"/>
      <c r="X149" s="18"/>
      <c r="Y149" s="18"/>
      <c r="Z149" s="18"/>
    </row>
    <row r="150" spans="1:26" ht="38.25" customHeight="1" x14ac:dyDescent="0.35">
      <c r="A150" s="70" t="s">
        <v>671</v>
      </c>
      <c r="B150" s="71" t="s">
        <v>129</v>
      </c>
      <c r="C150" s="72" t="str">
        <f>IFERROR(VLOOKUP(B150,Utilitaires!$C$9:$D$13,2,FALSE),"")</f>
        <v>Taux de VÉRACITÉ</v>
      </c>
      <c r="D150" s="96" t="s">
        <v>64</v>
      </c>
      <c r="E150" s="96" t="s">
        <v>64</v>
      </c>
      <c r="F150" s="18"/>
      <c r="G150" s="18"/>
      <c r="H150" s="18"/>
      <c r="I150" s="18"/>
      <c r="J150" s="18"/>
      <c r="K150" s="18"/>
      <c r="L150" s="18"/>
      <c r="M150" s="18"/>
      <c r="N150" s="18"/>
      <c r="O150" s="18"/>
      <c r="P150" s="18"/>
      <c r="Q150" s="18"/>
      <c r="R150" s="18"/>
      <c r="S150" s="18"/>
      <c r="T150" s="18"/>
      <c r="U150" s="18"/>
      <c r="V150" s="18"/>
      <c r="W150" s="18"/>
      <c r="X150" s="18"/>
      <c r="Y150" s="18"/>
      <c r="Z150" s="18"/>
    </row>
    <row r="151" spans="1:26" ht="38.25" customHeight="1" x14ac:dyDescent="0.35">
      <c r="A151" s="70" t="s">
        <v>672</v>
      </c>
      <c r="B151" s="71" t="s">
        <v>129</v>
      </c>
      <c r="C151" s="72" t="str">
        <f>IFERROR(VLOOKUP(B151,Utilitaires!$C$9:$D$13,2,FALSE),"")</f>
        <v>Taux de VÉRACITÉ</v>
      </c>
      <c r="D151" s="96" t="s">
        <v>64</v>
      </c>
      <c r="E151" s="96" t="s">
        <v>64</v>
      </c>
      <c r="F151" s="18"/>
      <c r="G151" s="18"/>
      <c r="H151" s="18"/>
      <c r="I151" s="18"/>
      <c r="J151" s="18"/>
      <c r="K151" s="18"/>
      <c r="L151" s="18"/>
      <c r="M151" s="18"/>
      <c r="N151" s="18"/>
      <c r="O151" s="18"/>
      <c r="P151" s="18"/>
      <c r="Q151" s="18"/>
      <c r="R151" s="18"/>
      <c r="S151" s="18"/>
      <c r="T151" s="18"/>
      <c r="U151" s="18"/>
      <c r="V151" s="18"/>
      <c r="W151" s="18"/>
      <c r="X151" s="18"/>
      <c r="Y151" s="18"/>
      <c r="Z151" s="18"/>
    </row>
    <row r="152" spans="1:26" ht="38.25" customHeight="1" x14ac:dyDescent="0.35">
      <c r="A152" s="70" t="s">
        <v>261</v>
      </c>
      <c r="B152" s="71" t="s">
        <v>129</v>
      </c>
      <c r="C152" s="72" t="str">
        <f>IFERROR(VLOOKUP(B152,Utilitaires!$C$9:$D$13,2,FALSE),"")</f>
        <v>Taux de VÉRACITÉ</v>
      </c>
      <c r="D152" s="96" t="s">
        <v>64</v>
      </c>
      <c r="E152" s="96" t="s">
        <v>64</v>
      </c>
      <c r="F152" s="18"/>
      <c r="G152" s="18"/>
      <c r="H152" s="18"/>
      <c r="I152" s="18"/>
      <c r="J152" s="18"/>
      <c r="K152" s="18"/>
      <c r="L152" s="18"/>
      <c r="M152" s="18"/>
      <c r="N152" s="18"/>
      <c r="O152" s="18"/>
      <c r="P152" s="18"/>
      <c r="Q152" s="18"/>
      <c r="R152" s="18"/>
      <c r="S152" s="18"/>
      <c r="T152" s="18"/>
      <c r="U152" s="18"/>
      <c r="V152" s="18"/>
      <c r="W152" s="18"/>
      <c r="X152" s="18"/>
      <c r="Y152" s="18"/>
      <c r="Z152" s="18"/>
    </row>
    <row r="153" spans="1:26" ht="38.25" customHeight="1" x14ac:dyDescent="0.35">
      <c r="A153" s="70" t="s">
        <v>673</v>
      </c>
      <c r="B153" s="71" t="s">
        <v>129</v>
      </c>
      <c r="C153" s="72" t="str">
        <f>IFERROR(VLOOKUP(B153,Utilitaires!$C$9:$D$13,2,FALSE),"")</f>
        <v>Taux de VÉRACITÉ</v>
      </c>
      <c r="D153" s="96" t="s">
        <v>64</v>
      </c>
      <c r="E153" s="96" t="s">
        <v>64</v>
      </c>
      <c r="F153" s="18"/>
      <c r="G153" s="18"/>
      <c r="H153" s="18"/>
      <c r="I153" s="18"/>
      <c r="J153" s="18"/>
      <c r="K153" s="18"/>
      <c r="L153" s="18"/>
      <c r="M153" s="18"/>
      <c r="N153" s="18"/>
      <c r="O153" s="18"/>
      <c r="P153" s="18"/>
      <c r="Q153" s="18"/>
      <c r="R153" s="18"/>
      <c r="S153" s="18"/>
      <c r="T153" s="18"/>
      <c r="U153" s="18"/>
      <c r="V153" s="18"/>
      <c r="W153" s="18"/>
      <c r="X153" s="18"/>
      <c r="Y153" s="18"/>
      <c r="Z153" s="18"/>
    </row>
    <row r="154" spans="1:26" ht="39.75" customHeight="1" x14ac:dyDescent="0.35">
      <c r="A154" s="64" t="s">
        <v>262</v>
      </c>
      <c r="B154" s="65"/>
      <c r="C154" s="66">
        <f>IFERROR(SUMIFS(C155:C156,C155:C156,"&lt;&gt;Taux de véracité",C155:C156,"&lt;&gt;NA")/COUNTIFS(C155:C156,"&lt;&gt;NA"),"")</f>
        <v>0</v>
      </c>
      <c r="D154" s="102" t="str">
        <f>IFERROR(VLOOKUP(E154,Utilitaires!$G$9:$J$13,2,FALSE),"")</f>
        <v>Conformité de niveau 1 :  Revoyez le fonctionnement de vos activités.</v>
      </c>
      <c r="E154" s="103" t="str">
        <f>IFERROR(IF(C154="",Utilitaires!$B$2,VLOOKUP(C154,Utilitaires!$E$9:$G$13,3)),"")</f>
        <v>Insuffisant</v>
      </c>
      <c r="F154" s="69"/>
      <c r="G154" s="69"/>
      <c r="H154" s="69"/>
      <c r="I154" s="69"/>
      <c r="J154" s="69"/>
      <c r="K154" s="69"/>
      <c r="L154" s="69"/>
      <c r="M154" s="69"/>
      <c r="N154" s="69"/>
      <c r="O154" s="69"/>
      <c r="P154" s="69"/>
      <c r="Q154" s="69"/>
      <c r="R154" s="69"/>
      <c r="S154" s="69"/>
      <c r="T154" s="69"/>
      <c r="U154" s="69"/>
      <c r="V154" s="69"/>
      <c r="W154" s="69"/>
      <c r="X154" s="69"/>
      <c r="Y154" s="69"/>
      <c r="Z154" s="69"/>
    </row>
    <row r="155" spans="1:26" ht="40" x14ac:dyDescent="0.35">
      <c r="A155" s="70" t="s">
        <v>263</v>
      </c>
      <c r="B155" s="71" t="s">
        <v>129</v>
      </c>
      <c r="C155" s="72" t="str">
        <f>IFERROR(VLOOKUP(B155,Utilitaires!$C$9:$D$13,2,FALSE),"")</f>
        <v>Taux de VÉRACITÉ</v>
      </c>
      <c r="D155" s="96" t="s">
        <v>64</v>
      </c>
      <c r="E155" s="96" t="s">
        <v>64</v>
      </c>
      <c r="F155" s="18"/>
      <c r="G155" s="18"/>
      <c r="H155" s="18"/>
      <c r="I155" s="18"/>
      <c r="J155" s="18"/>
      <c r="K155" s="18"/>
      <c r="L155" s="18"/>
      <c r="M155" s="18"/>
      <c r="N155" s="18"/>
      <c r="O155" s="18"/>
      <c r="P155" s="18"/>
      <c r="Q155" s="18"/>
      <c r="R155" s="18"/>
      <c r="S155" s="18"/>
      <c r="T155" s="18"/>
      <c r="U155" s="18"/>
      <c r="V155" s="18"/>
      <c r="W155" s="18"/>
      <c r="X155" s="18"/>
      <c r="Y155" s="18"/>
      <c r="Z155" s="18"/>
    </row>
    <row r="156" spans="1:26" ht="36" customHeight="1" x14ac:dyDescent="0.35">
      <c r="A156" s="70" t="s">
        <v>674</v>
      </c>
      <c r="B156" s="71" t="s">
        <v>129</v>
      </c>
      <c r="C156" s="72" t="str">
        <f>IFERROR(VLOOKUP(B156,Utilitaires!$C$9:$D$13,2,FALSE),"")</f>
        <v>Taux de VÉRACITÉ</v>
      </c>
      <c r="D156" s="96" t="s">
        <v>64</v>
      </c>
      <c r="E156" s="96" t="s">
        <v>64</v>
      </c>
      <c r="F156" s="18"/>
      <c r="G156" s="18"/>
      <c r="H156" s="18"/>
      <c r="I156" s="18"/>
      <c r="J156" s="18"/>
      <c r="K156" s="18"/>
      <c r="L156" s="18"/>
      <c r="M156" s="18"/>
      <c r="N156" s="18"/>
      <c r="O156" s="18"/>
      <c r="P156" s="18"/>
      <c r="Q156" s="18"/>
      <c r="R156" s="18"/>
      <c r="S156" s="18"/>
      <c r="T156" s="18"/>
      <c r="U156" s="18"/>
      <c r="V156" s="18"/>
      <c r="W156" s="18"/>
      <c r="X156" s="18"/>
      <c r="Y156" s="18"/>
      <c r="Z156" s="18"/>
    </row>
    <row r="157" spans="1:26" ht="39.75" customHeight="1" x14ac:dyDescent="0.35">
      <c r="A157" s="64" t="s">
        <v>264</v>
      </c>
      <c r="B157" s="65"/>
      <c r="C157" s="66">
        <f>IFERROR(SUMIFS(C158:C159,C158:C159,"&lt;&gt;Taux de véracité",C158:C159,"&lt;&gt;NA")/COUNTIFS(C158:C159,"&lt;&gt;NA"),"")</f>
        <v>0</v>
      </c>
      <c r="D157" s="102" t="str">
        <f>IFERROR(VLOOKUP(E157,Utilitaires!$G$9:$J$13,2,FALSE),"")</f>
        <v>Conformité de niveau 1 :  Revoyez le fonctionnement de vos activités.</v>
      </c>
      <c r="E157" s="103" t="str">
        <f>IFERROR(IF(C157="",Utilitaires!$B$2,VLOOKUP(C157,Utilitaires!$E$9:$G$13,3)),"")</f>
        <v>Insuffisant</v>
      </c>
      <c r="F157" s="69"/>
      <c r="G157" s="69"/>
      <c r="H157" s="69"/>
      <c r="I157" s="69"/>
      <c r="J157" s="69"/>
      <c r="K157" s="69"/>
      <c r="L157" s="69"/>
      <c r="M157" s="69"/>
      <c r="N157" s="69"/>
      <c r="O157" s="69"/>
      <c r="P157" s="69"/>
      <c r="Q157" s="69"/>
      <c r="R157" s="69"/>
      <c r="S157" s="69"/>
      <c r="T157" s="69"/>
      <c r="U157" s="69"/>
      <c r="V157" s="69"/>
      <c r="W157" s="69"/>
      <c r="X157" s="69"/>
      <c r="Y157" s="69"/>
      <c r="Z157" s="69"/>
    </row>
    <row r="158" spans="1:26" ht="20" x14ac:dyDescent="0.35">
      <c r="A158" s="70" t="s">
        <v>265</v>
      </c>
      <c r="B158" s="71" t="s">
        <v>129</v>
      </c>
      <c r="C158" s="72" t="str">
        <f>IFERROR(VLOOKUP(B158,Utilitaires!$C$9:$D$13,2,FALSE),"")</f>
        <v>Taux de VÉRACITÉ</v>
      </c>
      <c r="D158" s="96" t="s">
        <v>64</v>
      </c>
      <c r="E158" s="96" t="s">
        <v>64</v>
      </c>
      <c r="F158" s="18"/>
      <c r="G158" s="18"/>
      <c r="H158" s="18"/>
      <c r="I158" s="18"/>
      <c r="J158" s="18"/>
      <c r="K158" s="18"/>
      <c r="L158" s="18"/>
      <c r="M158" s="18"/>
      <c r="N158" s="18"/>
      <c r="O158" s="18"/>
      <c r="P158" s="18"/>
      <c r="Q158" s="18"/>
      <c r="R158" s="18"/>
      <c r="S158" s="18"/>
      <c r="T158" s="18"/>
      <c r="U158" s="18"/>
      <c r="V158" s="18"/>
      <c r="W158" s="18"/>
      <c r="X158" s="18"/>
      <c r="Y158" s="18"/>
      <c r="Z158" s="18"/>
    </row>
    <row r="159" spans="1:26" ht="18" customHeight="1" x14ac:dyDescent="0.35">
      <c r="A159" s="70" t="s">
        <v>675</v>
      </c>
      <c r="B159" s="71" t="s">
        <v>129</v>
      </c>
      <c r="C159" s="72" t="str">
        <f>IFERROR(VLOOKUP(B159,Utilitaires!$C$9:$D$13,2,FALSE),"")</f>
        <v>Taux de VÉRACITÉ</v>
      </c>
      <c r="D159" s="96" t="s">
        <v>64</v>
      </c>
      <c r="E159" s="96" t="s">
        <v>64</v>
      </c>
      <c r="F159" s="18"/>
      <c r="G159" s="18"/>
      <c r="H159" s="18"/>
      <c r="I159" s="18"/>
      <c r="J159" s="18"/>
      <c r="K159" s="18"/>
      <c r="L159" s="18"/>
      <c r="M159" s="18"/>
      <c r="N159" s="18"/>
      <c r="O159" s="18"/>
      <c r="P159" s="18"/>
      <c r="Q159" s="18"/>
      <c r="R159" s="18"/>
      <c r="S159" s="18"/>
      <c r="T159" s="18"/>
      <c r="U159" s="18"/>
      <c r="V159" s="18"/>
      <c r="W159" s="18"/>
      <c r="X159" s="18"/>
      <c r="Y159" s="18"/>
      <c r="Z159" s="18"/>
    </row>
    <row r="160" spans="1:26" ht="39.75" customHeight="1" x14ac:dyDescent="0.35">
      <c r="A160" s="64" t="s">
        <v>266</v>
      </c>
      <c r="B160" s="65"/>
      <c r="C160" s="66">
        <f>IFERROR(SUMIFS(C161:C178,C161:C178,"&lt;&gt;Taux de véracité",C161:C178,"&lt;&gt;NA")/COUNTIFS(C161:C178,"&lt;&gt;NA"),"")</f>
        <v>0</v>
      </c>
      <c r="D160" s="102" t="str">
        <f>IFERROR(VLOOKUP(E160,Utilitaires!$G$9:$J$13,2,FALSE),"")</f>
        <v>Conformité de niveau 1 :  Revoyez le fonctionnement de vos activités.</v>
      </c>
      <c r="E160" s="103" t="str">
        <f>IFERROR(IF(C160="",Utilitaires!$B$2,VLOOKUP(C160,Utilitaires!$E$9:$G$13,3)),"")</f>
        <v>Insuffisant</v>
      </c>
      <c r="F160" s="69"/>
      <c r="G160" s="69"/>
      <c r="H160" s="69"/>
      <c r="I160" s="69"/>
      <c r="J160" s="69"/>
      <c r="K160" s="69"/>
      <c r="L160" s="69"/>
      <c r="M160" s="69"/>
      <c r="N160" s="69"/>
      <c r="O160" s="69"/>
      <c r="P160" s="69"/>
      <c r="Q160" s="69"/>
      <c r="R160" s="69"/>
      <c r="S160" s="69"/>
      <c r="T160" s="69"/>
      <c r="U160" s="69"/>
      <c r="V160" s="69"/>
      <c r="W160" s="69"/>
      <c r="X160" s="69"/>
      <c r="Y160" s="69"/>
      <c r="Z160" s="69"/>
    </row>
    <row r="161" spans="1:26" ht="40.5" customHeight="1" x14ac:dyDescent="0.35">
      <c r="A161" s="70" t="s">
        <v>267</v>
      </c>
      <c r="B161" s="71" t="s">
        <v>129</v>
      </c>
      <c r="C161" s="72" t="str">
        <f>IFERROR(VLOOKUP(B161,Utilitaires!$C$9:$D$13,2,FALSE),"")</f>
        <v>Taux de VÉRACITÉ</v>
      </c>
      <c r="D161" s="96" t="s">
        <v>64</v>
      </c>
      <c r="E161" s="96" t="s">
        <v>64</v>
      </c>
      <c r="F161" s="18"/>
      <c r="G161" s="18"/>
      <c r="H161" s="18"/>
      <c r="I161" s="18"/>
      <c r="J161" s="18"/>
      <c r="K161" s="18"/>
      <c r="L161" s="18"/>
      <c r="M161" s="18"/>
      <c r="N161" s="18"/>
      <c r="O161" s="18"/>
      <c r="P161" s="18"/>
      <c r="Q161" s="18"/>
      <c r="R161" s="18"/>
      <c r="S161" s="18"/>
      <c r="T161" s="18"/>
      <c r="U161" s="18"/>
      <c r="V161" s="18"/>
      <c r="W161" s="18"/>
      <c r="X161" s="18"/>
      <c r="Y161" s="18"/>
      <c r="Z161" s="18"/>
    </row>
    <row r="162" spans="1:26" ht="48" customHeight="1" x14ac:dyDescent="0.35">
      <c r="A162" s="70" t="s">
        <v>268</v>
      </c>
      <c r="B162" s="71" t="s">
        <v>129</v>
      </c>
      <c r="C162" s="72" t="str">
        <f>IFERROR(VLOOKUP(B162,Utilitaires!$C$9:$D$13,2,FALSE),"")</f>
        <v>Taux de VÉRACITÉ</v>
      </c>
      <c r="D162" s="96" t="s">
        <v>64</v>
      </c>
      <c r="E162" s="96" t="s">
        <v>64</v>
      </c>
      <c r="F162" s="18"/>
      <c r="G162" s="18"/>
      <c r="H162" s="18"/>
      <c r="I162" s="18"/>
      <c r="J162" s="18"/>
      <c r="K162" s="18"/>
      <c r="L162" s="18"/>
      <c r="M162" s="18"/>
      <c r="N162" s="18"/>
      <c r="O162" s="18"/>
      <c r="P162" s="18"/>
      <c r="Q162" s="18"/>
      <c r="R162" s="18"/>
      <c r="S162" s="18"/>
      <c r="T162" s="18"/>
      <c r="U162" s="18"/>
      <c r="V162" s="18"/>
      <c r="W162" s="18"/>
      <c r="X162" s="18"/>
      <c r="Y162" s="18"/>
      <c r="Z162" s="18"/>
    </row>
    <row r="163" spans="1:26" ht="27" customHeight="1" x14ac:dyDescent="0.35">
      <c r="A163" s="70" t="s">
        <v>269</v>
      </c>
      <c r="B163" s="71" t="s">
        <v>129</v>
      </c>
      <c r="C163" s="72" t="str">
        <f>IFERROR(VLOOKUP(B163,Utilitaires!$C$9:$D$13,2,FALSE),"")</f>
        <v>Taux de VÉRACITÉ</v>
      </c>
      <c r="D163" s="96" t="s">
        <v>64</v>
      </c>
      <c r="E163" s="96" t="s">
        <v>64</v>
      </c>
      <c r="F163" s="18"/>
      <c r="G163" s="18"/>
      <c r="H163" s="18"/>
      <c r="I163" s="18"/>
      <c r="J163" s="18"/>
      <c r="K163" s="18"/>
      <c r="L163" s="18"/>
      <c r="M163" s="18"/>
      <c r="N163" s="18"/>
      <c r="O163" s="18"/>
      <c r="P163" s="18"/>
      <c r="Q163" s="18"/>
      <c r="R163" s="18"/>
      <c r="S163" s="18"/>
      <c r="T163" s="18"/>
      <c r="U163" s="18"/>
      <c r="V163" s="18"/>
      <c r="W163" s="18"/>
      <c r="X163" s="18"/>
      <c r="Y163" s="18"/>
      <c r="Z163" s="18"/>
    </row>
    <row r="164" spans="1:26" ht="40" x14ac:dyDescent="0.35">
      <c r="A164" s="70" t="s">
        <v>270</v>
      </c>
      <c r="B164" s="71" t="s">
        <v>129</v>
      </c>
      <c r="C164" s="72" t="str">
        <f>IFERROR(VLOOKUP(B164,Utilitaires!$C$9:$D$13,2,FALSE),"")</f>
        <v>Taux de VÉRACITÉ</v>
      </c>
      <c r="D164" s="96" t="s">
        <v>64</v>
      </c>
      <c r="E164" s="96" t="s">
        <v>64</v>
      </c>
      <c r="F164" s="18"/>
      <c r="G164" s="18"/>
      <c r="H164" s="18"/>
      <c r="I164" s="18"/>
      <c r="J164" s="18"/>
      <c r="K164" s="18"/>
      <c r="L164" s="18"/>
      <c r="M164" s="18"/>
      <c r="N164" s="18"/>
      <c r="O164" s="18"/>
      <c r="P164" s="18"/>
      <c r="Q164" s="18"/>
      <c r="R164" s="18"/>
      <c r="S164" s="18"/>
      <c r="T164" s="18"/>
      <c r="U164" s="18"/>
      <c r="V164" s="18"/>
      <c r="W164" s="18"/>
      <c r="X164" s="18"/>
      <c r="Y164" s="18"/>
      <c r="Z164" s="18"/>
    </row>
    <row r="165" spans="1:26" ht="30" x14ac:dyDescent="0.35">
      <c r="A165" s="70" t="s">
        <v>271</v>
      </c>
      <c r="B165" s="71" t="s">
        <v>129</v>
      </c>
      <c r="C165" s="72" t="str">
        <f>IFERROR(VLOOKUP(B165,Utilitaires!$C$9:$D$13,2,FALSE),"")</f>
        <v>Taux de VÉRACITÉ</v>
      </c>
      <c r="D165" s="96" t="s">
        <v>64</v>
      </c>
      <c r="E165" s="96" t="s">
        <v>64</v>
      </c>
      <c r="F165" s="18"/>
      <c r="G165" s="18"/>
      <c r="H165" s="18"/>
      <c r="I165" s="18"/>
      <c r="J165" s="18"/>
      <c r="K165" s="18"/>
      <c r="L165" s="18"/>
      <c r="M165" s="18"/>
      <c r="N165" s="18"/>
      <c r="O165" s="18"/>
      <c r="P165" s="18"/>
      <c r="Q165" s="18"/>
      <c r="R165" s="18"/>
      <c r="S165" s="18"/>
      <c r="T165" s="18"/>
      <c r="U165" s="18"/>
      <c r="V165" s="18"/>
      <c r="W165" s="18"/>
      <c r="X165" s="18"/>
      <c r="Y165" s="18"/>
      <c r="Z165" s="18"/>
    </row>
    <row r="166" spans="1:26" ht="33.75" customHeight="1" x14ac:dyDescent="0.35">
      <c r="A166" s="70" t="s">
        <v>272</v>
      </c>
      <c r="B166" s="71" t="s">
        <v>129</v>
      </c>
      <c r="C166" s="72" t="str">
        <f>IFERROR(VLOOKUP(B166,Utilitaires!$C$9:$D$13,2,FALSE),"")</f>
        <v>Taux de VÉRACITÉ</v>
      </c>
      <c r="D166" s="96" t="s">
        <v>64</v>
      </c>
      <c r="E166" s="96" t="s">
        <v>64</v>
      </c>
      <c r="F166" s="18"/>
      <c r="G166" s="18"/>
      <c r="H166" s="18"/>
      <c r="I166" s="18"/>
      <c r="J166" s="18"/>
      <c r="K166" s="18"/>
      <c r="L166" s="18"/>
      <c r="M166" s="18"/>
      <c r="N166" s="18"/>
      <c r="O166" s="18"/>
      <c r="P166" s="18"/>
      <c r="Q166" s="18"/>
      <c r="R166" s="18"/>
      <c r="S166" s="18"/>
      <c r="T166" s="18"/>
      <c r="U166" s="18"/>
      <c r="V166" s="18"/>
      <c r="W166" s="18"/>
      <c r="X166" s="18"/>
      <c r="Y166" s="18"/>
      <c r="Z166" s="18"/>
    </row>
    <row r="167" spans="1:26" ht="70.25" customHeight="1" x14ac:dyDescent="0.35">
      <c r="A167" s="70" t="s">
        <v>273</v>
      </c>
      <c r="B167" s="71" t="s">
        <v>129</v>
      </c>
      <c r="C167" s="72" t="str">
        <f>IFERROR(VLOOKUP(B167,Utilitaires!$C$9:$D$13,2,FALSE),"")</f>
        <v>Taux de VÉRACITÉ</v>
      </c>
      <c r="D167" s="96" t="s">
        <v>64</v>
      </c>
      <c r="E167" s="96" t="s">
        <v>64</v>
      </c>
      <c r="F167" s="18"/>
      <c r="G167" s="18"/>
      <c r="H167" s="18"/>
      <c r="I167" s="18"/>
      <c r="J167" s="18"/>
      <c r="K167" s="18"/>
      <c r="L167" s="18"/>
      <c r="M167" s="18"/>
      <c r="N167" s="18"/>
      <c r="O167" s="18"/>
      <c r="P167" s="18"/>
      <c r="Q167" s="18"/>
      <c r="R167" s="18"/>
      <c r="S167" s="18"/>
      <c r="T167" s="18"/>
      <c r="U167" s="18"/>
      <c r="V167" s="18"/>
      <c r="W167" s="18"/>
      <c r="X167" s="18"/>
      <c r="Y167" s="18"/>
      <c r="Z167" s="18"/>
    </row>
    <row r="168" spans="1:26" ht="37.5" customHeight="1" x14ac:dyDescent="0.35">
      <c r="A168" s="70" t="s">
        <v>274</v>
      </c>
      <c r="B168" s="71" t="s">
        <v>129</v>
      </c>
      <c r="C168" s="72" t="str">
        <f>IFERROR(VLOOKUP(B168,Utilitaires!$C$9:$D$13,2,FALSE),"")</f>
        <v>Taux de VÉRACITÉ</v>
      </c>
      <c r="D168" s="96" t="s">
        <v>64</v>
      </c>
      <c r="E168" s="96" t="s">
        <v>64</v>
      </c>
      <c r="F168" s="18"/>
      <c r="G168" s="18"/>
      <c r="H168" s="18"/>
      <c r="I168" s="18"/>
      <c r="J168" s="18"/>
      <c r="K168" s="18"/>
      <c r="L168" s="18"/>
      <c r="M168" s="18"/>
      <c r="N168" s="18"/>
      <c r="O168" s="18"/>
      <c r="P168" s="18"/>
      <c r="Q168" s="18"/>
      <c r="R168" s="18"/>
      <c r="S168" s="18"/>
      <c r="T168" s="18"/>
      <c r="U168" s="18"/>
      <c r="V168" s="18"/>
      <c r="W168" s="18"/>
      <c r="X168" s="18"/>
      <c r="Y168" s="18"/>
      <c r="Z168" s="18"/>
    </row>
    <row r="169" spans="1:26" ht="37.5" customHeight="1" x14ac:dyDescent="0.35">
      <c r="A169" s="70" t="s">
        <v>275</v>
      </c>
      <c r="B169" s="71" t="s">
        <v>129</v>
      </c>
      <c r="C169" s="72" t="str">
        <f>IFERROR(VLOOKUP(B169,Utilitaires!$C$9:$D$13,2,FALSE),"")</f>
        <v>Taux de VÉRACITÉ</v>
      </c>
      <c r="D169" s="96" t="s">
        <v>64</v>
      </c>
      <c r="E169" s="96" t="s">
        <v>64</v>
      </c>
      <c r="F169" s="18"/>
      <c r="G169" s="18"/>
      <c r="H169" s="18"/>
      <c r="I169" s="18"/>
      <c r="J169" s="18"/>
      <c r="K169" s="18"/>
      <c r="L169" s="18"/>
      <c r="M169" s="18"/>
      <c r="N169" s="18"/>
      <c r="O169" s="18"/>
      <c r="P169" s="18"/>
      <c r="Q169" s="18"/>
      <c r="R169" s="18"/>
      <c r="S169" s="18"/>
      <c r="T169" s="18"/>
      <c r="U169" s="18"/>
      <c r="V169" s="18"/>
      <c r="W169" s="18"/>
      <c r="X169" s="18"/>
      <c r="Y169" s="18"/>
      <c r="Z169" s="18"/>
    </row>
    <row r="170" spans="1:26" ht="26.25" customHeight="1" x14ac:dyDescent="0.35">
      <c r="A170" s="70" t="s">
        <v>276</v>
      </c>
      <c r="B170" s="71" t="s">
        <v>129</v>
      </c>
      <c r="C170" s="72" t="str">
        <f>IFERROR(VLOOKUP(B170,Utilitaires!$C$9:$D$13,2,FALSE),"")</f>
        <v>Taux de VÉRACITÉ</v>
      </c>
      <c r="D170" s="96" t="s">
        <v>64</v>
      </c>
      <c r="E170" s="96" t="s">
        <v>64</v>
      </c>
      <c r="F170" s="18"/>
      <c r="G170" s="18"/>
      <c r="H170" s="18"/>
      <c r="I170" s="18"/>
      <c r="J170" s="18"/>
      <c r="K170" s="18"/>
      <c r="L170" s="18"/>
      <c r="M170" s="18"/>
      <c r="N170" s="18"/>
      <c r="O170" s="18"/>
      <c r="P170" s="18"/>
      <c r="Q170" s="18"/>
      <c r="R170" s="18"/>
      <c r="S170" s="18"/>
      <c r="T170" s="18"/>
      <c r="U170" s="18"/>
      <c r="V170" s="18"/>
      <c r="W170" s="18"/>
      <c r="X170" s="18"/>
      <c r="Y170" s="18"/>
      <c r="Z170" s="18"/>
    </row>
    <row r="171" spans="1:26" ht="35.25" customHeight="1" x14ac:dyDescent="0.35">
      <c r="A171" s="70" t="s">
        <v>277</v>
      </c>
      <c r="B171" s="71" t="s">
        <v>129</v>
      </c>
      <c r="C171" s="72" t="str">
        <f>IFERROR(VLOOKUP(B171,Utilitaires!$C$9:$D$13,2,FALSE),"")</f>
        <v>Taux de VÉRACITÉ</v>
      </c>
      <c r="D171" s="96" t="s">
        <v>64</v>
      </c>
      <c r="E171" s="96" t="s">
        <v>64</v>
      </c>
      <c r="F171" s="18"/>
      <c r="G171" s="18"/>
      <c r="H171" s="18"/>
      <c r="I171" s="18"/>
      <c r="J171" s="18"/>
      <c r="K171" s="18"/>
      <c r="L171" s="18"/>
      <c r="M171" s="18"/>
      <c r="N171" s="18"/>
      <c r="O171" s="18"/>
      <c r="P171" s="18"/>
      <c r="Q171" s="18"/>
      <c r="R171" s="18"/>
      <c r="S171" s="18"/>
      <c r="T171" s="18"/>
      <c r="U171" s="18"/>
      <c r="V171" s="18"/>
      <c r="W171" s="18"/>
      <c r="X171" s="18"/>
      <c r="Y171" s="18"/>
      <c r="Z171" s="18"/>
    </row>
    <row r="172" spans="1:26" ht="28.25" customHeight="1" x14ac:dyDescent="0.35">
      <c r="A172" s="70" t="s">
        <v>278</v>
      </c>
      <c r="B172" s="71" t="s">
        <v>129</v>
      </c>
      <c r="C172" s="72" t="str">
        <f>IFERROR(VLOOKUP(B172,Utilitaires!$C$9:$D$13,2,FALSE),"")</f>
        <v>Taux de VÉRACITÉ</v>
      </c>
      <c r="D172" s="96" t="s">
        <v>64</v>
      </c>
      <c r="E172" s="96" t="s">
        <v>64</v>
      </c>
      <c r="F172" s="18"/>
      <c r="G172" s="18"/>
      <c r="H172" s="18"/>
      <c r="I172" s="18"/>
      <c r="J172" s="18"/>
      <c r="K172" s="18"/>
      <c r="L172" s="18"/>
      <c r="M172" s="18"/>
      <c r="N172" s="18"/>
      <c r="O172" s="18"/>
      <c r="P172" s="18"/>
      <c r="Q172" s="18"/>
      <c r="R172" s="18"/>
      <c r="S172" s="18"/>
      <c r="T172" s="18"/>
      <c r="U172" s="18"/>
      <c r="V172" s="18"/>
      <c r="W172" s="18"/>
      <c r="X172" s="18"/>
      <c r="Y172" s="18"/>
      <c r="Z172" s="18"/>
    </row>
    <row r="173" spans="1:26" ht="36" customHeight="1" x14ac:dyDescent="0.35">
      <c r="A173" s="70" t="s">
        <v>279</v>
      </c>
      <c r="B173" s="71" t="s">
        <v>129</v>
      </c>
      <c r="C173" s="72" t="str">
        <f>IFERROR(VLOOKUP(B173,Utilitaires!$C$9:$D$13,2,FALSE),"")</f>
        <v>Taux de VÉRACITÉ</v>
      </c>
      <c r="D173" s="96" t="s">
        <v>64</v>
      </c>
      <c r="E173" s="96" t="s">
        <v>64</v>
      </c>
      <c r="F173" s="18"/>
      <c r="G173" s="18"/>
      <c r="H173" s="18"/>
      <c r="I173" s="18"/>
      <c r="J173" s="18"/>
      <c r="K173" s="18"/>
      <c r="L173" s="18"/>
      <c r="M173" s="18"/>
      <c r="N173" s="18"/>
      <c r="O173" s="18"/>
      <c r="P173" s="18"/>
      <c r="Q173" s="18"/>
      <c r="R173" s="18"/>
      <c r="S173" s="18"/>
      <c r="T173" s="18"/>
      <c r="U173" s="18"/>
      <c r="V173" s="18"/>
      <c r="W173" s="18"/>
      <c r="X173" s="18"/>
      <c r="Y173" s="18"/>
      <c r="Z173" s="18"/>
    </row>
    <row r="174" spans="1:26" ht="36" customHeight="1" x14ac:dyDescent="0.35">
      <c r="A174" s="70" t="s">
        <v>280</v>
      </c>
      <c r="B174" s="71" t="s">
        <v>129</v>
      </c>
      <c r="C174" s="72" t="str">
        <f>IFERROR(VLOOKUP(B174,Utilitaires!$C$9:$D$13,2,FALSE),"")</f>
        <v>Taux de VÉRACITÉ</v>
      </c>
      <c r="D174" s="96" t="s">
        <v>64</v>
      </c>
      <c r="E174" s="96" t="s">
        <v>64</v>
      </c>
      <c r="F174" s="18"/>
      <c r="G174" s="18"/>
      <c r="H174" s="18"/>
      <c r="I174" s="18"/>
      <c r="J174" s="18"/>
      <c r="K174" s="18"/>
      <c r="L174" s="18"/>
      <c r="M174" s="18"/>
      <c r="N174" s="18"/>
      <c r="O174" s="18"/>
      <c r="P174" s="18"/>
      <c r="Q174" s="18"/>
      <c r="R174" s="18"/>
      <c r="S174" s="18"/>
      <c r="T174" s="18"/>
      <c r="U174" s="18"/>
      <c r="V174" s="18"/>
      <c r="W174" s="18"/>
      <c r="X174" s="18"/>
      <c r="Y174" s="18"/>
      <c r="Z174" s="18"/>
    </row>
    <row r="175" spans="1:26" ht="60" customHeight="1" x14ac:dyDescent="0.35">
      <c r="A175" s="70" t="s">
        <v>281</v>
      </c>
      <c r="B175" s="71" t="s">
        <v>129</v>
      </c>
      <c r="C175" s="72" t="str">
        <f>IFERROR(VLOOKUP(B175,Utilitaires!$C$9:$D$13,2,FALSE),"")</f>
        <v>Taux de VÉRACITÉ</v>
      </c>
      <c r="D175" s="96" t="s">
        <v>64</v>
      </c>
      <c r="E175" s="96" t="s">
        <v>64</v>
      </c>
      <c r="F175" s="18"/>
      <c r="G175" s="18"/>
      <c r="H175" s="18"/>
      <c r="I175" s="18"/>
      <c r="J175" s="18"/>
      <c r="K175" s="18"/>
      <c r="L175" s="18"/>
      <c r="M175" s="18"/>
      <c r="N175" s="18"/>
      <c r="O175" s="18"/>
      <c r="P175" s="18"/>
      <c r="Q175" s="18"/>
      <c r="R175" s="18"/>
      <c r="S175" s="18"/>
      <c r="T175" s="18"/>
      <c r="U175" s="18"/>
      <c r="V175" s="18"/>
      <c r="W175" s="18"/>
      <c r="X175" s="18"/>
      <c r="Y175" s="18"/>
      <c r="Z175" s="18"/>
    </row>
    <row r="176" spans="1:26" ht="30" customHeight="1" x14ac:dyDescent="0.35">
      <c r="A176" s="70" t="s">
        <v>282</v>
      </c>
      <c r="B176" s="71" t="s">
        <v>129</v>
      </c>
      <c r="C176" s="72" t="str">
        <f>IFERROR(VLOOKUP(B176,Utilitaires!$C$9:$D$13,2,FALSE),"")</f>
        <v>Taux de VÉRACITÉ</v>
      </c>
      <c r="D176" s="96" t="s">
        <v>64</v>
      </c>
      <c r="E176" s="96" t="s">
        <v>64</v>
      </c>
      <c r="F176" s="18"/>
      <c r="G176" s="18"/>
      <c r="H176" s="18"/>
      <c r="I176" s="18"/>
      <c r="J176" s="18"/>
      <c r="K176" s="18"/>
      <c r="L176" s="18"/>
      <c r="M176" s="18"/>
      <c r="N176" s="18"/>
      <c r="O176" s="18"/>
      <c r="P176" s="18"/>
      <c r="Q176" s="18"/>
      <c r="R176" s="18"/>
      <c r="S176" s="18"/>
      <c r="T176" s="18"/>
      <c r="U176" s="18"/>
      <c r="V176" s="18"/>
      <c r="W176" s="18"/>
      <c r="X176" s="18"/>
      <c r="Y176" s="18"/>
      <c r="Z176" s="18"/>
    </row>
    <row r="177" spans="1:26" ht="30" customHeight="1" x14ac:dyDescent="0.35">
      <c r="A177" s="70" t="s">
        <v>283</v>
      </c>
      <c r="B177" s="71" t="s">
        <v>129</v>
      </c>
      <c r="C177" s="72" t="str">
        <f>IFERROR(VLOOKUP(B177,Utilitaires!$C$9:$D$13,2,FALSE),"")</f>
        <v>Taux de VÉRACITÉ</v>
      </c>
      <c r="D177" s="96" t="s">
        <v>64</v>
      </c>
      <c r="E177" s="96" t="s">
        <v>64</v>
      </c>
      <c r="F177" s="18"/>
      <c r="G177" s="18"/>
      <c r="H177" s="18"/>
      <c r="I177" s="18"/>
      <c r="J177" s="18"/>
      <c r="K177" s="18"/>
      <c r="L177" s="18"/>
      <c r="M177" s="18"/>
      <c r="N177" s="18"/>
      <c r="O177" s="18"/>
      <c r="P177" s="18"/>
      <c r="Q177" s="18"/>
      <c r="R177" s="18"/>
      <c r="S177" s="18"/>
      <c r="T177" s="18"/>
      <c r="U177" s="18"/>
      <c r="V177" s="18"/>
      <c r="W177" s="18"/>
      <c r="X177" s="18"/>
      <c r="Y177" s="18"/>
      <c r="Z177" s="18"/>
    </row>
    <row r="178" spans="1:26" ht="36" customHeight="1" x14ac:dyDescent="0.35">
      <c r="A178" s="70" t="s">
        <v>284</v>
      </c>
      <c r="B178" s="71" t="s">
        <v>129</v>
      </c>
      <c r="C178" s="72" t="str">
        <f>IFERROR(VLOOKUP(B178,Utilitaires!$C$9:$D$13,2,FALSE),"")</f>
        <v>Taux de VÉRACITÉ</v>
      </c>
      <c r="D178" s="96" t="s">
        <v>64</v>
      </c>
      <c r="E178" s="96" t="s">
        <v>64</v>
      </c>
      <c r="F178" s="18"/>
      <c r="G178" s="18"/>
      <c r="H178" s="18"/>
      <c r="I178" s="18"/>
      <c r="J178" s="18"/>
      <c r="K178" s="18"/>
      <c r="L178" s="18"/>
      <c r="M178" s="18"/>
      <c r="N178" s="18"/>
      <c r="O178" s="18"/>
      <c r="P178" s="18"/>
      <c r="Q178" s="18"/>
      <c r="R178" s="18"/>
      <c r="S178" s="18"/>
      <c r="T178" s="18"/>
      <c r="U178" s="18"/>
      <c r="V178" s="18"/>
      <c r="W178" s="18"/>
      <c r="X178" s="18"/>
      <c r="Y178" s="18"/>
      <c r="Z178" s="18"/>
    </row>
    <row r="179" spans="1:26" ht="39.75" customHeight="1" x14ac:dyDescent="0.35">
      <c r="A179" s="58" t="s">
        <v>285</v>
      </c>
      <c r="B179" s="92"/>
      <c r="C179" s="60">
        <f>IFERROR(SUMIFS(C180:C198,C180:C198,"&lt;&gt;Taux de véracité",C180:C198,"&lt;&gt;NA")/COUNTIFS(C180:C198,"&lt;&gt;NA"),"")</f>
        <v>0</v>
      </c>
      <c r="D179" s="61" t="str">
        <f>IFERROR(VLOOKUP(E179,Utilitaires!$G$9:$J$13,2,FALSE),"")</f>
        <v>Conformité de niveau 1 :  Revoyez le fonctionnement de vos activités.</v>
      </c>
      <c r="E179" s="106" t="str">
        <f>IFERROR(IF(C179="",Utilitaires!$B$2,VLOOKUP(C179,Utilitaires!$E$9:$G$13,3)),"")</f>
        <v>Insuffisant</v>
      </c>
      <c r="F179" s="63"/>
      <c r="G179" s="63"/>
      <c r="H179" s="63"/>
      <c r="I179" s="63"/>
      <c r="J179" s="63"/>
      <c r="K179" s="63"/>
      <c r="L179" s="63"/>
      <c r="M179" s="63"/>
      <c r="N179" s="63"/>
      <c r="O179" s="63"/>
      <c r="P179" s="63"/>
      <c r="Q179" s="63"/>
      <c r="R179" s="63"/>
      <c r="S179" s="63"/>
      <c r="T179" s="63"/>
      <c r="U179" s="63"/>
      <c r="V179" s="63"/>
      <c r="W179" s="63"/>
      <c r="X179" s="63"/>
      <c r="Y179" s="63"/>
      <c r="Z179" s="63"/>
    </row>
    <row r="180" spans="1:26" ht="60.75" customHeight="1" x14ac:dyDescent="0.35">
      <c r="A180" s="70" t="s">
        <v>286</v>
      </c>
      <c r="B180" s="71" t="s">
        <v>129</v>
      </c>
      <c r="C180" s="72" t="str">
        <f>IFERROR(VLOOKUP(B180,Utilitaires!$C$9:$D$13,2,FALSE),"")</f>
        <v>Taux de VÉRACITÉ</v>
      </c>
      <c r="D180" s="96" t="s">
        <v>64</v>
      </c>
      <c r="E180" s="96" t="s">
        <v>64</v>
      </c>
      <c r="F180" s="18"/>
      <c r="G180" s="18"/>
      <c r="H180" s="18"/>
      <c r="I180" s="18"/>
      <c r="J180" s="18"/>
      <c r="K180" s="18"/>
      <c r="L180" s="18"/>
      <c r="M180" s="18"/>
      <c r="N180" s="18"/>
      <c r="O180" s="18"/>
      <c r="P180" s="18"/>
      <c r="Q180" s="18"/>
      <c r="R180" s="18"/>
      <c r="S180" s="18"/>
      <c r="T180" s="18"/>
      <c r="U180" s="18"/>
      <c r="V180" s="18"/>
      <c r="W180" s="18"/>
      <c r="X180" s="18"/>
      <c r="Y180" s="18"/>
      <c r="Z180" s="18"/>
    </row>
    <row r="181" spans="1:26" ht="55.5" customHeight="1" x14ac:dyDescent="0.35">
      <c r="A181" s="70" t="s">
        <v>287</v>
      </c>
      <c r="B181" s="71" t="s">
        <v>129</v>
      </c>
      <c r="C181" s="72" t="str">
        <f>IFERROR(VLOOKUP(B181,Utilitaires!$C$9:$D$13,2,FALSE),"")</f>
        <v>Taux de VÉRACITÉ</v>
      </c>
      <c r="D181" s="96" t="s">
        <v>64</v>
      </c>
      <c r="E181" s="96" t="s">
        <v>64</v>
      </c>
      <c r="F181" s="18"/>
      <c r="G181" s="18"/>
      <c r="H181" s="18"/>
      <c r="I181" s="18"/>
      <c r="J181" s="18"/>
      <c r="K181" s="18"/>
      <c r="L181" s="18"/>
      <c r="M181" s="18"/>
      <c r="N181" s="18"/>
      <c r="O181" s="18"/>
      <c r="P181" s="18"/>
      <c r="Q181" s="18"/>
      <c r="R181" s="18"/>
      <c r="S181" s="18"/>
      <c r="T181" s="18"/>
      <c r="U181" s="18"/>
      <c r="V181" s="18"/>
      <c r="W181" s="18"/>
      <c r="X181" s="18"/>
      <c r="Y181" s="18"/>
      <c r="Z181" s="18"/>
    </row>
    <row r="182" spans="1:26" ht="27" customHeight="1" x14ac:dyDescent="0.35">
      <c r="A182" s="70" t="s">
        <v>288</v>
      </c>
      <c r="B182" s="71" t="s">
        <v>129</v>
      </c>
      <c r="C182" s="72" t="str">
        <f>IFERROR(VLOOKUP(B182,Utilitaires!$C$9:$D$13,2,FALSE),"")</f>
        <v>Taux de VÉRACITÉ</v>
      </c>
      <c r="D182" s="96" t="s">
        <v>64</v>
      </c>
      <c r="E182" s="96" t="s">
        <v>64</v>
      </c>
      <c r="F182" s="18"/>
      <c r="G182" s="18"/>
      <c r="H182" s="18"/>
      <c r="I182" s="18"/>
      <c r="J182" s="18"/>
      <c r="K182" s="18"/>
      <c r="L182" s="18"/>
      <c r="M182" s="18"/>
      <c r="N182" s="18"/>
      <c r="O182" s="18"/>
      <c r="P182" s="18"/>
      <c r="Q182" s="18"/>
      <c r="R182" s="18"/>
      <c r="S182" s="18"/>
      <c r="T182" s="18"/>
      <c r="U182" s="18"/>
      <c r="V182" s="18"/>
      <c r="W182" s="18"/>
      <c r="X182" s="18"/>
      <c r="Y182" s="18"/>
      <c r="Z182" s="18"/>
    </row>
    <row r="183" spans="1:26" ht="23.25" customHeight="1" x14ac:dyDescent="0.35">
      <c r="A183" s="70" t="s">
        <v>289</v>
      </c>
      <c r="B183" s="71" t="s">
        <v>129</v>
      </c>
      <c r="C183" s="72" t="str">
        <f>IFERROR(VLOOKUP(B183,Utilitaires!$C$9:$D$13,2,FALSE),"")</f>
        <v>Taux de VÉRACITÉ</v>
      </c>
      <c r="D183" s="96" t="s">
        <v>64</v>
      </c>
      <c r="E183" s="96" t="s">
        <v>64</v>
      </c>
      <c r="F183" s="18"/>
      <c r="G183" s="18"/>
      <c r="H183" s="18"/>
      <c r="I183" s="18"/>
      <c r="J183" s="18"/>
      <c r="K183" s="18"/>
      <c r="L183" s="18"/>
      <c r="M183" s="18"/>
      <c r="N183" s="18"/>
      <c r="O183" s="18"/>
      <c r="P183" s="18"/>
      <c r="Q183" s="18"/>
      <c r="R183" s="18"/>
      <c r="S183" s="18"/>
      <c r="T183" s="18"/>
      <c r="U183" s="18"/>
      <c r="V183" s="18"/>
      <c r="W183" s="18"/>
      <c r="X183" s="18"/>
      <c r="Y183" s="18"/>
      <c r="Z183" s="18"/>
    </row>
    <row r="184" spans="1:26" ht="27.75" customHeight="1" x14ac:dyDescent="0.35">
      <c r="A184" s="70" t="s">
        <v>290</v>
      </c>
      <c r="B184" s="71" t="s">
        <v>129</v>
      </c>
      <c r="C184" s="72" t="str">
        <f>IFERROR(VLOOKUP(B184,Utilitaires!$C$9:$D$13,2,FALSE),"")</f>
        <v>Taux de VÉRACITÉ</v>
      </c>
      <c r="D184" s="96" t="s">
        <v>64</v>
      </c>
      <c r="E184" s="96" t="s">
        <v>64</v>
      </c>
      <c r="F184" s="18"/>
      <c r="G184" s="18"/>
      <c r="H184" s="18"/>
      <c r="I184" s="18"/>
      <c r="J184" s="18"/>
      <c r="K184" s="18"/>
      <c r="L184" s="18"/>
      <c r="M184" s="18"/>
      <c r="N184" s="18"/>
      <c r="O184" s="18"/>
      <c r="P184" s="18"/>
      <c r="Q184" s="18"/>
      <c r="R184" s="18"/>
      <c r="S184" s="18"/>
      <c r="T184" s="18"/>
      <c r="U184" s="18"/>
      <c r="V184" s="18"/>
      <c r="W184" s="18"/>
      <c r="X184" s="18"/>
      <c r="Y184" s="18"/>
      <c r="Z184" s="18"/>
    </row>
    <row r="185" spans="1:26" ht="32.25" customHeight="1" x14ac:dyDescent="0.35">
      <c r="A185" s="70" t="s">
        <v>291</v>
      </c>
      <c r="B185" s="71" t="s">
        <v>129</v>
      </c>
      <c r="C185" s="72" t="str">
        <f>IFERROR(VLOOKUP(B185,Utilitaires!$C$9:$D$13,2,FALSE),"")</f>
        <v>Taux de VÉRACITÉ</v>
      </c>
      <c r="D185" s="96" t="s">
        <v>64</v>
      </c>
      <c r="E185" s="96" t="s">
        <v>64</v>
      </c>
      <c r="F185" s="18"/>
      <c r="G185" s="18"/>
      <c r="H185" s="18"/>
      <c r="I185" s="18"/>
      <c r="J185" s="18"/>
      <c r="K185" s="18"/>
      <c r="L185" s="18"/>
      <c r="M185" s="18"/>
      <c r="N185" s="18"/>
      <c r="O185" s="18"/>
      <c r="P185" s="18"/>
      <c r="Q185" s="18"/>
      <c r="R185" s="18"/>
      <c r="S185" s="18"/>
      <c r="T185" s="18"/>
      <c r="U185" s="18"/>
      <c r="V185" s="18"/>
      <c r="W185" s="18"/>
      <c r="X185" s="18"/>
      <c r="Y185" s="18"/>
      <c r="Z185" s="18"/>
    </row>
    <row r="186" spans="1:26" ht="26.25" customHeight="1" x14ac:dyDescent="0.35">
      <c r="A186" s="70" t="s">
        <v>292</v>
      </c>
      <c r="B186" s="71" t="s">
        <v>129</v>
      </c>
      <c r="C186" s="72" t="str">
        <f>IFERROR(VLOOKUP(B186,Utilitaires!$C$9:$D$13,2,FALSE),"")</f>
        <v>Taux de VÉRACITÉ</v>
      </c>
      <c r="D186" s="96" t="s">
        <v>64</v>
      </c>
      <c r="E186" s="96" t="s">
        <v>64</v>
      </c>
      <c r="F186" s="18"/>
      <c r="G186" s="18"/>
      <c r="H186" s="18"/>
      <c r="I186" s="18"/>
      <c r="J186" s="18"/>
      <c r="K186" s="18"/>
      <c r="L186" s="18"/>
      <c r="M186" s="18"/>
      <c r="N186" s="18"/>
      <c r="O186" s="18"/>
      <c r="P186" s="18"/>
      <c r="Q186" s="18"/>
      <c r="R186" s="18"/>
      <c r="S186" s="18"/>
      <c r="T186" s="18"/>
      <c r="U186" s="18"/>
      <c r="V186" s="18"/>
      <c r="W186" s="18"/>
      <c r="X186" s="18"/>
      <c r="Y186" s="18"/>
      <c r="Z186" s="18"/>
    </row>
    <row r="187" spans="1:26" ht="30.75" customHeight="1" x14ac:dyDescent="0.35">
      <c r="A187" s="70" t="s">
        <v>293</v>
      </c>
      <c r="B187" s="71" t="s">
        <v>129</v>
      </c>
      <c r="C187" s="72" t="str">
        <f>IFERROR(VLOOKUP(B187,Utilitaires!$C$9:$D$13,2,FALSE),"")</f>
        <v>Taux de VÉRACITÉ</v>
      </c>
      <c r="D187" s="96" t="s">
        <v>64</v>
      </c>
      <c r="E187" s="96" t="s">
        <v>64</v>
      </c>
      <c r="F187" s="18"/>
      <c r="G187" s="18"/>
      <c r="H187" s="18"/>
      <c r="I187" s="18"/>
      <c r="J187" s="18"/>
      <c r="K187" s="18"/>
      <c r="L187" s="18"/>
      <c r="M187" s="18"/>
      <c r="N187" s="18"/>
      <c r="O187" s="18"/>
      <c r="P187" s="18"/>
      <c r="Q187" s="18"/>
      <c r="R187" s="18"/>
      <c r="S187" s="18"/>
      <c r="T187" s="18"/>
      <c r="U187" s="18"/>
      <c r="V187" s="18"/>
      <c r="W187" s="18"/>
      <c r="X187" s="18"/>
      <c r="Y187" s="18"/>
      <c r="Z187" s="18"/>
    </row>
    <row r="188" spans="1:26" ht="35.25" customHeight="1" x14ac:dyDescent="0.35">
      <c r="A188" s="70" t="s">
        <v>294</v>
      </c>
      <c r="B188" s="71" t="s">
        <v>129</v>
      </c>
      <c r="C188" s="72" t="str">
        <f>IFERROR(VLOOKUP(B188,Utilitaires!$C$9:$D$13,2,FALSE),"")</f>
        <v>Taux de VÉRACITÉ</v>
      </c>
      <c r="D188" s="96" t="s">
        <v>64</v>
      </c>
      <c r="E188" s="96" t="s">
        <v>64</v>
      </c>
      <c r="F188" s="18"/>
      <c r="G188" s="18"/>
      <c r="H188" s="18"/>
      <c r="I188" s="18"/>
      <c r="J188" s="18"/>
      <c r="K188" s="18"/>
      <c r="L188" s="18"/>
      <c r="M188" s="18"/>
      <c r="N188" s="18"/>
      <c r="O188" s="18"/>
      <c r="P188" s="18"/>
      <c r="Q188" s="18"/>
      <c r="R188" s="18"/>
      <c r="S188" s="18"/>
      <c r="T188" s="18"/>
      <c r="U188" s="18"/>
      <c r="V188" s="18"/>
      <c r="W188" s="18"/>
      <c r="X188" s="18"/>
      <c r="Y188" s="18"/>
      <c r="Z188" s="18"/>
    </row>
    <row r="189" spans="1:26" ht="26.25" customHeight="1" x14ac:dyDescent="0.35">
      <c r="A189" s="70" t="s">
        <v>295</v>
      </c>
      <c r="B189" s="71" t="s">
        <v>129</v>
      </c>
      <c r="C189" s="72" t="str">
        <f>IFERROR(VLOOKUP(B189,Utilitaires!$C$9:$D$13,2,FALSE),"")</f>
        <v>Taux de VÉRACITÉ</v>
      </c>
      <c r="D189" s="96" t="s">
        <v>64</v>
      </c>
      <c r="E189" s="96" t="s">
        <v>64</v>
      </c>
      <c r="F189" s="18"/>
      <c r="G189" s="18"/>
      <c r="H189" s="18"/>
      <c r="I189" s="18"/>
      <c r="J189" s="18"/>
      <c r="K189" s="18"/>
      <c r="L189" s="18"/>
      <c r="M189" s="18"/>
      <c r="N189" s="18"/>
      <c r="O189" s="18"/>
      <c r="P189" s="18"/>
      <c r="Q189" s="18"/>
      <c r="R189" s="18"/>
      <c r="S189" s="18"/>
      <c r="T189" s="18"/>
      <c r="U189" s="18"/>
      <c r="V189" s="18"/>
      <c r="W189" s="18"/>
      <c r="X189" s="18"/>
      <c r="Y189" s="18"/>
      <c r="Z189" s="18"/>
    </row>
    <row r="190" spans="1:26" ht="34.5" customHeight="1" x14ac:dyDescent="0.35">
      <c r="A190" s="70" t="s">
        <v>296</v>
      </c>
      <c r="B190" s="71" t="s">
        <v>129</v>
      </c>
      <c r="C190" s="72" t="str">
        <f>IFERROR(VLOOKUP(B190,Utilitaires!$C$9:$D$13,2,FALSE),"")</f>
        <v>Taux de VÉRACITÉ</v>
      </c>
      <c r="D190" s="96" t="s">
        <v>64</v>
      </c>
      <c r="E190" s="96" t="s">
        <v>64</v>
      </c>
      <c r="F190" s="18"/>
      <c r="G190" s="18"/>
      <c r="H190" s="18"/>
      <c r="I190" s="18"/>
      <c r="J190" s="18"/>
      <c r="K190" s="18"/>
      <c r="L190" s="18"/>
      <c r="M190" s="18"/>
      <c r="N190" s="18"/>
      <c r="O190" s="18"/>
      <c r="P190" s="18"/>
      <c r="Q190" s="18"/>
      <c r="R190" s="18"/>
      <c r="S190" s="18"/>
      <c r="T190" s="18"/>
      <c r="U190" s="18"/>
      <c r="V190" s="18"/>
      <c r="W190" s="18"/>
      <c r="X190" s="18"/>
      <c r="Y190" s="18"/>
      <c r="Z190" s="18"/>
    </row>
    <row r="191" spans="1:26" ht="33" customHeight="1" x14ac:dyDescent="0.35">
      <c r="A191" s="70" t="s">
        <v>297</v>
      </c>
      <c r="B191" s="71" t="s">
        <v>129</v>
      </c>
      <c r="C191" s="72" t="str">
        <f>IFERROR(VLOOKUP(B191,Utilitaires!$C$9:$D$13,2,FALSE),"")</f>
        <v>Taux de VÉRACITÉ</v>
      </c>
      <c r="D191" s="96" t="s">
        <v>64</v>
      </c>
      <c r="E191" s="96" t="s">
        <v>64</v>
      </c>
      <c r="F191" s="18"/>
      <c r="G191" s="18"/>
      <c r="H191" s="18"/>
      <c r="I191" s="18"/>
      <c r="J191" s="18"/>
      <c r="K191" s="18"/>
      <c r="L191" s="18"/>
      <c r="M191" s="18"/>
      <c r="N191" s="18"/>
      <c r="O191" s="18"/>
      <c r="P191" s="18"/>
      <c r="Q191" s="18"/>
      <c r="R191" s="18"/>
      <c r="S191" s="18"/>
      <c r="T191" s="18"/>
      <c r="U191" s="18"/>
      <c r="V191" s="18"/>
      <c r="W191" s="18"/>
      <c r="X191" s="18"/>
      <c r="Y191" s="18"/>
      <c r="Z191" s="18"/>
    </row>
    <row r="192" spans="1:26" ht="46.5" customHeight="1" x14ac:dyDescent="0.35">
      <c r="A192" s="70" t="s">
        <v>298</v>
      </c>
      <c r="B192" s="71" t="s">
        <v>129</v>
      </c>
      <c r="C192" s="72" t="str">
        <f>IFERROR(VLOOKUP(B192,Utilitaires!$C$9:$D$13,2,FALSE),"")</f>
        <v>Taux de VÉRACITÉ</v>
      </c>
      <c r="D192" s="96" t="s">
        <v>64</v>
      </c>
      <c r="E192" s="96" t="s">
        <v>64</v>
      </c>
      <c r="F192" s="18"/>
      <c r="G192" s="18"/>
      <c r="H192" s="18"/>
      <c r="I192" s="18"/>
      <c r="J192" s="18"/>
      <c r="K192" s="18"/>
      <c r="L192" s="18"/>
      <c r="M192" s="18"/>
      <c r="N192" s="18"/>
      <c r="O192" s="18"/>
      <c r="P192" s="18"/>
      <c r="Q192" s="18"/>
      <c r="R192" s="18"/>
      <c r="S192" s="18"/>
      <c r="T192" s="18"/>
      <c r="U192" s="18"/>
      <c r="V192" s="18"/>
      <c r="W192" s="18"/>
      <c r="X192" s="18"/>
      <c r="Y192" s="18"/>
      <c r="Z192" s="18"/>
    </row>
    <row r="193" spans="1:26" ht="39" customHeight="1" x14ac:dyDescent="0.35">
      <c r="A193" s="70" t="s">
        <v>299</v>
      </c>
      <c r="B193" s="71" t="s">
        <v>129</v>
      </c>
      <c r="C193" s="72" t="str">
        <f>IFERROR(VLOOKUP(B193,Utilitaires!$C$9:$D$13,2,FALSE),"")</f>
        <v>Taux de VÉRACITÉ</v>
      </c>
      <c r="D193" s="96" t="s">
        <v>64</v>
      </c>
      <c r="E193" s="96" t="s">
        <v>64</v>
      </c>
      <c r="F193" s="18"/>
      <c r="G193" s="18"/>
      <c r="H193" s="18"/>
      <c r="I193" s="18"/>
      <c r="J193" s="18"/>
      <c r="K193" s="18"/>
      <c r="L193" s="18"/>
      <c r="M193" s="18"/>
      <c r="N193" s="18"/>
      <c r="O193" s="18"/>
      <c r="P193" s="18"/>
      <c r="Q193" s="18"/>
      <c r="R193" s="18"/>
      <c r="S193" s="18"/>
      <c r="T193" s="18"/>
      <c r="U193" s="18"/>
      <c r="V193" s="18"/>
      <c r="W193" s="18"/>
      <c r="X193" s="18"/>
      <c r="Y193" s="18"/>
      <c r="Z193" s="18"/>
    </row>
    <row r="194" spans="1:26" ht="33" customHeight="1" x14ac:dyDescent="0.35">
      <c r="A194" s="70" t="s">
        <v>300</v>
      </c>
      <c r="B194" s="71" t="s">
        <v>129</v>
      </c>
      <c r="C194" s="72" t="str">
        <f>IFERROR(VLOOKUP(B194,Utilitaires!$C$9:$D$13,2,FALSE),"")</f>
        <v>Taux de VÉRACITÉ</v>
      </c>
      <c r="D194" s="96" t="s">
        <v>64</v>
      </c>
      <c r="E194" s="96" t="s">
        <v>64</v>
      </c>
      <c r="F194" s="18"/>
      <c r="G194" s="18"/>
      <c r="H194" s="18"/>
      <c r="I194" s="18"/>
      <c r="J194" s="18"/>
      <c r="K194" s="18"/>
      <c r="L194" s="18"/>
      <c r="M194" s="18"/>
      <c r="N194" s="18"/>
      <c r="O194" s="18"/>
      <c r="P194" s="18"/>
      <c r="Q194" s="18"/>
      <c r="R194" s="18"/>
      <c r="S194" s="18"/>
      <c r="T194" s="18"/>
      <c r="U194" s="18"/>
      <c r="V194" s="18"/>
      <c r="W194" s="18"/>
      <c r="X194" s="18"/>
      <c r="Y194" s="18"/>
      <c r="Z194" s="18"/>
    </row>
    <row r="195" spans="1:26" ht="33.75" customHeight="1" x14ac:dyDescent="0.35">
      <c r="A195" s="70" t="s">
        <v>301</v>
      </c>
      <c r="B195" s="71" t="s">
        <v>129</v>
      </c>
      <c r="C195" s="72" t="str">
        <f>IFERROR(VLOOKUP(B195,Utilitaires!$C$9:$D$13,2,FALSE),"")</f>
        <v>Taux de VÉRACITÉ</v>
      </c>
      <c r="D195" s="96" t="s">
        <v>64</v>
      </c>
      <c r="E195" s="96" t="s">
        <v>64</v>
      </c>
      <c r="F195" s="18"/>
      <c r="G195" s="18"/>
      <c r="H195" s="18"/>
      <c r="I195" s="18"/>
      <c r="J195" s="18"/>
      <c r="K195" s="18"/>
      <c r="L195" s="18"/>
      <c r="M195" s="18"/>
      <c r="N195" s="18"/>
      <c r="O195" s="18"/>
      <c r="P195" s="18"/>
      <c r="Q195" s="18"/>
      <c r="R195" s="18"/>
      <c r="S195" s="18"/>
      <c r="T195" s="18"/>
      <c r="U195" s="18"/>
      <c r="V195" s="18"/>
      <c r="W195" s="18"/>
      <c r="X195" s="18"/>
      <c r="Y195" s="18"/>
      <c r="Z195" s="18"/>
    </row>
    <row r="196" spans="1:26" ht="33" customHeight="1" x14ac:dyDescent="0.35">
      <c r="A196" s="70" t="s">
        <v>302</v>
      </c>
      <c r="B196" s="71" t="s">
        <v>129</v>
      </c>
      <c r="C196" s="72" t="str">
        <f>IFERROR(VLOOKUP(B196,Utilitaires!$C$9:$D$13,2,FALSE),"")</f>
        <v>Taux de VÉRACITÉ</v>
      </c>
      <c r="D196" s="96" t="s">
        <v>64</v>
      </c>
      <c r="E196" s="96" t="s">
        <v>64</v>
      </c>
      <c r="F196" s="18"/>
      <c r="G196" s="18"/>
      <c r="H196" s="18"/>
      <c r="I196" s="18"/>
      <c r="J196" s="18"/>
      <c r="K196" s="18"/>
      <c r="L196" s="18"/>
      <c r="M196" s="18"/>
      <c r="N196" s="18"/>
      <c r="O196" s="18"/>
      <c r="P196" s="18"/>
      <c r="Q196" s="18"/>
      <c r="R196" s="18"/>
      <c r="S196" s="18"/>
      <c r="T196" s="18"/>
      <c r="U196" s="18"/>
      <c r="V196" s="18"/>
      <c r="W196" s="18"/>
      <c r="X196" s="18"/>
      <c r="Y196" s="18"/>
      <c r="Z196" s="18"/>
    </row>
    <row r="197" spans="1:26" ht="27.75" customHeight="1" x14ac:dyDescent="0.35">
      <c r="A197" s="70" t="s">
        <v>303</v>
      </c>
      <c r="B197" s="71" t="s">
        <v>129</v>
      </c>
      <c r="C197" s="72" t="str">
        <f>IFERROR(VLOOKUP(B197,Utilitaires!$C$9:$D$13,2,FALSE),"")</f>
        <v>Taux de VÉRACITÉ</v>
      </c>
      <c r="D197" s="96" t="s">
        <v>64</v>
      </c>
      <c r="E197" s="96" t="s">
        <v>64</v>
      </c>
      <c r="F197" s="18"/>
      <c r="G197" s="18"/>
      <c r="H197" s="18"/>
      <c r="I197" s="18"/>
      <c r="J197" s="18"/>
      <c r="K197" s="18"/>
      <c r="L197" s="18"/>
      <c r="M197" s="18"/>
      <c r="N197" s="18"/>
      <c r="O197" s="18"/>
      <c r="P197" s="18"/>
      <c r="Q197" s="18"/>
      <c r="R197" s="18"/>
      <c r="S197" s="18"/>
      <c r="T197" s="18"/>
      <c r="U197" s="18"/>
      <c r="V197" s="18"/>
      <c r="W197" s="18"/>
      <c r="X197" s="18"/>
      <c r="Y197" s="18"/>
      <c r="Z197" s="18"/>
    </row>
    <row r="198" spans="1:26" ht="36" customHeight="1" x14ac:dyDescent="0.35">
      <c r="A198" s="105" t="s">
        <v>304</v>
      </c>
      <c r="B198" s="71" t="s">
        <v>129</v>
      </c>
      <c r="C198" s="72" t="str">
        <f>IFERROR(VLOOKUP(B198,Utilitaires!$C$9:$D$13,2,FALSE),"")</f>
        <v>Taux de VÉRACITÉ</v>
      </c>
      <c r="D198" s="96" t="s">
        <v>64</v>
      </c>
      <c r="E198" s="96" t="s">
        <v>64</v>
      </c>
      <c r="F198" s="18"/>
      <c r="G198" s="18"/>
      <c r="H198" s="18"/>
      <c r="I198" s="18"/>
      <c r="J198" s="18"/>
      <c r="K198" s="18"/>
      <c r="L198" s="18"/>
      <c r="M198" s="18"/>
      <c r="N198" s="18"/>
      <c r="O198" s="18"/>
      <c r="P198" s="18"/>
      <c r="Q198" s="18"/>
      <c r="R198" s="18"/>
      <c r="S198" s="18"/>
      <c r="T198" s="18"/>
      <c r="U198" s="18"/>
      <c r="V198" s="18"/>
      <c r="W198" s="18"/>
      <c r="X198" s="18"/>
      <c r="Y198" s="18"/>
      <c r="Z198" s="18"/>
    </row>
    <row r="199" spans="1:26" ht="45.75" customHeight="1" x14ac:dyDescent="0.35">
      <c r="A199" s="58" t="s">
        <v>305</v>
      </c>
      <c r="B199" s="92"/>
      <c r="C199" s="60">
        <f>IFERROR(SUMIFS(C200:C209,C200:C209,"&lt;&gt;Taux de véracité",C200:C209,"&lt;&gt;NA")/COUNTIFS(C200:C209,"&lt;&gt;NA"),"")</f>
        <v>0</v>
      </c>
      <c r="D199" s="61" t="str">
        <f>IFERROR(VLOOKUP(E199,Utilitaires!$G$9:$J$13,2,FALSE),"")</f>
        <v>Conformité de niveau 1 :  Revoyez le fonctionnement de vos activités.</v>
      </c>
      <c r="E199" s="106" t="str">
        <f>IFERROR(IF(C199="",Utilitaires!$B$2,VLOOKUP(C199,Utilitaires!$E$9:$G$13,3)),"")</f>
        <v>Insuffisant</v>
      </c>
      <c r="F199" s="63"/>
      <c r="G199" s="63"/>
      <c r="H199" s="63"/>
      <c r="I199" s="63"/>
      <c r="J199" s="63"/>
      <c r="K199" s="63"/>
      <c r="L199" s="63"/>
      <c r="M199" s="63"/>
      <c r="N199" s="63"/>
      <c r="O199" s="63"/>
      <c r="P199" s="63"/>
      <c r="Q199" s="63"/>
      <c r="R199" s="63"/>
      <c r="S199" s="63"/>
      <c r="T199" s="63"/>
      <c r="U199" s="63"/>
      <c r="V199" s="63"/>
      <c r="W199" s="63"/>
      <c r="X199" s="63"/>
      <c r="Y199" s="63"/>
      <c r="Z199" s="63"/>
    </row>
    <row r="200" spans="1:26" ht="42.75" customHeight="1" x14ac:dyDescent="0.35">
      <c r="A200" s="70" t="s">
        <v>306</v>
      </c>
      <c r="B200" s="71" t="s">
        <v>129</v>
      </c>
      <c r="C200" s="72" t="str">
        <f>IFERROR(VLOOKUP(B200,Utilitaires!$C$9:$D$13,2,FALSE),"")</f>
        <v>Taux de VÉRACITÉ</v>
      </c>
      <c r="D200" s="96" t="s">
        <v>64</v>
      </c>
      <c r="E200" s="96" t="s">
        <v>64</v>
      </c>
      <c r="F200" s="18"/>
      <c r="G200" s="18"/>
      <c r="H200" s="18"/>
      <c r="I200" s="18"/>
      <c r="J200" s="18"/>
      <c r="K200" s="18"/>
      <c r="L200" s="18"/>
      <c r="M200" s="18"/>
      <c r="N200" s="18"/>
      <c r="O200" s="18"/>
      <c r="P200" s="18"/>
      <c r="Q200" s="18"/>
      <c r="R200" s="18"/>
      <c r="S200" s="18"/>
      <c r="T200" s="18"/>
      <c r="U200" s="18"/>
      <c r="V200" s="18"/>
      <c r="W200" s="18"/>
      <c r="X200" s="18"/>
      <c r="Y200" s="18"/>
      <c r="Z200" s="18"/>
    </row>
    <row r="201" spans="1:26" ht="36" customHeight="1" x14ac:dyDescent="0.35">
      <c r="A201" s="70" t="s">
        <v>676</v>
      </c>
      <c r="B201" s="71" t="s">
        <v>129</v>
      </c>
      <c r="C201" s="72" t="str">
        <f>IFERROR(VLOOKUP(B201,Utilitaires!$C$9:$D$13,2,FALSE),"")</f>
        <v>Taux de VÉRACITÉ</v>
      </c>
      <c r="D201" s="96" t="s">
        <v>64</v>
      </c>
      <c r="E201" s="96" t="s">
        <v>64</v>
      </c>
      <c r="F201" s="18"/>
      <c r="G201" s="18"/>
      <c r="H201" s="18"/>
      <c r="I201" s="18"/>
      <c r="J201" s="18"/>
      <c r="K201" s="18"/>
      <c r="L201" s="18"/>
      <c r="M201" s="18"/>
      <c r="N201" s="18"/>
      <c r="O201" s="18"/>
      <c r="P201" s="18"/>
      <c r="Q201" s="18"/>
      <c r="R201" s="18"/>
      <c r="S201" s="18"/>
      <c r="T201" s="18"/>
      <c r="U201" s="18"/>
      <c r="V201" s="18"/>
      <c r="W201" s="18"/>
      <c r="X201" s="18"/>
      <c r="Y201" s="18"/>
      <c r="Z201" s="18"/>
    </row>
    <row r="202" spans="1:26" ht="36" customHeight="1" x14ac:dyDescent="0.35">
      <c r="A202" s="70" t="s">
        <v>677</v>
      </c>
      <c r="B202" s="71" t="s">
        <v>129</v>
      </c>
      <c r="C202" s="72" t="str">
        <f>IFERROR(VLOOKUP(B202,Utilitaires!$C$9:$D$13,2,FALSE),"")</f>
        <v>Taux de VÉRACITÉ</v>
      </c>
      <c r="D202" s="96" t="s">
        <v>64</v>
      </c>
      <c r="E202" s="96" t="s">
        <v>64</v>
      </c>
      <c r="F202" s="18"/>
      <c r="G202" s="18"/>
      <c r="H202" s="18"/>
      <c r="I202" s="18"/>
      <c r="J202" s="18"/>
      <c r="K202" s="18"/>
      <c r="L202" s="18"/>
      <c r="M202" s="18"/>
      <c r="N202" s="18"/>
      <c r="O202" s="18"/>
      <c r="P202" s="18"/>
      <c r="Q202" s="18"/>
      <c r="R202" s="18"/>
      <c r="S202" s="18"/>
      <c r="T202" s="18"/>
      <c r="U202" s="18"/>
      <c r="V202" s="18"/>
      <c r="W202" s="18"/>
      <c r="X202" s="18"/>
      <c r="Y202" s="18"/>
      <c r="Z202" s="18"/>
    </row>
    <row r="203" spans="1:26" ht="40" x14ac:dyDescent="0.35">
      <c r="A203" s="70" t="s">
        <v>307</v>
      </c>
      <c r="B203" s="71" t="s">
        <v>129</v>
      </c>
      <c r="C203" s="72" t="str">
        <f>IFERROR(VLOOKUP(B203,Utilitaires!$C$9:$D$13,2,FALSE),"")</f>
        <v>Taux de VÉRACITÉ</v>
      </c>
      <c r="D203" s="96" t="s">
        <v>64</v>
      </c>
      <c r="E203" s="96" t="s">
        <v>64</v>
      </c>
      <c r="F203" s="18"/>
      <c r="G203" s="18"/>
      <c r="H203" s="18"/>
      <c r="I203" s="18"/>
      <c r="J203" s="18"/>
      <c r="K203" s="18"/>
      <c r="L203" s="18"/>
      <c r="M203" s="18"/>
      <c r="N203" s="18"/>
      <c r="O203" s="18"/>
      <c r="P203" s="18"/>
      <c r="Q203" s="18"/>
      <c r="R203" s="18"/>
      <c r="S203" s="18"/>
      <c r="T203" s="18"/>
      <c r="U203" s="18"/>
      <c r="V203" s="18"/>
      <c r="W203" s="18"/>
      <c r="X203" s="18"/>
      <c r="Y203" s="18"/>
      <c r="Z203" s="18"/>
    </row>
    <row r="204" spans="1:26" ht="36" customHeight="1" x14ac:dyDescent="0.35">
      <c r="A204" s="70" t="s">
        <v>678</v>
      </c>
      <c r="B204" s="71" t="s">
        <v>129</v>
      </c>
      <c r="C204" s="72" t="str">
        <f>IFERROR(VLOOKUP(B204,Utilitaires!$C$9:$D$13,2,FALSE),"")</f>
        <v>Taux de VÉRACITÉ</v>
      </c>
      <c r="D204" s="96" t="s">
        <v>64</v>
      </c>
      <c r="E204" s="96" t="s">
        <v>64</v>
      </c>
      <c r="F204" s="18"/>
      <c r="G204" s="18"/>
      <c r="H204" s="18"/>
      <c r="I204" s="18"/>
      <c r="J204" s="18"/>
      <c r="K204" s="18"/>
      <c r="L204" s="18"/>
      <c r="M204" s="18"/>
      <c r="N204" s="18"/>
      <c r="O204" s="18"/>
      <c r="P204" s="18"/>
      <c r="Q204" s="18"/>
      <c r="R204" s="18"/>
      <c r="S204" s="18"/>
      <c r="T204" s="18"/>
      <c r="U204" s="18"/>
      <c r="V204" s="18"/>
      <c r="W204" s="18"/>
      <c r="X204" s="18"/>
      <c r="Y204" s="18"/>
      <c r="Z204" s="18"/>
    </row>
    <row r="205" spans="1:26" ht="36" customHeight="1" x14ac:dyDescent="0.35">
      <c r="A205" s="70" t="s">
        <v>679</v>
      </c>
      <c r="B205" s="71" t="s">
        <v>129</v>
      </c>
      <c r="C205" s="72" t="str">
        <f>IFERROR(VLOOKUP(B205,Utilitaires!$C$9:$D$13,2,FALSE),"")</f>
        <v>Taux de VÉRACITÉ</v>
      </c>
      <c r="D205" s="96" t="s">
        <v>64</v>
      </c>
      <c r="E205" s="96" t="s">
        <v>64</v>
      </c>
      <c r="F205" s="18"/>
      <c r="G205" s="18"/>
      <c r="H205" s="18"/>
      <c r="I205" s="18"/>
      <c r="J205" s="18"/>
      <c r="K205" s="18"/>
      <c r="L205" s="18"/>
      <c r="M205" s="18"/>
      <c r="N205" s="18"/>
      <c r="O205" s="18"/>
      <c r="P205" s="18"/>
      <c r="Q205" s="18"/>
      <c r="R205" s="18"/>
      <c r="S205" s="18"/>
      <c r="T205" s="18"/>
      <c r="U205" s="18"/>
      <c r="V205" s="18"/>
      <c r="W205" s="18"/>
      <c r="X205" s="18"/>
      <c r="Y205" s="18"/>
      <c r="Z205" s="18"/>
    </row>
    <row r="206" spans="1:26" ht="36" customHeight="1" x14ac:dyDescent="0.35">
      <c r="A206" s="70" t="s">
        <v>680</v>
      </c>
      <c r="B206" s="71" t="s">
        <v>129</v>
      </c>
      <c r="C206" s="72" t="str">
        <f>IFERROR(VLOOKUP(B206,Utilitaires!$C$9:$D$13,2,FALSE),"")</f>
        <v>Taux de VÉRACITÉ</v>
      </c>
      <c r="D206" s="96" t="s">
        <v>64</v>
      </c>
      <c r="E206" s="96" t="s">
        <v>64</v>
      </c>
      <c r="F206" s="18"/>
      <c r="G206" s="18"/>
      <c r="H206" s="18"/>
      <c r="I206" s="18"/>
      <c r="J206" s="18"/>
      <c r="K206" s="18"/>
      <c r="L206" s="18"/>
      <c r="M206" s="18"/>
      <c r="N206" s="18"/>
      <c r="O206" s="18"/>
      <c r="P206" s="18"/>
      <c r="Q206" s="18"/>
      <c r="R206" s="18"/>
      <c r="S206" s="18"/>
      <c r="T206" s="18"/>
      <c r="U206" s="18"/>
      <c r="V206" s="18"/>
      <c r="W206" s="18"/>
      <c r="X206" s="18"/>
      <c r="Y206" s="18"/>
      <c r="Z206" s="18"/>
    </row>
    <row r="207" spans="1:26" ht="36" customHeight="1" x14ac:dyDescent="0.35">
      <c r="A207" s="70" t="s">
        <v>681</v>
      </c>
      <c r="B207" s="71" t="s">
        <v>129</v>
      </c>
      <c r="C207" s="72" t="str">
        <f>IFERROR(VLOOKUP(B207,Utilitaires!$C$9:$D$13,2,FALSE),"")</f>
        <v>Taux de VÉRACITÉ</v>
      </c>
      <c r="D207" s="96" t="s">
        <v>64</v>
      </c>
      <c r="E207" s="96" t="s">
        <v>64</v>
      </c>
      <c r="F207" s="18"/>
      <c r="G207" s="18"/>
      <c r="H207" s="18"/>
      <c r="I207" s="18"/>
      <c r="J207" s="18"/>
      <c r="K207" s="18"/>
      <c r="L207" s="18"/>
      <c r="M207" s="18"/>
      <c r="N207" s="18"/>
      <c r="O207" s="18"/>
      <c r="P207" s="18"/>
      <c r="Q207" s="18"/>
      <c r="R207" s="18"/>
      <c r="S207" s="18"/>
      <c r="T207" s="18"/>
      <c r="U207" s="18"/>
      <c r="V207" s="18"/>
      <c r="W207" s="18"/>
      <c r="X207" s="18"/>
      <c r="Y207" s="18"/>
      <c r="Z207" s="18"/>
    </row>
    <row r="208" spans="1:26" ht="36" customHeight="1" x14ac:dyDescent="0.35">
      <c r="A208" s="70" t="s">
        <v>682</v>
      </c>
      <c r="B208" s="71" t="s">
        <v>129</v>
      </c>
      <c r="C208" s="72" t="str">
        <f>IFERROR(VLOOKUP(B208,Utilitaires!$C$9:$D$13,2,FALSE),"")</f>
        <v>Taux de VÉRACITÉ</v>
      </c>
      <c r="D208" s="96" t="s">
        <v>64</v>
      </c>
      <c r="E208" s="96" t="s">
        <v>64</v>
      </c>
      <c r="F208" s="18"/>
      <c r="G208" s="18"/>
      <c r="H208" s="18"/>
      <c r="I208" s="18"/>
      <c r="J208" s="18"/>
      <c r="K208" s="18"/>
      <c r="L208" s="18"/>
      <c r="M208" s="18"/>
      <c r="N208" s="18"/>
      <c r="O208" s="18"/>
      <c r="P208" s="18"/>
      <c r="Q208" s="18"/>
      <c r="R208" s="18"/>
      <c r="S208" s="18"/>
      <c r="T208" s="18"/>
      <c r="U208" s="18"/>
      <c r="V208" s="18"/>
      <c r="W208" s="18"/>
      <c r="X208" s="18"/>
      <c r="Y208" s="18"/>
      <c r="Z208" s="18"/>
    </row>
    <row r="209" spans="1:26" ht="36" customHeight="1" x14ac:dyDescent="0.35">
      <c r="A209" s="70" t="s">
        <v>308</v>
      </c>
      <c r="B209" s="71" t="s">
        <v>129</v>
      </c>
      <c r="C209" s="72" t="str">
        <f>IFERROR(VLOOKUP(B209,Utilitaires!$C$9:$D$13,2,FALSE),"")</f>
        <v>Taux de VÉRACITÉ</v>
      </c>
      <c r="D209" s="96" t="s">
        <v>64</v>
      </c>
      <c r="E209" s="96" t="s">
        <v>64</v>
      </c>
      <c r="F209" s="18"/>
      <c r="G209" s="18"/>
      <c r="H209" s="18"/>
      <c r="I209" s="18"/>
      <c r="J209" s="18"/>
      <c r="K209" s="18"/>
      <c r="L209" s="18"/>
      <c r="M209" s="18"/>
      <c r="N209" s="18"/>
      <c r="O209" s="18"/>
      <c r="P209" s="18"/>
      <c r="Q209" s="18"/>
      <c r="R209" s="18"/>
      <c r="S209" s="18"/>
      <c r="T209" s="18"/>
      <c r="U209" s="18"/>
      <c r="V209" s="18"/>
      <c r="W209" s="18"/>
      <c r="X209" s="18"/>
      <c r="Y209" s="18"/>
      <c r="Z209" s="18"/>
    </row>
    <row r="210" spans="1:26" ht="39.75" customHeight="1" x14ac:dyDescent="0.35">
      <c r="A210" s="58" t="s">
        <v>309</v>
      </c>
      <c r="B210" s="92"/>
      <c r="C210" s="60">
        <f>IFERROR(AVERAGE(C211,C232,C254),"")</f>
        <v>0</v>
      </c>
      <c r="D210" s="93" t="str">
        <f>IFERROR(VLOOKUP(E210,Utilitaires!$G$9:$J$13,2,FALSE),"")</f>
        <v>Conformité de niveau 1 :  Revoyez le fonctionnement de vos activités.</v>
      </c>
      <c r="E210" s="106" t="str">
        <f>IFERROR(IF(C210="",Utilitaires!$B$2,VLOOKUP(C210,Utilitaires!$E$9:$G$13,3)),"")</f>
        <v>Insuffisant</v>
      </c>
      <c r="F210" s="63"/>
      <c r="G210" s="63"/>
      <c r="H210" s="63"/>
      <c r="I210" s="63"/>
      <c r="J210" s="63"/>
      <c r="K210" s="63"/>
      <c r="L210" s="63"/>
      <c r="M210" s="63"/>
      <c r="N210" s="63"/>
      <c r="O210" s="63"/>
      <c r="P210" s="63"/>
      <c r="Q210" s="63"/>
      <c r="R210" s="63"/>
      <c r="S210" s="63"/>
      <c r="T210" s="63"/>
      <c r="U210" s="63"/>
      <c r="V210" s="63"/>
      <c r="W210" s="63"/>
      <c r="X210" s="63"/>
      <c r="Y210" s="63"/>
      <c r="Z210" s="63"/>
    </row>
    <row r="211" spans="1:26" ht="39.75" customHeight="1" x14ac:dyDescent="0.35">
      <c r="A211" s="64" t="s">
        <v>310</v>
      </c>
      <c r="B211" s="65"/>
      <c r="C211" s="66">
        <f>IFERROR(AVERAGE(C212,C216),"")</f>
        <v>0</v>
      </c>
      <c r="D211" s="102" t="str">
        <f>IFERROR(VLOOKUP(E211,Utilitaires!$G$9:$J$13,2,FALSE),"")</f>
        <v>Conformité de niveau 1 :  Revoyez le fonctionnement de vos activités.</v>
      </c>
      <c r="E211" s="107" t="str">
        <f>IFERROR(IF(C211="",Utilitaires!$B$2,VLOOKUP(C211,Utilitaires!$E$9:$G$13,3)),"")</f>
        <v>Insuffisant</v>
      </c>
      <c r="F211" s="69"/>
      <c r="G211" s="69"/>
      <c r="H211" s="69"/>
      <c r="I211" s="69"/>
      <c r="J211" s="69"/>
      <c r="K211" s="69"/>
      <c r="L211" s="69"/>
      <c r="M211" s="69"/>
      <c r="N211" s="69"/>
      <c r="O211" s="69"/>
      <c r="P211" s="69"/>
      <c r="Q211" s="69"/>
      <c r="R211" s="69"/>
      <c r="S211" s="69"/>
      <c r="T211" s="69"/>
      <c r="U211" s="69"/>
      <c r="V211" s="69"/>
      <c r="W211" s="69"/>
      <c r="X211" s="69"/>
      <c r="Y211" s="69"/>
      <c r="Z211" s="69"/>
    </row>
    <row r="212" spans="1:26" ht="39.75" customHeight="1" x14ac:dyDescent="0.35">
      <c r="A212" s="108" t="s">
        <v>311</v>
      </c>
      <c r="B212" s="109"/>
      <c r="C212" s="99">
        <f>IFERROR(SUMIFS(C213:C215,C213:C215,"&lt;&gt;Taux de véracité",C213:C215,"&lt;&gt;NA")/COUNTIFS(C213:C215,"&lt;&gt;NA"),"")</f>
        <v>0</v>
      </c>
      <c r="D212" s="110" t="str">
        <f>IFERROR(VLOOKUP(E212,Utilitaires!$G$9:$J$13,2,FALSE),"")</f>
        <v>Conformité de niveau 1 :  Revoyez le fonctionnement de vos activités.</v>
      </c>
      <c r="E212" s="111" t="str">
        <f>IFERROR(IF(C212="",Utilitaires!$B$2,VLOOKUP(C212,Utilitaires!$E$9:$G$13,3)),"")</f>
        <v>Insuffisant</v>
      </c>
      <c r="F212" s="69"/>
      <c r="G212" s="69"/>
      <c r="H212" s="69"/>
      <c r="I212" s="69"/>
      <c r="J212" s="69"/>
      <c r="K212" s="69"/>
      <c r="L212" s="69"/>
      <c r="M212" s="69"/>
      <c r="N212" s="69"/>
      <c r="O212" s="69"/>
      <c r="P212" s="69"/>
      <c r="Q212" s="69"/>
      <c r="R212" s="69"/>
      <c r="S212" s="69"/>
      <c r="T212" s="69"/>
      <c r="U212" s="69"/>
      <c r="V212" s="69"/>
      <c r="W212" s="69"/>
      <c r="X212" s="69"/>
      <c r="Y212" s="69"/>
      <c r="Z212" s="69"/>
    </row>
    <row r="213" spans="1:26" ht="39" customHeight="1" x14ac:dyDescent="0.35">
      <c r="A213" s="70" t="s">
        <v>312</v>
      </c>
      <c r="B213" s="71" t="s">
        <v>129</v>
      </c>
      <c r="C213" s="72" t="str">
        <f>IFERROR(VLOOKUP(B213,Utilitaires!$C$9:$D$13,2,FALSE),"")</f>
        <v>Taux de VÉRACITÉ</v>
      </c>
      <c r="D213" s="96" t="s">
        <v>64</v>
      </c>
      <c r="E213" s="96" t="s">
        <v>64</v>
      </c>
      <c r="F213" s="18"/>
      <c r="G213" s="18"/>
      <c r="H213" s="18"/>
      <c r="I213" s="18"/>
      <c r="J213" s="18"/>
      <c r="K213" s="18"/>
      <c r="L213" s="18"/>
      <c r="M213" s="18"/>
      <c r="N213" s="18"/>
      <c r="O213" s="18"/>
      <c r="P213" s="18"/>
      <c r="Q213" s="18"/>
      <c r="R213" s="18"/>
      <c r="S213" s="18"/>
      <c r="T213" s="18"/>
      <c r="U213" s="18"/>
      <c r="V213" s="18"/>
      <c r="W213" s="18"/>
      <c r="X213" s="18"/>
      <c r="Y213" s="18"/>
      <c r="Z213" s="18"/>
    </row>
    <row r="214" spans="1:26" ht="39" customHeight="1" x14ac:dyDescent="0.35">
      <c r="A214" s="70" t="s">
        <v>313</v>
      </c>
      <c r="B214" s="71" t="s">
        <v>129</v>
      </c>
      <c r="C214" s="72" t="str">
        <f>IFERROR(VLOOKUP(B214,Utilitaires!$C$9:$D$13,2,FALSE),"")</f>
        <v>Taux de VÉRACITÉ</v>
      </c>
      <c r="D214" s="96" t="s">
        <v>64</v>
      </c>
      <c r="E214" s="96" t="s">
        <v>64</v>
      </c>
      <c r="F214" s="18"/>
      <c r="G214" s="18"/>
      <c r="H214" s="18"/>
      <c r="I214" s="18"/>
      <c r="J214" s="18"/>
      <c r="K214" s="18"/>
      <c r="L214" s="18"/>
      <c r="M214" s="18"/>
      <c r="N214" s="18"/>
      <c r="O214" s="18"/>
      <c r="P214" s="18"/>
      <c r="Q214" s="18"/>
      <c r="R214" s="18"/>
      <c r="S214" s="18"/>
      <c r="T214" s="18"/>
      <c r="U214" s="18"/>
      <c r="V214" s="18"/>
      <c r="W214" s="18"/>
      <c r="X214" s="18"/>
      <c r="Y214" s="18"/>
      <c r="Z214" s="18"/>
    </row>
    <row r="215" spans="1:26" ht="39" customHeight="1" x14ac:dyDescent="0.35">
      <c r="A215" s="70" t="s">
        <v>314</v>
      </c>
      <c r="B215" s="71" t="s">
        <v>129</v>
      </c>
      <c r="C215" s="72" t="str">
        <f>IFERROR(VLOOKUP(B215,Utilitaires!$C$9:$D$13,2,FALSE),"")</f>
        <v>Taux de VÉRACITÉ</v>
      </c>
      <c r="D215" s="96" t="s">
        <v>64</v>
      </c>
      <c r="E215" s="96" t="s">
        <v>64</v>
      </c>
      <c r="F215" s="18"/>
      <c r="G215" s="18"/>
      <c r="H215" s="18"/>
      <c r="I215" s="18"/>
      <c r="J215" s="18"/>
      <c r="K215" s="18"/>
      <c r="L215" s="18"/>
      <c r="M215" s="18"/>
      <c r="N215" s="18"/>
      <c r="O215" s="18"/>
      <c r="P215" s="18"/>
      <c r="Q215" s="18"/>
      <c r="R215" s="18"/>
      <c r="S215" s="18"/>
      <c r="T215" s="18"/>
      <c r="U215" s="18"/>
      <c r="V215" s="18"/>
      <c r="W215" s="18"/>
      <c r="X215" s="18"/>
      <c r="Y215" s="18"/>
      <c r="Z215" s="18"/>
    </row>
    <row r="216" spans="1:26" ht="39.75" customHeight="1" x14ac:dyDescent="0.35">
      <c r="A216" s="108" t="s">
        <v>315</v>
      </c>
      <c r="B216" s="109"/>
      <c r="C216" s="99">
        <f>IFERROR(SUMIFS(C217:C231,C217:C231,"&lt;&gt;Taux de véracité",C217:C231,"&lt;&gt;NA")/COUNTIFS(C217:C231,"&lt;&gt;NA"),"")</f>
        <v>0</v>
      </c>
      <c r="D216" s="110" t="str">
        <f>IFERROR(VLOOKUP(E216,Utilitaires!$G$9:$J$13,2,FALSE),"")</f>
        <v>Conformité de niveau 1 :  Revoyez le fonctionnement de vos activités.</v>
      </c>
      <c r="E216" s="111" t="str">
        <f>IFERROR(IF(C216="",Utilitaires!$B$2,VLOOKUP(C216,Utilitaires!$E$9:$G$13,3)),"")</f>
        <v>Insuffisant</v>
      </c>
      <c r="F216" s="69"/>
      <c r="G216" s="69"/>
      <c r="H216" s="69"/>
      <c r="I216" s="69"/>
      <c r="J216" s="69"/>
      <c r="K216" s="69"/>
      <c r="L216" s="69"/>
      <c r="M216" s="69"/>
      <c r="N216" s="69"/>
      <c r="O216" s="69"/>
      <c r="P216" s="69"/>
      <c r="Q216" s="69"/>
      <c r="R216" s="69"/>
      <c r="S216" s="69"/>
      <c r="T216" s="69"/>
      <c r="U216" s="69"/>
      <c r="V216" s="69"/>
      <c r="W216" s="69"/>
      <c r="X216" s="69"/>
      <c r="Y216" s="69"/>
      <c r="Z216" s="69"/>
    </row>
    <row r="217" spans="1:26" ht="23.25" customHeight="1" x14ac:dyDescent="0.35">
      <c r="A217" s="70" t="s">
        <v>684</v>
      </c>
      <c r="B217" s="71" t="s">
        <v>129</v>
      </c>
      <c r="C217" s="72" t="str">
        <f>IFERROR(VLOOKUP(B217,Utilitaires!$C$9:$D$13,2,FALSE),"")</f>
        <v>Taux de VÉRACITÉ</v>
      </c>
      <c r="D217" s="96" t="s">
        <v>64</v>
      </c>
      <c r="E217" s="96" t="s">
        <v>64</v>
      </c>
      <c r="F217" s="18"/>
      <c r="G217" s="18"/>
      <c r="H217" s="18"/>
      <c r="I217" s="18"/>
      <c r="J217" s="18"/>
      <c r="K217" s="18"/>
      <c r="L217" s="18"/>
      <c r="M217" s="18"/>
      <c r="N217" s="18"/>
      <c r="O217" s="18"/>
      <c r="P217" s="18"/>
      <c r="Q217" s="18"/>
      <c r="R217" s="18"/>
      <c r="S217" s="18"/>
      <c r="T217" s="18"/>
      <c r="U217" s="18"/>
      <c r="V217" s="18"/>
      <c r="W217" s="18"/>
      <c r="X217" s="18"/>
      <c r="Y217" s="18"/>
      <c r="Z217" s="18"/>
    </row>
    <row r="218" spans="1:26" ht="40.5" customHeight="1" x14ac:dyDescent="0.35">
      <c r="A218" s="70" t="s">
        <v>683</v>
      </c>
      <c r="B218" s="71" t="s">
        <v>129</v>
      </c>
      <c r="C218" s="72" t="str">
        <f>IFERROR(VLOOKUP(B218,Utilitaires!$C$9:$D$13,2,FALSE),"")</f>
        <v>Taux de VÉRACITÉ</v>
      </c>
      <c r="D218" s="96" t="s">
        <v>64</v>
      </c>
      <c r="E218" s="96" t="s">
        <v>64</v>
      </c>
      <c r="F218" s="18"/>
      <c r="G218" s="18"/>
      <c r="H218" s="18"/>
      <c r="I218" s="18"/>
      <c r="J218" s="18"/>
      <c r="K218" s="18"/>
      <c r="L218" s="18"/>
      <c r="M218" s="18"/>
      <c r="N218" s="18"/>
      <c r="O218" s="18"/>
      <c r="P218" s="18"/>
      <c r="Q218" s="18"/>
      <c r="R218" s="18"/>
      <c r="S218" s="18"/>
      <c r="T218" s="18"/>
      <c r="U218" s="18"/>
      <c r="V218" s="18"/>
      <c r="W218" s="18"/>
      <c r="X218" s="18"/>
      <c r="Y218" s="18"/>
      <c r="Z218" s="18"/>
    </row>
    <row r="219" spans="1:26" ht="21.75" customHeight="1" x14ac:dyDescent="0.35">
      <c r="A219" s="70" t="s">
        <v>685</v>
      </c>
      <c r="B219" s="71" t="s">
        <v>129</v>
      </c>
      <c r="C219" s="72" t="str">
        <f>IFERROR(VLOOKUP(B219,Utilitaires!$C$9:$D$13,2,FALSE),"")</f>
        <v>Taux de VÉRACITÉ</v>
      </c>
      <c r="D219" s="96" t="s">
        <v>64</v>
      </c>
      <c r="E219" s="96" t="s">
        <v>64</v>
      </c>
      <c r="F219" s="18"/>
      <c r="G219" s="18"/>
      <c r="H219" s="18"/>
      <c r="I219" s="18"/>
      <c r="J219" s="18"/>
      <c r="K219" s="18"/>
      <c r="L219" s="18"/>
      <c r="M219" s="18"/>
      <c r="N219" s="18"/>
      <c r="O219" s="18"/>
      <c r="P219" s="18"/>
      <c r="Q219" s="18"/>
      <c r="R219" s="18"/>
      <c r="S219" s="18"/>
      <c r="T219" s="18"/>
      <c r="U219" s="18"/>
      <c r="V219" s="18"/>
      <c r="W219" s="18"/>
      <c r="X219" s="18"/>
      <c r="Y219" s="18"/>
      <c r="Z219" s="18"/>
    </row>
    <row r="220" spans="1:26" ht="21.75" customHeight="1" x14ac:dyDescent="0.35">
      <c r="A220" s="70" t="s">
        <v>316</v>
      </c>
      <c r="B220" s="71" t="s">
        <v>129</v>
      </c>
      <c r="C220" s="72" t="str">
        <f>IFERROR(VLOOKUP(B220,Utilitaires!$C$9:$D$13,2,FALSE),"")</f>
        <v>Taux de VÉRACITÉ</v>
      </c>
      <c r="D220" s="96" t="s">
        <v>64</v>
      </c>
      <c r="E220" s="96" t="s">
        <v>64</v>
      </c>
      <c r="F220" s="18"/>
      <c r="G220" s="18"/>
      <c r="H220" s="18"/>
      <c r="I220" s="18"/>
      <c r="J220" s="18"/>
      <c r="K220" s="18"/>
      <c r="L220" s="18"/>
      <c r="M220" s="18"/>
      <c r="N220" s="18"/>
      <c r="O220" s="18"/>
      <c r="P220" s="18"/>
      <c r="Q220" s="18"/>
      <c r="R220" s="18"/>
      <c r="S220" s="18"/>
      <c r="T220" s="18"/>
      <c r="U220" s="18"/>
      <c r="V220" s="18"/>
      <c r="W220" s="18"/>
      <c r="X220" s="18"/>
      <c r="Y220" s="18"/>
      <c r="Z220" s="18"/>
    </row>
    <row r="221" spans="1:26" ht="21.75" customHeight="1" x14ac:dyDescent="0.35">
      <c r="A221" s="70" t="s">
        <v>317</v>
      </c>
      <c r="B221" s="71" t="s">
        <v>129</v>
      </c>
      <c r="C221" s="72" t="str">
        <f>IFERROR(VLOOKUP(B221,Utilitaires!$C$9:$D$13,2,FALSE),"")</f>
        <v>Taux de VÉRACITÉ</v>
      </c>
      <c r="D221" s="96" t="s">
        <v>64</v>
      </c>
      <c r="E221" s="96" t="s">
        <v>64</v>
      </c>
      <c r="F221" s="18"/>
      <c r="G221" s="18"/>
      <c r="H221" s="18"/>
      <c r="I221" s="18"/>
      <c r="J221" s="18"/>
      <c r="K221" s="18"/>
      <c r="L221" s="18"/>
      <c r="M221" s="18"/>
      <c r="N221" s="18"/>
      <c r="O221" s="18"/>
      <c r="P221" s="18"/>
      <c r="Q221" s="18"/>
      <c r="R221" s="18"/>
      <c r="S221" s="18"/>
      <c r="T221" s="18"/>
      <c r="U221" s="18"/>
      <c r="V221" s="18"/>
      <c r="W221" s="18"/>
      <c r="X221" s="18"/>
      <c r="Y221" s="18"/>
      <c r="Z221" s="18"/>
    </row>
    <row r="222" spans="1:26" ht="37.5" customHeight="1" x14ac:dyDescent="0.35">
      <c r="A222" s="70" t="s">
        <v>318</v>
      </c>
      <c r="B222" s="71" t="s">
        <v>129</v>
      </c>
      <c r="C222" s="72" t="str">
        <f>IFERROR(VLOOKUP(B222,Utilitaires!$C$9:$D$13,2,FALSE),"")</f>
        <v>Taux de VÉRACITÉ</v>
      </c>
      <c r="D222" s="96" t="s">
        <v>64</v>
      </c>
      <c r="E222" s="96" t="s">
        <v>64</v>
      </c>
      <c r="F222" s="18"/>
      <c r="G222" s="18"/>
      <c r="H222" s="18"/>
      <c r="I222" s="18"/>
      <c r="J222" s="18"/>
      <c r="K222" s="18"/>
      <c r="L222" s="18"/>
      <c r="M222" s="18"/>
      <c r="N222" s="18"/>
      <c r="O222" s="18"/>
      <c r="P222" s="18"/>
      <c r="Q222" s="18"/>
      <c r="R222" s="18"/>
      <c r="S222" s="18"/>
      <c r="T222" s="18"/>
      <c r="U222" s="18"/>
      <c r="V222" s="18"/>
      <c r="W222" s="18"/>
      <c r="X222" s="18"/>
      <c r="Y222" s="18"/>
      <c r="Z222" s="18"/>
    </row>
    <row r="223" spans="1:26" ht="37.5" customHeight="1" x14ac:dyDescent="0.35">
      <c r="A223" s="70" t="s">
        <v>319</v>
      </c>
      <c r="B223" s="71" t="s">
        <v>129</v>
      </c>
      <c r="C223" s="72" t="str">
        <f>IFERROR(VLOOKUP(B223,Utilitaires!$C$9:$D$13,2,FALSE),"")</f>
        <v>Taux de VÉRACITÉ</v>
      </c>
      <c r="D223" s="96" t="s">
        <v>64</v>
      </c>
      <c r="E223" s="96" t="s">
        <v>64</v>
      </c>
      <c r="F223" s="18"/>
      <c r="G223" s="18"/>
      <c r="H223" s="18"/>
      <c r="I223" s="18"/>
      <c r="J223" s="18"/>
      <c r="K223" s="18"/>
      <c r="L223" s="18"/>
      <c r="M223" s="18"/>
      <c r="N223" s="18"/>
      <c r="O223" s="18"/>
      <c r="P223" s="18"/>
      <c r="Q223" s="18"/>
      <c r="R223" s="18"/>
      <c r="S223" s="18"/>
      <c r="T223" s="18"/>
      <c r="U223" s="18"/>
      <c r="V223" s="18"/>
      <c r="W223" s="18"/>
      <c r="X223" s="18"/>
      <c r="Y223" s="18"/>
      <c r="Z223" s="18"/>
    </row>
    <row r="224" spans="1:26" ht="37.5" customHeight="1" x14ac:dyDescent="0.35">
      <c r="A224" s="70" t="s">
        <v>320</v>
      </c>
      <c r="B224" s="71" t="s">
        <v>129</v>
      </c>
      <c r="C224" s="72" t="str">
        <f>IFERROR(VLOOKUP(B224,Utilitaires!$C$9:$D$13,2,FALSE),"")</f>
        <v>Taux de VÉRACITÉ</v>
      </c>
      <c r="D224" s="96" t="s">
        <v>64</v>
      </c>
      <c r="E224" s="96" t="s">
        <v>64</v>
      </c>
      <c r="F224" s="18"/>
      <c r="G224" s="18"/>
      <c r="H224" s="18"/>
      <c r="I224" s="18"/>
      <c r="J224" s="18"/>
      <c r="K224" s="18"/>
      <c r="L224" s="18"/>
      <c r="M224" s="18"/>
      <c r="N224" s="18"/>
      <c r="O224" s="18"/>
      <c r="P224" s="18"/>
      <c r="Q224" s="18"/>
      <c r="R224" s="18"/>
      <c r="S224" s="18"/>
      <c r="T224" s="18"/>
      <c r="U224" s="18"/>
      <c r="V224" s="18"/>
      <c r="W224" s="18"/>
      <c r="X224" s="18"/>
      <c r="Y224" s="18"/>
      <c r="Z224" s="18"/>
    </row>
    <row r="225" spans="1:26" ht="41.25" customHeight="1" x14ac:dyDescent="0.35">
      <c r="A225" s="70" t="s">
        <v>321</v>
      </c>
      <c r="B225" s="71" t="s">
        <v>129</v>
      </c>
      <c r="C225" s="72" t="str">
        <f>IFERROR(VLOOKUP(B225,Utilitaires!$C$9:$D$13,2,FALSE),"")</f>
        <v>Taux de VÉRACITÉ</v>
      </c>
      <c r="D225" s="96" t="s">
        <v>64</v>
      </c>
      <c r="E225" s="96" t="s">
        <v>64</v>
      </c>
      <c r="F225" s="18"/>
      <c r="G225" s="18"/>
      <c r="H225" s="18"/>
      <c r="I225" s="18"/>
      <c r="J225" s="18"/>
      <c r="K225" s="18"/>
      <c r="L225" s="18"/>
      <c r="M225" s="18"/>
      <c r="N225" s="18"/>
      <c r="O225" s="18"/>
      <c r="P225" s="18"/>
      <c r="Q225" s="18"/>
      <c r="R225" s="18"/>
      <c r="S225" s="18"/>
      <c r="T225" s="18"/>
      <c r="U225" s="18"/>
      <c r="V225" s="18"/>
      <c r="W225" s="18"/>
      <c r="X225" s="18"/>
      <c r="Y225" s="18"/>
      <c r="Z225" s="18"/>
    </row>
    <row r="226" spans="1:26" ht="41.25" customHeight="1" x14ac:dyDescent="0.35">
      <c r="A226" s="70" t="s">
        <v>686</v>
      </c>
      <c r="B226" s="71" t="s">
        <v>129</v>
      </c>
      <c r="C226" s="72" t="str">
        <f>IFERROR(VLOOKUP(B226,Utilitaires!$C$9:$D$13,2,FALSE),"")</f>
        <v>Taux de VÉRACITÉ</v>
      </c>
      <c r="D226" s="96" t="s">
        <v>64</v>
      </c>
      <c r="E226" s="96" t="s">
        <v>64</v>
      </c>
      <c r="F226" s="18"/>
      <c r="G226" s="18"/>
      <c r="H226" s="18"/>
      <c r="I226" s="18"/>
      <c r="J226" s="18"/>
      <c r="K226" s="18"/>
      <c r="L226" s="18"/>
      <c r="M226" s="18"/>
      <c r="N226" s="18"/>
      <c r="O226" s="18"/>
      <c r="P226" s="18"/>
      <c r="Q226" s="18"/>
      <c r="R226" s="18"/>
      <c r="S226" s="18"/>
      <c r="T226" s="18"/>
      <c r="U226" s="18"/>
      <c r="V226" s="18"/>
      <c r="W226" s="18"/>
      <c r="X226" s="18"/>
      <c r="Y226" s="18"/>
      <c r="Z226" s="18"/>
    </row>
    <row r="227" spans="1:26" ht="41.25" customHeight="1" x14ac:dyDescent="0.35">
      <c r="A227" s="70" t="s">
        <v>687</v>
      </c>
      <c r="B227" s="71" t="s">
        <v>129</v>
      </c>
      <c r="C227" s="72" t="str">
        <f>IFERROR(VLOOKUP(B227,Utilitaires!$C$9:$D$13,2,FALSE),"")</f>
        <v>Taux de VÉRACITÉ</v>
      </c>
      <c r="D227" s="96" t="s">
        <v>64</v>
      </c>
      <c r="E227" s="96" t="s">
        <v>64</v>
      </c>
      <c r="F227" s="18"/>
      <c r="G227" s="18"/>
      <c r="H227" s="18"/>
      <c r="I227" s="18"/>
      <c r="J227" s="18"/>
      <c r="K227" s="18"/>
      <c r="L227" s="18"/>
      <c r="M227" s="18"/>
      <c r="N227" s="18"/>
      <c r="O227" s="18"/>
      <c r="P227" s="18"/>
      <c r="Q227" s="18"/>
      <c r="R227" s="18"/>
      <c r="S227" s="18"/>
      <c r="T227" s="18"/>
      <c r="U227" s="18"/>
      <c r="V227" s="18"/>
      <c r="W227" s="18"/>
      <c r="X227" s="18"/>
      <c r="Y227" s="18"/>
      <c r="Z227" s="18"/>
    </row>
    <row r="228" spans="1:26" ht="32.25" customHeight="1" x14ac:dyDescent="0.35">
      <c r="A228" s="70" t="s">
        <v>688</v>
      </c>
      <c r="B228" s="71" t="s">
        <v>129</v>
      </c>
      <c r="C228" s="72" t="str">
        <f>IFERROR(VLOOKUP(B228,Utilitaires!$C$9:$D$13,2,FALSE),"")</f>
        <v>Taux de VÉRACITÉ</v>
      </c>
      <c r="D228" s="96" t="s">
        <v>64</v>
      </c>
      <c r="E228" s="96" t="s">
        <v>64</v>
      </c>
      <c r="F228" s="18"/>
      <c r="G228" s="18"/>
      <c r="H228" s="18"/>
      <c r="I228" s="18"/>
      <c r="J228" s="18"/>
      <c r="K228" s="18"/>
      <c r="L228" s="18"/>
      <c r="M228" s="18"/>
      <c r="N228" s="18"/>
      <c r="O228" s="18"/>
      <c r="P228" s="18"/>
      <c r="Q228" s="18"/>
      <c r="R228" s="18"/>
      <c r="S228" s="18"/>
      <c r="T228" s="18"/>
      <c r="U228" s="18"/>
      <c r="V228" s="18"/>
      <c r="W228" s="18"/>
      <c r="X228" s="18"/>
      <c r="Y228" s="18"/>
      <c r="Z228" s="18"/>
    </row>
    <row r="229" spans="1:26" ht="32.25" customHeight="1" x14ac:dyDescent="0.35">
      <c r="A229" s="70" t="s">
        <v>689</v>
      </c>
      <c r="B229" s="71" t="s">
        <v>129</v>
      </c>
      <c r="C229" s="72" t="str">
        <f>IFERROR(VLOOKUP(B229,Utilitaires!$C$9:$D$13,2,FALSE),"")</f>
        <v>Taux de VÉRACITÉ</v>
      </c>
      <c r="D229" s="96" t="s">
        <v>64</v>
      </c>
      <c r="E229" s="96" t="s">
        <v>64</v>
      </c>
      <c r="F229" s="18"/>
      <c r="G229" s="18"/>
      <c r="H229" s="18"/>
      <c r="I229" s="18"/>
      <c r="J229" s="18"/>
      <c r="K229" s="18"/>
      <c r="L229" s="18"/>
      <c r="M229" s="18"/>
      <c r="N229" s="18"/>
      <c r="O229" s="18"/>
      <c r="P229" s="18"/>
      <c r="Q229" s="18"/>
      <c r="R229" s="18"/>
      <c r="S229" s="18"/>
      <c r="T229" s="18"/>
      <c r="U229" s="18"/>
      <c r="V229" s="18"/>
      <c r="W229" s="18"/>
      <c r="X229" s="18"/>
      <c r="Y229" s="18"/>
      <c r="Z229" s="18"/>
    </row>
    <row r="230" spans="1:26" ht="32.25" customHeight="1" x14ac:dyDescent="0.35">
      <c r="A230" s="70" t="s">
        <v>322</v>
      </c>
      <c r="B230" s="71" t="s">
        <v>129</v>
      </c>
      <c r="C230" s="72" t="str">
        <f>IFERROR(VLOOKUP(B230,Utilitaires!$C$9:$D$13,2,FALSE),"")</f>
        <v>Taux de VÉRACITÉ</v>
      </c>
      <c r="D230" s="96" t="s">
        <v>64</v>
      </c>
      <c r="E230" s="96" t="s">
        <v>64</v>
      </c>
      <c r="F230" s="18"/>
      <c r="G230" s="18"/>
      <c r="H230" s="18"/>
      <c r="I230" s="18"/>
      <c r="J230" s="18"/>
      <c r="K230" s="18"/>
      <c r="L230" s="18"/>
      <c r="M230" s="18"/>
      <c r="N230" s="18"/>
      <c r="O230" s="18"/>
      <c r="P230" s="18"/>
      <c r="Q230" s="18"/>
      <c r="R230" s="18"/>
      <c r="S230" s="18"/>
      <c r="T230" s="18"/>
      <c r="U230" s="18"/>
      <c r="V230" s="18"/>
      <c r="W230" s="18"/>
      <c r="X230" s="18"/>
      <c r="Y230" s="18"/>
      <c r="Z230" s="18"/>
    </row>
    <row r="231" spans="1:26" ht="32.25" customHeight="1" x14ac:dyDescent="0.35">
      <c r="A231" s="70" t="s">
        <v>690</v>
      </c>
      <c r="B231" s="71" t="s">
        <v>129</v>
      </c>
      <c r="C231" s="72" t="str">
        <f>IFERROR(VLOOKUP(B231,Utilitaires!$C$9:$D$13,2,FALSE),"")</f>
        <v>Taux de VÉRACITÉ</v>
      </c>
      <c r="D231" s="96" t="s">
        <v>64</v>
      </c>
      <c r="E231" s="96" t="s">
        <v>64</v>
      </c>
      <c r="F231" s="18"/>
      <c r="G231" s="18"/>
      <c r="H231" s="18"/>
      <c r="I231" s="18"/>
      <c r="J231" s="18"/>
      <c r="K231" s="18"/>
      <c r="L231" s="18"/>
      <c r="M231" s="18"/>
      <c r="N231" s="18"/>
      <c r="O231" s="18"/>
      <c r="P231" s="18"/>
      <c r="Q231" s="18"/>
      <c r="R231" s="18"/>
      <c r="S231" s="18"/>
      <c r="T231" s="18"/>
      <c r="U231" s="18"/>
      <c r="V231" s="18"/>
      <c r="W231" s="18"/>
      <c r="X231" s="18"/>
      <c r="Y231" s="18"/>
      <c r="Z231" s="18"/>
    </row>
    <row r="232" spans="1:26" ht="39.75" customHeight="1" x14ac:dyDescent="0.35">
      <c r="A232" s="64" t="s">
        <v>323</v>
      </c>
      <c r="B232" s="65"/>
      <c r="C232" s="66">
        <f>IFERROR(SUMIFS(C233:C253,C233:C253,"&lt;&gt;Taux de véracité",C233:C253,"&lt;&gt;NA")/COUNTIFS(C233:C253,"&lt;&gt;NA"),"")</f>
        <v>0</v>
      </c>
      <c r="D232" s="102" t="str">
        <f>IFERROR(VLOOKUP(E232,Utilitaires!$G$9:$J$13,2,FALSE),"")</f>
        <v>Conformité de niveau 1 :  Revoyez le fonctionnement de vos activités.</v>
      </c>
      <c r="E232" s="103" t="str">
        <f>IFERROR(IF(C232="",Utilitaires!$B$2,VLOOKUP(C232,Utilitaires!$E$9:$G$13,3)),"")</f>
        <v>Insuffisant</v>
      </c>
      <c r="F232" s="69"/>
      <c r="G232" s="69"/>
      <c r="H232" s="69"/>
      <c r="I232" s="69"/>
      <c r="J232" s="69"/>
      <c r="K232" s="69"/>
      <c r="L232" s="69"/>
      <c r="M232" s="69"/>
      <c r="N232" s="69"/>
      <c r="O232" s="69"/>
      <c r="P232" s="69"/>
      <c r="Q232" s="69"/>
      <c r="R232" s="69"/>
      <c r="S232" s="69"/>
      <c r="T232" s="69"/>
      <c r="U232" s="69"/>
      <c r="V232" s="69"/>
      <c r="W232" s="69"/>
      <c r="X232" s="69"/>
      <c r="Y232" s="69"/>
      <c r="Z232" s="69"/>
    </row>
    <row r="233" spans="1:26" ht="30" customHeight="1" x14ac:dyDescent="0.35">
      <c r="A233" s="70" t="s">
        <v>324</v>
      </c>
      <c r="B233" s="71" t="s">
        <v>129</v>
      </c>
      <c r="C233" s="72" t="str">
        <f>IFERROR(VLOOKUP(B233,Utilitaires!$C$9:$D$13,2,FALSE),"")</f>
        <v>Taux de VÉRACITÉ</v>
      </c>
      <c r="D233" s="96" t="s">
        <v>64</v>
      </c>
      <c r="E233" s="96" t="s">
        <v>64</v>
      </c>
      <c r="F233" s="18"/>
      <c r="G233" s="18"/>
      <c r="H233" s="18"/>
      <c r="I233" s="18"/>
      <c r="J233" s="18"/>
      <c r="K233" s="18"/>
      <c r="L233" s="18"/>
      <c r="M233" s="18"/>
      <c r="N233" s="18"/>
      <c r="O233" s="18"/>
      <c r="P233" s="18"/>
      <c r="Q233" s="18"/>
      <c r="R233" s="18"/>
      <c r="S233" s="18"/>
      <c r="T233" s="18"/>
      <c r="U233" s="18"/>
      <c r="V233" s="18"/>
      <c r="W233" s="18"/>
      <c r="X233" s="18"/>
      <c r="Y233" s="18"/>
      <c r="Z233" s="18"/>
    </row>
    <row r="234" spans="1:26" ht="22.5" customHeight="1" x14ac:dyDescent="0.35">
      <c r="A234" s="70" t="s">
        <v>325</v>
      </c>
      <c r="B234" s="71" t="s">
        <v>129</v>
      </c>
      <c r="C234" s="72" t="str">
        <f>IFERROR(VLOOKUP(B234,Utilitaires!$C$9:$D$13,2,FALSE),"")</f>
        <v>Taux de VÉRACITÉ</v>
      </c>
      <c r="D234" s="96" t="s">
        <v>64</v>
      </c>
      <c r="E234" s="96" t="s">
        <v>64</v>
      </c>
      <c r="F234" s="18"/>
      <c r="G234" s="18"/>
      <c r="H234" s="18"/>
      <c r="I234" s="18"/>
      <c r="J234" s="18"/>
      <c r="K234" s="18"/>
      <c r="L234" s="18"/>
      <c r="M234" s="18"/>
      <c r="N234" s="18"/>
      <c r="O234" s="18"/>
      <c r="P234" s="18"/>
      <c r="Q234" s="18"/>
      <c r="R234" s="18"/>
      <c r="S234" s="18"/>
      <c r="T234" s="18"/>
      <c r="U234" s="18"/>
      <c r="V234" s="18"/>
      <c r="W234" s="18"/>
      <c r="X234" s="18"/>
      <c r="Y234" s="18"/>
      <c r="Z234" s="18"/>
    </row>
    <row r="235" spans="1:26" ht="39" customHeight="1" x14ac:dyDescent="0.35">
      <c r="A235" s="70" t="s">
        <v>692</v>
      </c>
      <c r="B235" s="71" t="s">
        <v>129</v>
      </c>
      <c r="C235" s="72" t="str">
        <f>IFERROR(VLOOKUP(B235,Utilitaires!$C$9:$D$13,2,FALSE),"")</f>
        <v>Taux de VÉRACITÉ</v>
      </c>
      <c r="D235" s="96" t="s">
        <v>64</v>
      </c>
      <c r="E235" s="96" t="s">
        <v>64</v>
      </c>
      <c r="F235" s="18"/>
      <c r="G235" s="18"/>
      <c r="H235" s="18"/>
      <c r="I235" s="18"/>
      <c r="J235" s="18"/>
      <c r="K235" s="18"/>
      <c r="L235" s="18"/>
      <c r="M235" s="18"/>
      <c r="N235" s="18"/>
      <c r="O235" s="18"/>
      <c r="P235" s="18"/>
      <c r="Q235" s="18"/>
      <c r="R235" s="18"/>
      <c r="S235" s="18"/>
      <c r="T235" s="18"/>
      <c r="U235" s="18"/>
      <c r="V235" s="18"/>
      <c r="W235" s="18"/>
      <c r="X235" s="18"/>
      <c r="Y235" s="18"/>
      <c r="Z235" s="18"/>
    </row>
    <row r="236" spans="1:26" ht="40.5" customHeight="1" x14ac:dyDescent="0.35">
      <c r="A236" s="70" t="s">
        <v>691</v>
      </c>
      <c r="B236" s="71" t="s">
        <v>129</v>
      </c>
      <c r="C236" s="72" t="str">
        <f>IFERROR(VLOOKUP(B236,Utilitaires!$C$9:$D$13,2,FALSE),"")</f>
        <v>Taux de VÉRACITÉ</v>
      </c>
      <c r="D236" s="96" t="s">
        <v>64</v>
      </c>
      <c r="E236" s="96" t="s">
        <v>64</v>
      </c>
      <c r="F236" s="18"/>
      <c r="G236" s="18"/>
      <c r="H236" s="18"/>
      <c r="I236" s="18"/>
      <c r="J236" s="18"/>
      <c r="K236" s="18"/>
      <c r="L236" s="18"/>
      <c r="M236" s="18"/>
      <c r="N236" s="18"/>
      <c r="O236" s="18"/>
      <c r="P236" s="18"/>
      <c r="Q236" s="18"/>
      <c r="R236" s="18"/>
      <c r="S236" s="18"/>
      <c r="T236" s="18"/>
      <c r="U236" s="18"/>
      <c r="V236" s="18"/>
      <c r="W236" s="18"/>
      <c r="X236" s="18"/>
      <c r="Y236" s="18"/>
      <c r="Z236" s="18"/>
    </row>
    <row r="237" spans="1:26" ht="28.5" customHeight="1" x14ac:dyDescent="0.35">
      <c r="A237" s="70" t="s">
        <v>326</v>
      </c>
      <c r="B237" s="71" t="s">
        <v>129</v>
      </c>
      <c r="C237" s="72" t="str">
        <f>IFERROR(VLOOKUP(B237,Utilitaires!$C$9:$D$13,2,FALSE),"")</f>
        <v>Taux de VÉRACITÉ</v>
      </c>
      <c r="D237" s="96" t="s">
        <v>64</v>
      </c>
      <c r="E237" s="96" t="s">
        <v>64</v>
      </c>
      <c r="F237" s="18"/>
      <c r="G237" s="18"/>
      <c r="H237" s="18"/>
      <c r="I237" s="18"/>
      <c r="J237" s="18"/>
      <c r="K237" s="18"/>
      <c r="L237" s="18"/>
      <c r="M237" s="18"/>
      <c r="N237" s="18"/>
      <c r="O237" s="18"/>
      <c r="P237" s="18"/>
      <c r="Q237" s="18"/>
      <c r="R237" s="18"/>
      <c r="S237" s="18"/>
      <c r="T237" s="18"/>
      <c r="U237" s="18"/>
      <c r="V237" s="18"/>
      <c r="W237" s="18"/>
      <c r="X237" s="18"/>
      <c r="Y237" s="18"/>
      <c r="Z237" s="18"/>
    </row>
    <row r="238" spans="1:26" ht="28.5" customHeight="1" x14ac:dyDescent="0.35">
      <c r="A238" s="70" t="s">
        <v>327</v>
      </c>
      <c r="B238" s="71" t="s">
        <v>129</v>
      </c>
      <c r="C238" s="72" t="str">
        <f>IFERROR(VLOOKUP(B238,Utilitaires!$C$9:$D$13,2,FALSE),"")</f>
        <v>Taux de VÉRACITÉ</v>
      </c>
      <c r="D238" s="96" t="s">
        <v>64</v>
      </c>
      <c r="E238" s="96" t="s">
        <v>64</v>
      </c>
      <c r="F238" s="18"/>
      <c r="G238" s="18"/>
      <c r="H238" s="18"/>
      <c r="I238" s="18"/>
      <c r="J238" s="18"/>
      <c r="K238" s="18"/>
      <c r="L238" s="18"/>
      <c r="M238" s="18"/>
      <c r="N238" s="18"/>
      <c r="O238" s="18"/>
      <c r="P238" s="18"/>
      <c r="Q238" s="18"/>
      <c r="R238" s="18"/>
      <c r="S238" s="18"/>
      <c r="T238" s="18"/>
      <c r="U238" s="18"/>
      <c r="V238" s="18"/>
      <c r="W238" s="18"/>
      <c r="X238" s="18"/>
      <c r="Y238" s="18"/>
      <c r="Z238" s="18"/>
    </row>
    <row r="239" spans="1:26" ht="28.5" customHeight="1" x14ac:dyDescent="0.35">
      <c r="A239" s="70" t="s">
        <v>328</v>
      </c>
      <c r="B239" s="71" t="s">
        <v>129</v>
      </c>
      <c r="C239" s="72" t="str">
        <f>IFERROR(VLOOKUP(B239,Utilitaires!$C$9:$D$13,2,FALSE),"")</f>
        <v>Taux de VÉRACITÉ</v>
      </c>
      <c r="D239" s="96" t="s">
        <v>64</v>
      </c>
      <c r="E239" s="96" t="s">
        <v>64</v>
      </c>
      <c r="F239" s="18"/>
      <c r="G239" s="18"/>
      <c r="H239" s="18"/>
      <c r="I239" s="18"/>
      <c r="J239" s="18"/>
      <c r="K239" s="18"/>
      <c r="L239" s="18"/>
      <c r="M239" s="18"/>
      <c r="N239" s="18"/>
      <c r="O239" s="18"/>
      <c r="P239" s="18"/>
      <c r="Q239" s="18"/>
      <c r="R239" s="18"/>
      <c r="S239" s="18"/>
      <c r="T239" s="18"/>
      <c r="U239" s="18"/>
      <c r="V239" s="18"/>
      <c r="W239" s="18"/>
      <c r="X239" s="18"/>
      <c r="Y239" s="18"/>
      <c r="Z239" s="18"/>
    </row>
    <row r="240" spans="1:26" ht="28.5" customHeight="1" x14ac:dyDescent="0.35">
      <c r="A240" s="70" t="s">
        <v>329</v>
      </c>
      <c r="B240" s="71" t="s">
        <v>129</v>
      </c>
      <c r="C240" s="72" t="str">
        <f>IFERROR(VLOOKUP(B240,Utilitaires!$C$9:$D$13,2,FALSE),"")</f>
        <v>Taux de VÉRACITÉ</v>
      </c>
      <c r="D240" s="96" t="s">
        <v>64</v>
      </c>
      <c r="E240" s="96" t="s">
        <v>64</v>
      </c>
      <c r="F240" s="18"/>
      <c r="G240" s="18"/>
      <c r="H240" s="18"/>
      <c r="I240" s="18"/>
      <c r="J240" s="18"/>
      <c r="K240" s="18"/>
      <c r="L240" s="18"/>
      <c r="M240" s="18"/>
      <c r="N240" s="18"/>
      <c r="O240" s="18"/>
      <c r="P240" s="18"/>
      <c r="Q240" s="18"/>
      <c r="R240" s="18"/>
      <c r="S240" s="18"/>
      <c r="T240" s="18"/>
      <c r="U240" s="18"/>
      <c r="V240" s="18"/>
      <c r="W240" s="18"/>
      <c r="X240" s="18"/>
      <c r="Y240" s="18"/>
      <c r="Z240" s="18"/>
    </row>
    <row r="241" spans="1:26" ht="28.5" customHeight="1" x14ac:dyDescent="0.35">
      <c r="A241" s="70" t="s">
        <v>693</v>
      </c>
      <c r="B241" s="71" t="s">
        <v>129</v>
      </c>
      <c r="C241" s="72" t="str">
        <f>IFERROR(VLOOKUP(B241,Utilitaires!$C$9:$D$13,2,FALSE),"")</f>
        <v>Taux de VÉRACITÉ</v>
      </c>
      <c r="D241" s="96" t="s">
        <v>64</v>
      </c>
      <c r="E241" s="96" t="s">
        <v>64</v>
      </c>
      <c r="F241" s="18"/>
      <c r="G241" s="18"/>
      <c r="H241" s="18"/>
      <c r="I241" s="18"/>
      <c r="J241" s="18"/>
      <c r="K241" s="18"/>
      <c r="L241" s="18"/>
      <c r="M241" s="18"/>
      <c r="N241" s="18"/>
      <c r="O241" s="18"/>
      <c r="P241" s="18"/>
      <c r="Q241" s="18"/>
      <c r="R241" s="18"/>
      <c r="S241" s="18"/>
      <c r="T241" s="18"/>
      <c r="U241" s="18"/>
      <c r="V241" s="18"/>
      <c r="W241" s="18"/>
      <c r="X241" s="18"/>
      <c r="Y241" s="18"/>
      <c r="Z241" s="18"/>
    </row>
    <row r="242" spans="1:26" ht="28.5" customHeight="1" x14ac:dyDescent="0.35">
      <c r="A242" s="70" t="s">
        <v>330</v>
      </c>
      <c r="B242" s="71" t="s">
        <v>129</v>
      </c>
      <c r="C242" s="72" t="str">
        <f>IFERROR(VLOOKUP(B242,Utilitaires!$C$9:$D$13,2,FALSE),"")</f>
        <v>Taux de VÉRACITÉ</v>
      </c>
      <c r="D242" s="96" t="s">
        <v>64</v>
      </c>
      <c r="E242" s="96" t="s">
        <v>64</v>
      </c>
      <c r="F242" s="18"/>
      <c r="G242" s="18"/>
      <c r="H242" s="18"/>
      <c r="I242" s="18"/>
      <c r="J242" s="18"/>
      <c r="K242" s="18"/>
      <c r="L242" s="18"/>
      <c r="M242" s="18"/>
      <c r="N242" s="18"/>
      <c r="O242" s="18"/>
      <c r="P242" s="18"/>
      <c r="Q242" s="18"/>
      <c r="R242" s="18"/>
      <c r="S242" s="18"/>
      <c r="T242" s="18"/>
      <c r="U242" s="18"/>
      <c r="V242" s="18"/>
      <c r="W242" s="18"/>
      <c r="X242" s="18"/>
      <c r="Y242" s="18"/>
      <c r="Z242" s="18"/>
    </row>
    <row r="243" spans="1:26" ht="28.5" customHeight="1" x14ac:dyDescent="0.35">
      <c r="A243" s="70" t="s">
        <v>331</v>
      </c>
      <c r="B243" s="71" t="s">
        <v>129</v>
      </c>
      <c r="C243" s="72" t="str">
        <f>IFERROR(VLOOKUP(B243,Utilitaires!$C$9:$D$13,2,FALSE),"")</f>
        <v>Taux de VÉRACITÉ</v>
      </c>
      <c r="D243" s="96" t="s">
        <v>64</v>
      </c>
      <c r="E243" s="96" t="s">
        <v>64</v>
      </c>
      <c r="F243" s="18"/>
      <c r="G243" s="18"/>
      <c r="H243" s="18"/>
      <c r="I243" s="18"/>
      <c r="J243" s="18"/>
      <c r="K243" s="18"/>
      <c r="L243" s="18"/>
      <c r="M243" s="18"/>
      <c r="N243" s="18"/>
      <c r="O243" s="18"/>
      <c r="P243" s="18"/>
      <c r="Q243" s="18"/>
      <c r="R243" s="18"/>
      <c r="S243" s="18"/>
      <c r="T243" s="18"/>
      <c r="U243" s="18"/>
      <c r="V243" s="18"/>
      <c r="W243" s="18"/>
      <c r="X243" s="18"/>
      <c r="Y243" s="18"/>
      <c r="Z243" s="18"/>
    </row>
    <row r="244" spans="1:26" ht="28.5" customHeight="1" x14ac:dyDescent="0.35">
      <c r="A244" s="70" t="s">
        <v>332</v>
      </c>
      <c r="B244" s="71" t="s">
        <v>129</v>
      </c>
      <c r="C244" s="72" t="str">
        <f>IFERROR(VLOOKUP(B244,Utilitaires!$C$9:$D$13,2,FALSE),"")</f>
        <v>Taux de VÉRACITÉ</v>
      </c>
      <c r="D244" s="96" t="s">
        <v>64</v>
      </c>
      <c r="E244" s="96" t="s">
        <v>64</v>
      </c>
      <c r="F244" s="18"/>
      <c r="G244" s="18"/>
      <c r="H244" s="18"/>
      <c r="I244" s="18"/>
      <c r="J244" s="18"/>
      <c r="K244" s="18"/>
      <c r="L244" s="18"/>
      <c r="M244" s="18"/>
      <c r="N244" s="18"/>
      <c r="O244" s="18"/>
      <c r="P244" s="18"/>
      <c r="Q244" s="18"/>
      <c r="R244" s="18"/>
      <c r="S244" s="18"/>
      <c r="T244" s="18"/>
      <c r="U244" s="18"/>
      <c r="V244" s="18"/>
      <c r="W244" s="18"/>
      <c r="X244" s="18"/>
      <c r="Y244" s="18"/>
      <c r="Z244" s="18"/>
    </row>
    <row r="245" spans="1:26" ht="28.5" customHeight="1" x14ac:dyDescent="0.35">
      <c r="A245" s="70" t="s">
        <v>333</v>
      </c>
      <c r="B245" s="71" t="s">
        <v>129</v>
      </c>
      <c r="C245" s="72" t="str">
        <f>IFERROR(VLOOKUP(B245,Utilitaires!$C$9:$D$13,2,FALSE),"")</f>
        <v>Taux de VÉRACITÉ</v>
      </c>
      <c r="D245" s="96" t="s">
        <v>64</v>
      </c>
      <c r="E245" s="96" t="s">
        <v>64</v>
      </c>
      <c r="F245" s="18"/>
      <c r="G245" s="18"/>
      <c r="H245" s="18"/>
      <c r="I245" s="18"/>
      <c r="J245" s="18"/>
      <c r="K245" s="18"/>
      <c r="L245" s="18"/>
      <c r="M245" s="18"/>
      <c r="N245" s="18"/>
      <c r="O245" s="18"/>
      <c r="P245" s="18"/>
      <c r="Q245" s="18"/>
      <c r="R245" s="18"/>
      <c r="S245" s="18"/>
      <c r="T245" s="18"/>
      <c r="U245" s="18"/>
      <c r="V245" s="18"/>
      <c r="W245" s="18"/>
      <c r="X245" s="18"/>
      <c r="Y245" s="18"/>
      <c r="Z245" s="18"/>
    </row>
    <row r="246" spans="1:26" ht="28.5" customHeight="1" x14ac:dyDescent="0.35">
      <c r="A246" s="70" t="s">
        <v>334</v>
      </c>
      <c r="B246" s="71" t="s">
        <v>129</v>
      </c>
      <c r="C246" s="72" t="str">
        <f>IFERROR(VLOOKUP(B246,Utilitaires!$C$9:$D$13,2,FALSE),"")</f>
        <v>Taux de VÉRACITÉ</v>
      </c>
      <c r="D246" s="96" t="s">
        <v>64</v>
      </c>
      <c r="E246" s="96" t="s">
        <v>64</v>
      </c>
      <c r="F246" s="18"/>
      <c r="G246" s="18"/>
      <c r="H246" s="18"/>
      <c r="I246" s="18"/>
      <c r="J246" s="18"/>
      <c r="K246" s="18"/>
      <c r="L246" s="18"/>
      <c r="M246" s="18"/>
      <c r="N246" s="18"/>
      <c r="O246" s="18"/>
      <c r="P246" s="18"/>
      <c r="Q246" s="18"/>
      <c r="R246" s="18"/>
      <c r="S246" s="18"/>
      <c r="T246" s="18"/>
      <c r="U246" s="18"/>
      <c r="V246" s="18"/>
      <c r="W246" s="18"/>
      <c r="X246" s="18"/>
      <c r="Y246" s="18"/>
      <c r="Z246" s="18"/>
    </row>
    <row r="247" spans="1:26" ht="28.5" customHeight="1" x14ac:dyDescent="0.35">
      <c r="A247" s="70" t="s">
        <v>335</v>
      </c>
      <c r="B247" s="71" t="s">
        <v>129</v>
      </c>
      <c r="C247" s="72" t="str">
        <f>IFERROR(VLOOKUP(B247,Utilitaires!$C$9:$D$13,2,FALSE),"")</f>
        <v>Taux de VÉRACITÉ</v>
      </c>
      <c r="D247" s="96" t="s">
        <v>64</v>
      </c>
      <c r="E247" s="96" t="s">
        <v>64</v>
      </c>
      <c r="F247" s="18"/>
      <c r="G247" s="18"/>
      <c r="H247" s="18"/>
      <c r="I247" s="18"/>
      <c r="J247" s="18"/>
      <c r="K247" s="18"/>
      <c r="L247" s="18"/>
      <c r="M247" s="18"/>
      <c r="N247" s="18"/>
      <c r="O247" s="18"/>
      <c r="P247" s="18"/>
      <c r="Q247" s="18"/>
      <c r="R247" s="18"/>
      <c r="S247" s="18"/>
      <c r="T247" s="18"/>
      <c r="U247" s="18"/>
      <c r="V247" s="18"/>
      <c r="W247" s="18"/>
      <c r="X247" s="18"/>
      <c r="Y247" s="18"/>
      <c r="Z247" s="18"/>
    </row>
    <row r="248" spans="1:26" ht="28.5" customHeight="1" x14ac:dyDescent="0.35">
      <c r="A248" s="70" t="s">
        <v>694</v>
      </c>
      <c r="B248" s="71" t="s">
        <v>129</v>
      </c>
      <c r="C248" s="72" t="str">
        <f>IFERROR(VLOOKUP(B248,Utilitaires!$C$9:$D$13,2,FALSE),"")</f>
        <v>Taux de VÉRACITÉ</v>
      </c>
      <c r="D248" s="96" t="s">
        <v>64</v>
      </c>
      <c r="E248" s="96" t="s">
        <v>64</v>
      </c>
      <c r="F248" s="18"/>
      <c r="G248" s="18"/>
      <c r="H248" s="18"/>
      <c r="I248" s="18"/>
      <c r="J248" s="18"/>
      <c r="K248" s="18"/>
      <c r="L248" s="18"/>
      <c r="M248" s="18"/>
      <c r="N248" s="18"/>
      <c r="O248" s="18"/>
      <c r="P248" s="18"/>
      <c r="Q248" s="18"/>
      <c r="R248" s="18"/>
      <c r="S248" s="18"/>
      <c r="T248" s="18"/>
      <c r="U248" s="18"/>
      <c r="V248" s="18"/>
      <c r="W248" s="18"/>
      <c r="X248" s="18"/>
      <c r="Y248" s="18"/>
      <c r="Z248" s="18"/>
    </row>
    <row r="249" spans="1:26" ht="28.5" customHeight="1" x14ac:dyDescent="0.35">
      <c r="A249" s="70" t="s">
        <v>336</v>
      </c>
      <c r="B249" s="71" t="s">
        <v>129</v>
      </c>
      <c r="C249" s="72" t="str">
        <f>IFERROR(VLOOKUP(B249,Utilitaires!$C$9:$D$13,2,FALSE),"")</f>
        <v>Taux de VÉRACITÉ</v>
      </c>
      <c r="D249" s="96" t="s">
        <v>64</v>
      </c>
      <c r="E249" s="96" t="s">
        <v>64</v>
      </c>
      <c r="F249" s="18"/>
      <c r="G249" s="18"/>
      <c r="H249" s="18"/>
      <c r="I249" s="18"/>
      <c r="J249" s="18"/>
      <c r="K249" s="18"/>
      <c r="L249" s="18"/>
      <c r="M249" s="18"/>
      <c r="N249" s="18"/>
      <c r="O249" s="18"/>
      <c r="P249" s="18"/>
      <c r="Q249" s="18"/>
      <c r="R249" s="18"/>
      <c r="S249" s="18"/>
      <c r="T249" s="18"/>
      <c r="U249" s="18"/>
      <c r="V249" s="18"/>
      <c r="W249" s="18"/>
      <c r="X249" s="18"/>
      <c r="Y249" s="18"/>
      <c r="Z249" s="18"/>
    </row>
    <row r="250" spans="1:26" ht="28.5" customHeight="1" x14ac:dyDescent="0.35">
      <c r="A250" s="70" t="s">
        <v>695</v>
      </c>
      <c r="B250" s="71" t="s">
        <v>129</v>
      </c>
      <c r="C250" s="72" t="str">
        <f>IFERROR(VLOOKUP(B250,Utilitaires!$C$9:$D$13,2,FALSE),"")</f>
        <v>Taux de VÉRACITÉ</v>
      </c>
      <c r="D250" s="96" t="s">
        <v>64</v>
      </c>
      <c r="E250" s="96" t="s">
        <v>64</v>
      </c>
      <c r="F250" s="18"/>
      <c r="G250" s="18"/>
      <c r="H250" s="18"/>
      <c r="I250" s="18"/>
      <c r="J250" s="18"/>
      <c r="K250" s="18"/>
      <c r="L250" s="18"/>
      <c r="M250" s="18"/>
      <c r="N250" s="18"/>
      <c r="O250" s="18"/>
      <c r="P250" s="18"/>
      <c r="Q250" s="18"/>
      <c r="R250" s="18"/>
      <c r="S250" s="18"/>
      <c r="T250" s="18"/>
      <c r="U250" s="18"/>
      <c r="V250" s="18"/>
      <c r="W250" s="18"/>
      <c r="X250" s="18"/>
      <c r="Y250" s="18"/>
      <c r="Z250" s="18"/>
    </row>
    <row r="251" spans="1:26" ht="28.5" customHeight="1" x14ac:dyDescent="0.35">
      <c r="A251" s="70" t="s">
        <v>696</v>
      </c>
      <c r="B251" s="71" t="s">
        <v>129</v>
      </c>
      <c r="C251" s="72" t="str">
        <f>IFERROR(VLOOKUP(B251,Utilitaires!$C$9:$D$13,2,FALSE),"")</f>
        <v>Taux de VÉRACITÉ</v>
      </c>
      <c r="D251" s="96" t="s">
        <v>64</v>
      </c>
      <c r="E251" s="96" t="s">
        <v>64</v>
      </c>
      <c r="F251" s="18"/>
      <c r="G251" s="18"/>
      <c r="H251" s="18"/>
      <c r="I251" s="18"/>
      <c r="J251" s="18"/>
      <c r="K251" s="18"/>
      <c r="L251" s="18"/>
      <c r="M251" s="18"/>
      <c r="N251" s="18"/>
      <c r="O251" s="18"/>
      <c r="P251" s="18"/>
      <c r="Q251" s="18"/>
      <c r="R251" s="18"/>
      <c r="S251" s="18"/>
      <c r="T251" s="18"/>
      <c r="U251" s="18"/>
      <c r="V251" s="18"/>
      <c r="W251" s="18"/>
      <c r="X251" s="18"/>
      <c r="Y251" s="18"/>
      <c r="Z251" s="18"/>
    </row>
    <row r="252" spans="1:26" ht="46.5" customHeight="1" x14ac:dyDescent="0.35">
      <c r="A252" s="70" t="s">
        <v>697</v>
      </c>
      <c r="B252" s="71" t="s">
        <v>129</v>
      </c>
      <c r="C252" s="72" t="str">
        <f>IFERROR(VLOOKUP(B252,Utilitaires!$C$9:$D$13,2,FALSE),"")</f>
        <v>Taux de VÉRACITÉ</v>
      </c>
      <c r="D252" s="96" t="s">
        <v>64</v>
      </c>
      <c r="E252" s="96" t="s">
        <v>64</v>
      </c>
      <c r="F252" s="18"/>
      <c r="G252" s="18"/>
      <c r="H252" s="18"/>
      <c r="I252" s="18"/>
      <c r="J252" s="18"/>
      <c r="K252" s="18"/>
      <c r="L252" s="18"/>
      <c r="M252" s="18"/>
      <c r="N252" s="18"/>
      <c r="O252" s="18"/>
      <c r="P252" s="18"/>
      <c r="Q252" s="18"/>
      <c r="R252" s="18"/>
      <c r="S252" s="18"/>
      <c r="T252" s="18"/>
      <c r="U252" s="18"/>
      <c r="V252" s="18"/>
      <c r="W252" s="18"/>
      <c r="X252" s="18"/>
      <c r="Y252" s="18"/>
      <c r="Z252" s="18"/>
    </row>
    <row r="253" spans="1:26" ht="42" customHeight="1" x14ac:dyDescent="0.35">
      <c r="A253" s="70" t="s">
        <v>337</v>
      </c>
      <c r="B253" s="71" t="s">
        <v>129</v>
      </c>
      <c r="C253" s="72" t="str">
        <f>IFERROR(VLOOKUP(B253,Utilitaires!$C$9:$D$13,2,FALSE),"")</f>
        <v>Taux de VÉRACITÉ</v>
      </c>
      <c r="D253" s="96" t="s">
        <v>64</v>
      </c>
      <c r="E253" s="96" t="s">
        <v>64</v>
      </c>
      <c r="F253" s="18"/>
      <c r="G253" s="18"/>
      <c r="H253" s="18"/>
      <c r="I253" s="18"/>
      <c r="J253" s="18"/>
      <c r="K253" s="18"/>
      <c r="L253" s="18"/>
      <c r="M253" s="18"/>
      <c r="N253" s="18"/>
      <c r="O253" s="18"/>
      <c r="P253" s="18"/>
      <c r="Q253" s="18"/>
      <c r="R253" s="18"/>
      <c r="S253" s="18"/>
      <c r="T253" s="18"/>
      <c r="U253" s="18"/>
      <c r="V253" s="18"/>
      <c r="W253" s="18"/>
      <c r="X253" s="18"/>
      <c r="Y253" s="18"/>
      <c r="Z253" s="18"/>
    </row>
    <row r="254" spans="1:26" ht="39.75" customHeight="1" x14ac:dyDescent="0.35">
      <c r="A254" s="64" t="s">
        <v>338</v>
      </c>
      <c r="B254" s="65"/>
      <c r="C254" s="66">
        <f>IFERROR(AVERAGE(C255,C259,C264,C267,C277,C281),"")</f>
        <v>0</v>
      </c>
      <c r="D254" s="102" t="str">
        <f>IFERROR(VLOOKUP(E254,Utilitaires!$G$9:$J$13,2,FALSE),"")</f>
        <v>Conformité de niveau 1 :  Revoyez le fonctionnement de vos activités.</v>
      </c>
      <c r="E254" s="107" t="str">
        <f>IFERROR(IF(C254="",Utilitaires!$B$2,VLOOKUP(C254,Utilitaires!$E$9:$G$13,3)),"")</f>
        <v>Insuffisant</v>
      </c>
      <c r="F254" s="69"/>
      <c r="G254" s="69"/>
      <c r="H254" s="69"/>
      <c r="I254" s="69"/>
      <c r="J254" s="69"/>
      <c r="K254" s="69"/>
      <c r="L254" s="69"/>
      <c r="M254" s="69"/>
      <c r="N254" s="69"/>
      <c r="O254" s="69"/>
      <c r="P254" s="69"/>
      <c r="Q254" s="69"/>
      <c r="R254" s="69"/>
      <c r="S254" s="69"/>
      <c r="T254" s="69"/>
      <c r="U254" s="69"/>
      <c r="V254" s="69"/>
      <c r="W254" s="69"/>
      <c r="X254" s="69"/>
      <c r="Y254" s="69"/>
      <c r="Z254" s="69"/>
    </row>
    <row r="255" spans="1:26" ht="39.75" customHeight="1" x14ac:dyDescent="0.35">
      <c r="A255" s="108" t="s">
        <v>339</v>
      </c>
      <c r="B255" s="109"/>
      <c r="C255" s="99">
        <f>IFERROR(SUMIFS(C256:C258,C256:C258,"&lt;&gt;Taux de véracité",C256:C258,"&lt;&gt;NA")/COUNTIFS(C256:C258,"&lt;&gt;NA"),"")</f>
        <v>0</v>
      </c>
      <c r="D255" s="110" t="str">
        <f>IFERROR(VLOOKUP(E255,Utilitaires!$G$9:$J$13,2,FALSE),"")</f>
        <v>Conformité de niveau 1 :  Revoyez le fonctionnement de vos activités.</v>
      </c>
      <c r="E255" s="111" t="str">
        <f>IFERROR(IF(C255="",Utilitaires!$B$2,VLOOKUP(C255,Utilitaires!$E$9:$G$13,3)),"")</f>
        <v>Insuffisant</v>
      </c>
      <c r="F255" s="69"/>
      <c r="G255" s="69"/>
      <c r="H255" s="69"/>
      <c r="I255" s="69"/>
      <c r="J255" s="69"/>
      <c r="K255" s="69"/>
      <c r="L255" s="69"/>
      <c r="M255" s="69"/>
      <c r="N255" s="69"/>
      <c r="O255" s="69"/>
      <c r="P255" s="69"/>
      <c r="Q255" s="69"/>
      <c r="R255" s="69"/>
      <c r="S255" s="69"/>
      <c r="T255" s="69"/>
      <c r="U255" s="69"/>
      <c r="V255" s="69"/>
      <c r="W255" s="69"/>
      <c r="X255" s="69"/>
      <c r="Y255" s="69"/>
      <c r="Z255" s="69"/>
    </row>
    <row r="256" spans="1:26" ht="27" customHeight="1" x14ac:dyDescent="0.35">
      <c r="A256" s="70" t="s">
        <v>340</v>
      </c>
      <c r="B256" s="71" t="s">
        <v>129</v>
      </c>
      <c r="C256" s="72" t="str">
        <f>IFERROR(VLOOKUP(B256,Utilitaires!$C$9:$D$13,2,FALSE),"")</f>
        <v>Taux de VÉRACITÉ</v>
      </c>
      <c r="D256" s="96" t="s">
        <v>64</v>
      </c>
      <c r="E256" s="96" t="s">
        <v>64</v>
      </c>
      <c r="F256" s="18"/>
      <c r="G256" s="18"/>
      <c r="H256" s="18"/>
      <c r="I256" s="18"/>
      <c r="J256" s="18"/>
      <c r="K256" s="18"/>
      <c r="L256" s="18"/>
      <c r="M256" s="18"/>
      <c r="N256" s="18"/>
      <c r="O256" s="18"/>
      <c r="P256" s="18"/>
      <c r="Q256" s="18"/>
      <c r="R256" s="18"/>
      <c r="S256" s="18"/>
      <c r="T256" s="18"/>
      <c r="U256" s="18"/>
      <c r="V256" s="18"/>
      <c r="W256" s="18"/>
      <c r="X256" s="18"/>
      <c r="Y256" s="18"/>
      <c r="Z256" s="18"/>
    </row>
    <row r="257" spans="1:26" ht="27" customHeight="1" x14ac:dyDescent="0.35">
      <c r="A257" s="70" t="s">
        <v>341</v>
      </c>
      <c r="B257" s="71" t="s">
        <v>129</v>
      </c>
      <c r="C257" s="72" t="str">
        <f>IFERROR(VLOOKUP(B257,Utilitaires!$C$9:$D$13,2,FALSE),"")</f>
        <v>Taux de VÉRACITÉ</v>
      </c>
      <c r="D257" s="96" t="s">
        <v>64</v>
      </c>
      <c r="E257" s="96" t="s">
        <v>64</v>
      </c>
      <c r="F257" s="18"/>
      <c r="G257" s="18"/>
      <c r="H257" s="18"/>
      <c r="I257" s="18"/>
      <c r="J257" s="18"/>
      <c r="K257" s="18"/>
      <c r="L257" s="18"/>
      <c r="M257" s="18"/>
      <c r="N257" s="18"/>
      <c r="O257" s="18"/>
      <c r="P257" s="18"/>
      <c r="Q257" s="18"/>
      <c r="R257" s="18"/>
      <c r="S257" s="18"/>
      <c r="T257" s="18"/>
      <c r="U257" s="18"/>
      <c r="V257" s="18"/>
      <c r="W257" s="18"/>
      <c r="X257" s="18"/>
      <c r="Y257" s="18"/>
      <c r="Z257" s="18"/>
    </row>
    <row r="258" spans="1:26" ht="27" customHeight="1" x14ac:dyDescent="0.35">
      <c r="A258" s="70" t="s">
        <v>342</v>
      </c>
      <c r="B258" s="71" t="s">
        <v>129</v>
      </c>
      <c r="C258" s="72" t="str">
        <f>IFERROR(VLOOKUP(B258,Utilitaires!$C$9:$D$13,2,FALSE),"")</f>
        <v>Taux de VÉRACITÉ</v>
      </c>
      <c r="D258" s="96" t="s">
        <v>64</v>
      </c>
      <c r="E258" s="96" t="s">
        <v>64</v>
      </c>
      <c r="F258" s="18"/>
      <c r="G258" s="18"/>
      <c r="H258" s="18"/>
      <c r="I258" s="18"/>
      <c r="J258" s="18"/>
      <c r="K258" s="18"/>
      <c r="L258" s="18"/>
      <c r="M258" s="18"/>
      <c r="N258" s="18"/>
      <c r="O258" s="18"/>
      <c r="P258" s="18"/>
      <c r="Q258" s="18"/>
      <c r="R258" s="18"/>
      <c r="S258" s="18"/>
      <c r="T258" s="18"/>
      <c r="U258" s="18"/>
      <c r="V258" s="18"/>
      <c r="W258" s="18"/>
      <c r="X258" s="18"/>
      <c r="Y258" s="18"/>
      <c r="Z258" s="18"/>
    </row>
    <row r="259" spans="1:26" ht="39.75" customHeight="1" x14ac:dyDescent="0.35">
      <c r="A259" s="108" t="s">
        <v>343</v>
      </c>
      <c r="B259" s="109"/>
      <c r="C259" s="99">
        <f>IFERROR(SUMIFS(C260:C262,C260:C262,"&lt;&gt;Taux de véracité",C260:C262,"&lt;&gt;NA")/COUNTIFS(C260:C262,"&lt;&gt;NA"),"")</f>
        <v>0</v>
      </c>
      <c r="D259" s="110" t="str">
        <f>IFERROR(VLOOKUP(E259,Utilitaires!$G$9:$J$13,2,FALSE),"")</f>
        <v>Conformité de niveau 1 :  Revoyez le fonctionnement de vos activités.</v>
      </c>
      <c r="E259" s="111" t="str">
        <f>IFERROR(IF(C259="",Utilitaires!$B$2,VLOOKUP(C259,Utilitaires!$E$9:$G$13,3)),"")</f>
        <v>Insuffisant</v>
      </c>
      <c r="F259" s="69"/>
      <c r="G259" s="69"/>
      <c r="H259" s="69"/>
      <c r="I259" s="69"/>
      <c r="J259" s="69"/>
      <c r="K259" s="69"/>
      <c r="L259" s="69"/>
      <c r="M259" s="69"/>
      <c r="N259" s="69"/>
      <c r="O259" s="69"/>
      <c r="P259" s="69"/>
      <c r="Q259" s="69"/>
      <c r="R259" s="69"/>
      <c r="S259" s="69"/>
      <c r="T259" s="69"/>
      <c r="U259" s="69"/>
      <c r="V259" s="69"/>
      <c r="W259" s="69"/>
      <c r="X259" s="69"/>
      <c r="Y259" s="69"/>
      <c r="Z259" s="69"/>
    </row>
    <row r="260" spans="1:26" ht="20" x14ac:dyDescent="0.35">
      <c r="A260" s="70" t="s">
        <v>344</v>
      </c>
      <c r="B260" s="71" t="s">
        <v>129</v>
      </c>
      <c r="C260" s="72" t="str">
        <f>IFERROR(VLOOKUP(B260,Utilitaires!$C$9:$D$13,2,FALSE),"")</f>
        <v>Taux de VÉRACITÉ</v>
      </c>
      <c r="D260" s="96" t="s">
        <v>64</v>
      </c>
      <c r="E260" s="96" t="s">
        <v>64</v>
      </c>
      <c r="F260" s="18"/>
      <c r="G260" s="18"/>
      <c r="H260" s="18"/>
      <c r="I260" s="18"/>
      <c r="J260" s="18"/>
      <c r="K260" s="18"/>
      <c r="L260" s="18"/>
      <c r="M260" s="18"/>
      <c r="N260" s="18"/>
      <c r="O260" s="18"/>
      <c r="P260" s="18"/>
      <c r="Q260" s="18"/>
      <c r="R260" s="18"/>
      <c r="S260" s="18"/>
      <c r="T260" s="18"/>
      <c r="U260" s="18"/>
      <c r="V260" s="18"/>
      <c r="W260" s="18"/>
      <c r="X260" s="18"/>
      <c r="Y260" s="18"/>
      <c r="Z260" s="18"/>
    </row>
    <row r="261" spans="1:26" ht="20" x14ac:dyDescent="0.35">
      <c r="A261" s="70" t="s">
        <v>345</v>
      </c>
      <c r="B261" s="71" t="s">
        <v>129</v>
      </c>
      <c r="C261" s="72" t="str">
        <f>IFERROR(VLOOKUP(B261,Utilitaires!$C$9:$D$13,2,FALSE),"")</f>
        <v>Taux de VÉRACITÉ</v>
      </c>
      <c r="D261" s="96" t="s">
        <v>64</v>
      </c>
      <c r="E261" s="96" t="s">
        <v>64</v>
      </c>
      <c r="F261" s="18"/>
      <c r="G261" s="18"/>
      <c r="H261" s="18"/>
      <c r="I261" s="18"/>
      <c r="J261" s="18"/>
      <c r="K261" s="18"/>
      <c r="L261" s="18"/>
      <c r="M261" s="18"/>
      <c r="N261" s="18"/>
      <c r="O261" s="18"/>
      <c r="P261" s="18"/>
      <c r="Q261" s="18"/>
      <c r="R261" s="18"/>
      <c r="S261" s="18"/>
      <c r="T261" s="18"/>
      <c r="U261" s="18"/>
      <c r="V261" s="18"/>
      <c r="W261" s="18"/>
      <c r="X261" s="18"/>
      <c r="Y261" s="18"/>
      <c r="Z261" s="18"/>
    </row>
    <row r="262" spans="1:26" ht="30" x14ac:dyDescent="0.35">
      <c r="A262" s="70" t="s">
        <v>346</v>
      </c>
      <c r="B262" s="71" t="s">
        <v>129</v>
      </c>
      <c r="C262" s="72" t="str">
        <f>IFERROR(VLOOKUP(B262,Utilitaires!$C$9:$D$13,2,FALSE),"")</f>
        <v>Taux de VÉRACITÉ</v>
      </c>
      <c r="D262" s="96" t="s">
        <v>64</v>
      </c>
      <c r="E262" s="96" t="s">
        <v>64</v>
      </c>
      <c r="F262" s="18"/>
      <c r="G262" s="18"/>
      <c r="H262" s="18"/>
      <c r="I262" s="18"/>
      <c r="J262" s="18"/>
      <c r="K262" s="18"/>
      <c r="L262" s="18"/>
      <c r="M262" s="18"/>
      <c r="N262" s="18"/>
      <c r="O262" s="18"/>
      <c r="P262" s="18"/>
      <c r="Q262" s="18"/>
      <c r="R262" s="18"/>
      <c r="S262" s="18"/>
      <c r="T262" s="18"/>
      <c r="U262" s="18"/>
      <c r="V262" s="18"/>
      <c r="W262" s="18"/>
      <c r="X262" s="18"/>
      <c r="Y262" s="18"/>
      <c r="Z262" s="18"/>
    </row>
    <row r="263" spans="1:26" ht="27" customHeight="1" x14ac:dyDescent="0.35">
      <c r="A263" s="70" t="s">
        <v>347</v>
      </c>
      <c r="B263" s="71" t="s">
        <v>129</v>
      </c>
      <c r="C263" s="72" t="str">
        <f>IFERROR(VLOOKUP(B263,Utilitaires!$C$9:$D$13,2,FALSE),"")</f>
        <v>Taux de VÉRACITÉ</v>
      </c>
      <c r="D263" s="96" t="s">
        <v>64</v>
      </c>
      <c r="E263" s="96" t="s">
        <v>64</v>
      </c>
      <c r="F263" s="18"/>
      <c r="G263" s="18"/>
      <c r="H263" s="18"/>
      <c r="I263" s="18"/>
      <c r="J263" s="18"/>
      <c r="K263" s="18"/>
      <c r="L263" s="18"/>
      <c r="M263" s="18"/>
      <c r="N263" s="18"/>
      <c r="O263" s="18"/>
      <c r="P263" s="18"/>
      <c r="Q263" s="18"/>
      <c r="R263" s="18"/>
      <c r="S263" s="18"/>
      <c r="T263" s="18"/>
      <c r="U263" s="18"/>
      <c r="V263" s="18"/>
      <c r="W263" s="18"/>
      <c r="X263" s="18"/>
      <c r="Y263" s="18"/>
      <c r="Z263" s="18"/>
    </row>
    <row r="264" spans="1:26" ht="39.75" customHeight="1" x14ac:dyDescent="0.35">
      <c r="A264" s="108" t="s">
        <v>348</v>
      </c>
      <c r="B264" s="109"/>
      <c r="C264" s="99">
        <f>IFERROR(SUMIFS(C265:C266,C265:C266,"&lt;&gt;Taux de véracité",C265:C266,"&lt;&gt;NA")/COUNTIFS(C265:C266,"&lt;&gt;NA"),"")</f>
        <v>0</v>
      </c>
      <c r="D264" s="110" t="str">
        <f>IFERROR(VLOOKUP(E264,Utilitaires!$G$9:$J$13,2,FALSE),"")</f>
        <v>Conformité de niveau 1 :  Revoyez le fonctionnement de vos activités.</v>
      </c>
      <c r="E264" s="111" t="str">
        <f>IFERROR(IF(C264="",Utilitaires!$B$2,VLOOKUP(C264,Utilitaires!$E$9:$G$13,3)),"")</f>
        <v>Insuffisant</v>
      </c>
      <c r="F264" s="69"/>
      <c r="G264" s="69"/>
      <c r="H264" s="69"/>
      <c r="I264" s="69"/>
      <c r="J264" s="69"/>
      <c r="K264" s="69"/>
      <c r="L264" s="69"/>
      <c r="M264" s="69"/>
      <c r="N264" s="69"/>
      <c r="O264" s="69"/>
      <c r="P264" s="69"/>
      <c r="Q264" s="69"/>
      <c r="R264" s="69"/>
      <c r="S264" s="69"/>
      <c r="T264" s="69"/>
      <c r="U264" s="69"/>
      <c r="V264" s="69"/>
      <c r="W264" s="69"/>
      <c r="X264" s="69"/>
      <c r="Y264" s="69"/>
      <c r="Z264" s="69"/>
    </row>
    <row r="265" spans="1:26" ht="23.25" customHeight="1" x14ac:dyDescent="0.35">
      <c r="A265" s="70" t="s">
        <v>349</v>
      </c>
      <c r="B265" s="71" t="s">
        <v>129</v>
      </c>
      <c r="C265" s="72" t="str">
        <f>IFERROR(VLOOKUP(B265,Utilitaires!$C$9:$D$13,2,FALSE),"")</f>
        <v>Taux de VÉRACITÉ</v>
      </c>
      <c r="D265" s="96" t="s">
        <v>64</v>
      </c>
      <c r="E265" s="96" t="s">
        <v>64</v>
      </c>
      <c r="F265" s="18"/>
      <c r="G265" s="18"/>
      <c r="H265" s="18"/>
      <c r="I265" s="18"/>
      <c r="J265" s="18"/>
      <c r="K265" s="18"/>
      <c r="L265" s="18"/>
      <c r="M265" s="18"/>
      <c r="N265" s="18"/>
      <c r="O265" s="18"/>
      <c r="P265" s="18"/>
      <c r="Q265" s="18"/>
      <c r="R265" s="18"/>
      <c r="S265" s="18"/>
      <c r="T265" s="18"/>
      <c r="U265" s="18"/>
      <c r="V265" s="18"/>
      <c r="W265" s="18"/>
      <c r="X265" s="18"/>
      <c r="Y265" s="18"/>
      <c r="Z265" s="18"/>
    </row>
    <row r="266" spans="1:26" ht="23.25" customHeight="1" x14ac:dyDescent="0.35">
      <c r="A266" s="70" t="s">
        <v>350</v>
      </c>
      <c r="B266" s="71" t="s">
        <v>129</v>
      </c>
      <c r="C266" s="72" t="str">
        <f>IFERROR(VLOOKUP(B266,Utilitaires!$C$9:$D$13,2,FALSE),"")</f>
        <v>Taux de VÉRACITÉ</v>
      </c>
      <c r="D266" s="96" t="s">
        <v>64</v>
      </c>
      <c r="E266" s="96" t="s">
        <v>64</v>
      </c>
      <c r="F266" s="18"/>
      <c r="G266" s="18"/>
      <c r="H266" s="18"/>
      <c r="I266" s="18"/>
      <c r="J266" s="18"/>
      <c r="K266" s="18"/>
      <c r="L266" s="18"/>
      <c r="M266" s="18"/>
      <c r="N266" s="18"/>
      <c r="O266" s="18"/>
      <c r="P266" s="18"/>
      <c r="Q266" s="18"/>
      <c r="R266" s="18"/>
      <c r="S266" s="18"/>
      <c r="T266" s="18"/>
      <c r="U266" s="18"/>
      <c r="V266" s="18"/>
      <c r="W266" s="18"/>
      <c r="X266" s="18"/>
      <c r="Y266" s="18"/>
      <c r="Z266" s="18"/>
    </row>
    <row r="267" spans="1:26" ht="39.75" customHeight="1" x14ac:dyDescent="0.35">
      <c r="A267" s="108" t="s">
        <v>348</v>
      </c>
      <c r="B267" s="109"/>
      <c r="C267" s="99">
        <f>IFERROR(SUMIFS(C268:C276,C268:C276,"&lt;&gt;Taux de véracité",C268:C276,"&lt;&gt;NA")/COUNTIFS(C268:C276,"&lt;&gt;NA"),"")</f>
        <v>0</v>
      </c>
      <c r="D267" s="110" t="str">
        <f>IFERROR(VLOOKUP(E267,Utilitaires!$G$9:$J$13,2,FALSE),"")</f>
        <v>Conformité de niveau 1 :  Revoyez le fonctionnement de vos activités.</v>
      </c>
      <c r="E267" s="111" t="str">
        <f>IFERROR(IF(C267="",Utilitaires!$B$2,VLOOKUP(C267,Utilitaires!$E$9:$G$13,3)),"")</f>
        <v>Insuffisant</v>
      </c>
      <c r="F267" s="69"/>
      <c r="G267" s="69"/>
      <c r="H267" s="69"/>
      <c r="I267" s="69"/>
      <c r="J267" s="69"/>
      <c r="K267" s="69"/>
      <c r="L267" s="69"/>
      <c r="M267" s="69"/>
      <c r="N267" s="69"/>
      <c r="O267" s="69"/>
      <c r="P267" s="69"/>
      <c r="Q267" s="69"/>
      <c r="R267" s="69"/>
      <c r="S267" s="69"/>
      <c r="T267" s="69"/>
      <c r="U267" s="69"/>
      <c r="V267" s="69"/>
      <c r="W267" s="69"/>
      <c r="X267" s="69"/>
      <c r="Y267" s="69"/>
      <c r="Z267" s="69"/>
    </row>
    <row r="268" spans="1:26" ht="27" customHeight="1" x14ac:dyDescent="0.35">
      <c r="A268" s="70" t="s">
        <v>351</v>
      </c>
      <c r="B268" s="71" t="s">
        <v>129</v>
      </c>
      <c r="C268" s="72" t="str">
        <f>IFERROR(VLOOKUP(B268,Utilitaires!$C$9:$D$13,2,FALSE),"")</f>
        <v>Taux de VÉRACITÉ</v>
      </c>
      <c r="D268" s="96" t="s">
        <v>64</v>
      </c>
      <c r="E268" s="96" t="s">
        <v>64</v>
      </c>
      <c r="F268" s="18"/>
      <c r="G268" s="18"/>
      <c r="H268" s="18"/>
      <c r="I268" s="18"/>
      <c r="J268" s="18"/>
      <c r="K268" s="18"/>
      <c r="L268" s="18"/>
      <c r="M268" s="18"/>
      <c r="N268" s="18"/>
      <c r="O268" s="18"/>
      <c r="P268" s="18"/>
      <c r="Q268" s="18"/>
      <c r="R268" s="18"/>
      <c r="S268" s="18"/>
      <c r="T268" s="18"/>
      <c r="U268" s="18"/>
      <c r="V268" s="18"/>
      <c r="W268" s="18"/>
      <c r="X268" s="18"/>
      <c r="Y268" s="18"/>
      <c r="Z268" s="18"/>
    </row>
    <row r="269" spans="1:26" ht="29.25" customHeight="1" x14ac:dyDescent="0.35">
      <c r="A269" s="70" t="s">
        <v>352</v>
      </c>
      <c r="B269" s="71" t="s">
        <v>129</v>
      </c>
      <c r="C269" s="72" t="s">
        <v>353</v>
      </c>
      <c r="D269" s="96"/>
      <c r="E269" s="96"/>
      <c r="F269" s="18"/>
      <c r="G269" s="18"/>
      <c r="H269" s="18"/>
      <c r="I269" s="18"/>
      <c r="J269" s="18"/>
      <c r="K269" s="18"/>
      <c r="L269" s="18"/>
      <c r="M269" s="18"/>
      <c r="N269" s="18"/>
      <c r="O269" s="18"/>
      <c r="P269" s="18"/>
      <c r="Q269" s="18"/>
      <c r="R269" s="18"/>
      <c r="S269" s="18"/>
      <c r="T269" s="18"/>
      <c r="U269" s="18"/>
      <c r="V269" s="18"/>
      <c r="W269" s="18"/>
      <c r="X269" s="18"/>
      <c r="Y269" s="18"/>
      <c r="Z269" s="18"/>
    </row>
    <row r="270" spans="1:26" ht="30.75" customHeight="1" x14ac:dyDescent="0.35">
      <c r="A270" s="70" t="s">
        <v>354</v>
      </c>
      <c r="B270" s="71" t="s">
        <v>129</v>
      </c>
      <c r="C270" s="72" t="s">
        <v>353</v>
      </c>
      <c r="D270" s="96"/>
      <c r="E270" s="96"/>
      <c r="F270" s="18"/>
      <c r="G270" s="18"/>
      <c r="H270" s="18"/>
      <c r="I270" s="18"/>
      <c r="J270" s="18"/>
      <c r="K270" s="18"/>
      <c r="L270" s="18"/>
      <c r="M270" s="18"/>
      <c r="N270" s="18"/>
      <c r="O270" s="18"/>
      <c r="P270" s="18"/>
      <c r="Q270" s="18"/>
      <c r="R270" s="18"/>
      <c r="S270" s="18"/>
      <c r="T270" s="18"/>
      <c r="U270" s="18"/>
      <c r="V270" s="18"/>
      <c r="W270" s="18"/>
      <c r="X270" s="18"/>
      <c r="Y270" s="18"/>
      <c r="Z270" s="18"/>
    </row>
    <row r="271" spans="1:26" ht="20" x14ac:dyDescent="0.35">
      <c r="A271" s="70" t="s">
        <v>355</v>
      </c>
      <c r="B271" s="71" t="s">
        <v>129</v>
      </c>
      <c r="C271" s="72" t="str">
        <f>IFERROR(VLOOKUP(B271,Utilitaires!$C$9:$D$13,2,FALSE),"")</f>
        <v>Taux de VÉRACITÉ</v>
      </c>
      <c r="D271" s="96" t="s">
        <v>64</v>
      </c>
      <c r="E271" s="96" t="s">
        <v>64</v>
      </c>
      <c r="F271" s="18"/>
      <c r="G271" s="18"/>
      <c r="H271" s="18"/>
      <c r="I271" s="18"/>
      <c r="J271" s="18"/>
      <c r="K271" s="18"/>
      <c r="L271" s="18"/>
      <c r="M271" s="18"/>
      <c r="N271" s="18"/>
      <c r="O271" s="18"/>
      <c r="P271" s="18"/>
      <c r="Q271" s="18"/>
      <c r="R271" s="18"/>
      <c r="S271" s="18"/>
      <c r="T271" s="18"/>
      <c r="U271" s="18"/>
      <c r="V271" s="18"/>
      <c r="W271" s="18"/>
      <c r="X271" s="18"/>
      <c r="Y271" s="18"/>
      <c r="Z271" s="18"/>
    </row>
    <row r="272" spans="1:26" ht="40" x14ac:dyDescent="0.35">
      <c r="A272" s="70" t="s">
        <v>356</v>
      </c>
      <c r="B272" s="71" t="s">
        <v>129</v>
      </c>
      <c r="C272" s="72" t="s">
        <v>353</v>
      </c>
      <c r="D272" s="112"/>
      <c r="E272" s="96"/>
      <c r="F272" s="18"/>
      <c r="G272" s="18"/>
      <c r="H272" s="18"/>
      <c r="I272" s="18"/>
      <c r="J272" s="18"/>
      <c r="K272" s="18"/>
      <c r="L272" s="18"/>
      <c r="M272" s="18"/>
      <c r="N272" s="18"/>
      <c r="O272" s="18"/>
      <c r="P272" s="18"/>
      <c r="Q272" s="18"/>
      <c r="R272" s="18"/>
      <c r="S272" s="18"/>
      <c r="T272" s="18"/>
      <c r="U272" s="18"/>
      <c r="V272" s="18"/>
      <c r="W272" s="18"/>
      <c r="X272" s="18"/>
      <c r="Y272" s="18"/>
      <c r="Z272" s="18"/>
    </row>
    <row r="273" spans="1:26" ht="27.75" customHeight="1" x14ac:dyDescent="0.35">
      <c r="A273" s="70" t="s">
        <v>357</v>
      </c>
      <c r="B273" s="71" t="s">
        <v>129</v>
      </c>
      <c r="C273" s="72" t="s">
        <v>353</v>
      </c>
      <c r="D273" s="112"/>
      <c r="E273" s="96"/>
      <c r="F273" s="18"/>
      <c r="G273" s="18"/>
      <c r="H273" s="18"/>
      <c r="I273" s="18"/>
      <c r="J273" s="18"/>
      <c r="K273" s="18"/>
      <c r="L273" s="18"/>
      <c r="M273" s="18"/>
      <c r="N273" s="18"/>
      <c r="O273" s="18"/>
      <c r="P273" s="18"/>
      <c r="Q273" s="18"/>
      <c r="R273" s="18"/>
      <c r="S273" s="18"/>
      <c r="T273" s="18"/>
      <c r="U273" s="18"/>
      <c r="V273" s="18"/>
      <c r="W273" s="18"/>
      <c r="X273" s="18"/>
      <c r="Y273" s="18"/>
      <c r="Z273" s="18"/>
    </row>
    <row r="274" spans="1:26" ht="28.5" customHeight="1" x14ac:dyDescent="0.35">
      <c r="A274" s="70" t="s">
        <v>358</v>
      </c>
      <c r="B274" s="71" t="s">
        <v>129</v>
      </c>
      <c r="C274" s="72" t="s">
        <v>353</v>
      </c>
      <c r="D274" s="112"/>
      <c r="E274" s="96"/>
      <c r="F274" s="18"/>
      <c r="G274" s="18"/>
      <c r="H274" s="18"/>
      <c r="I274" s="18"/>
      <c r="J274" s="18"/>
      <c r="K274" s="18"/>
      <c r="L274" s="18"/>
      <c r="M274" s="18"/>
      <c r="N274" s="18"/>
      <c r="O274" s="18"/>
      <c r="P274" s="18"/>
      <c r="Q274" s="18"/>
      <c r="R274" s="18"/>
      <c r="S274" s="18"/>
      <c r="T274" s="18"/>
      <c r="U274" s="18"/>
      <c r="V274" s="18"/>
      <c r="W274" s="18"/>
      <c r="X274" s="18"/>
      <c r="Y274" s="18"/>
      <c r="Z274" s="18"/>
    </row>
    <row r="275" spans="1:26" ht="35.25" customHeight="1" x14ac:dyDescent="0.35">
      <c r="A275" s="70" t="s">
        <v>359</v>
      </c>
      <c r="B275" s="71" t="s">
        <v>129</v>
      </c>
      <c r="C275" s="72" t="s">
        <v>353</v>
      </c>
      <c r="D275" s="112"/>
      <c r="E275" s="96"/>
      <c r="F275" s="18"/>
      <c r="G275" s="18"/>
      <c r="H275" s="18"/>
      <c r="I275" s="18"/>
      <c r="J275" s="18"/>
      <c r="K275" s="18"/>
      <c r="L275" s="18"/>
      <c r="M275" s="18"/>
      <c r="N275" s="18"/>
      <c r="O275" s="18"/>
      <c r="P275" s="18"/>
      <c r="Q275" s="18"/>
      <c r="R275" s="18"/>
      <c r="S275" s="18"/>
      <c r="T275" s="18"/>
      <c r="U275" s="18"/>
      <c r="V275" s="18"/>
      <c r="W275" s="18"/>
      <c r="X275" s="18"/>
      <c r="Y275" s="18"/>
      <c r="Z275" s="18"/>
    </row>
    <row r="276" spans="1:26" ht="40" x14ac:dyDescent="0.35">
      <c r="A276" s="70" t="s">
        <v>360</v>
      </c>
      <c r="B276" s="71" t="s">
        <v>129</v>
      </c>
      <c r="C276" s="72" t="s">
        <v>353</v>
      </c>
      <c r="D276" s="112"/>
      <c r="E276" s="96"/>
      <c r="F276" s="18"/>
      <c r="G276" s="18"/>
      <c r="H276" s="18"/>
      <c r="I276" s="18"/>
      <c r="J276" s="18"/>
      <c r="K276" s="18"/>
      <c r="L276" s="18"/>
      <c r="M276" s="18"/>
      <c r="N276" s="18"/>
      <c r="O276" s="18"/>
      <c r="P276" s="18"/>
      <c r="Q276" s="18"/>
      <c r="R276" s="18"/>
      <c r="S276" s="18"/>
      <c r="T276" s="18"/>
      <c r="U276" s="18"/>
      <c r="V276" s="18"/>
      <c r="W276" s="18"/>
      <c r="X276" s="18"/>
      <c r="Y276" s="18"/>
      <c r="Z276" s="18"/>
    </row>
    <row r="277" spans="1:26" ht="39.75" customHeight="1" x14ac:dyDescent="0.35">
      <c r="A277" s="108" t="s">
        <v>361</v>
      </c>
      <c r="B277" s="109"/>
      <c r="C277" s="99">
        <f>IFERROR(SUMIFS(C278:C280,C278:C280,"&lt;&gt;Taux de véracité",C278:C280,"&lt;&gt;NA")/COUNTIFS(C278:C280,"&lt;&gt;NA"),"")</f>
        <v>0</v>
      </c>
      <c r="D277" s="110" t="str">
        <f>IFERROR(VLOOKUP(E277,Utilitaires!$G$9:$J$13,2,FALSE),"")</f>
        <v>Conformité de niveau 1 :  Revoyez le fonctionnement de vos activités.</v>
      </c>
      <c r="E277" s="111" t="str">
        <f>IFERROR(IF(C277="",Utilitaires!$B$2,VLOOKUP(C277,Utilitaires!$E$9:$G$13,3)),"")</f>
        <v>Insuffisant</v>
      </c>
      <c r="F277" s="69"/>
      <c r="G277" s="69"/>
      <c r="H277" s="69"/>
      <c r="I277" s="69"/>
      <c r="J277" s="69"/>
      <c r="K277" s="69"/>
      <c r="L277" s="69"/>
      <c r="M277" s="69"/>
      <c r="N277" s="69"/>
      <c r="O277" s="69"/>
      <c r="P277" s="69"/>
      <c r="Q277" s="69"/>
      <c r="R277" s="69"/>
      <c r="S277" s="69"/>
      <c r="T277" s="69"/>
      <c r="U277" s="69"/>
      <c r="V277" s="69"/>
      <c r="W277" s="69"/>
      <c r="X277" s="69"/>
      <c r="Y277" s="69"/>
      <c r="Z277" s="69"/>
    </row>
    <row r="278" spans="1:26" ht="36.75" customHeight="1" x14ac:dyDescent="0.35">
      <c r="A278" s="70" t="s">
        <v>362</v>
      </c>
      <c r="B278" s="71" t="s">
        <v>129</v>
      </c>
      <c r="C278" s="72" t="str">
        <f>IFERROR(VLOOKUP(B278,Utilitaires!$C$9:$D$13,2,FALSE),"")</f>
        <v>Taux de VÉRACITÉ</v>
      </c>
      <c r="D278" s="96" t="s">
        <v>64</v>
      </c>
      <c r="E278" s="96" t="s">
        <v>64</v>
      </c>
      <c r="F278" s="18"/>
      <c r="G278" s="18"/>
      <c r="H278" s="18"/>
      <c r="I278" s="18"/>
      <c r="J278" s="18"/>
      <c r="K278" s="18"/>
      <c r="L278" s="18"/>
      <c r="M278" s="18"/>
      <c r="N278" s="18"/>
      <c r="O278" s="18"/>
      <c r="P278" s="18"/>
      <c r="Q278" s="18"/>
      <c r="R278" s="18"/>
      <c r="S278" s="18"/>
      <c r="T278" s="18"/>
      <c r="U278" s="18"/>
      <c r="V278" s="18"/>
      <c r="W278" s="18"/>
      <c r="X278" s="18"/>
      <c r="Y278" s="18"/>
      <c r="Z278" s="18"/>
    </row>
    <row r="279" spans="1:26" ht="36.75" customHeight="1" x14ac:dyDescent="0.35">
      <c r="A279" s="70" t="s">
        <v>363</v>
      </c>
      <c r="B279" s="71" t="s">
        <v>129</v>
      </c>
      <c r="C279" s="72" t="str">
        <f>IFERROR(VLOOKUP(B279,Utilitaires!$C$9:$D$13,2,FALSE),"")</f>
        <v>Taux de VÉRACITÉ</v>
      </c>
      <c r="D279" s="96" t="s">
        <v>64</v>
      </c>
      <c r="E279" s="96" t="s">
        <v>64</v>
      </c>
      <c r="F279" s="18"/>
      <c r="G279" s="18"/>
      <c r="H279" s="18"/>
      <c r="I279" s="18"/>
      <c r="J279" s="18"/>
      <c r="K279" s="18"/>
      <c r="L279" s="18"/>
      <c r="M279" s="18"/>
      <c r="N279" s="18"/>
      <c r="O279" s="18"/>
      <c r="P279" s="18"/>
      <c r="Q279" s="18"/>
      <c r="R279" s="18"/>
      <c r="S279" s="18"/>
      <c r="T279" s="18"/>
      <c r="U279" s="18"/>
      <c r="V279" s="18"/>
      <c r="W279" s="18"/>
      <c r="X279" s="18"/>
      <c r="Y279" s="18"/>
      <c r="Z279" s="18"/>
    </row>
    <row r="280" spans="1:26" ht="36.75" customHeight="1" x14ac:dyDescent="0.35">
      <c r="A280" s="70" t="s">
        <v>364</v>
      </c>
      <c r="B280" s="71" t="s">
        <v>129</v>
      </c>
      <c r="C280" s="72" t="str">
        <f>IFERROR(VLOOKUP(B280,Utilitaires!$C$9:$D$13,2,FALSE),"")</f>
        <v>Taux de VÉRACITÉ</v>
      </c>
      <c r="D280" s="96" t="s">
        <v>64</v>
      </c>
      <c r="E280" s="96" t="s">
        <v>64</v>
      </c>
      <c r="F280" s="18"/>
      <c r="G280" s="18"/>
      <c r="H280" s="18"/>
      <c r="I280" s="18"/>
      <c r="J280" s="18"/>
      <c r="K280" s="18"/>
      <c r="L280" s="18"/>
      <c r="M280" s="18"/>
      <c r="N280" s="18"/>
      <c r="O280" s="18"/>
      <c r="P280" s="18"/>
      <c r="Q280" s="18"/>
      <c r="R280" s="18"/>
      <c r="S280" s="18"/>
      <c r="T280" s="18"/>
      <c r="U280" s="18"/>
      <c r="V280" s="18"/>
      <c r="W280" s="18"/>
      <c r="X280" s="18"/>
      <c r="Y280" s="18"/>
      <c r="Z280" s="18"/>
    </row>
    <row r="281" spans="1:26" ht="39.75" customHeight="1" x14ac:dyDescent="0.35">
      <c r="A281" s="108" t="s">
        <v>365</v>
      </c>
      <c r="B281" s="109"/>
      <c r="C281" s="99">
        <f>IFERROR(SUMIFS(C282:C288,C282:C288,"&lt;&gt;Taux de véracité",C282:C288,"&lt;&gt;NA")/COUNTIFS(C282:C288,"&lt;&gt;NA"),"")</f>
        <v>0</v>
      </c>
      <c r="D281" s="110" t="str">
        <f>IFERROR(VLOOKUP(E281,Utilitaires!$G$9:$J$13,2,FALSE),"")</f>
        <v>Conformité de niveau 1 :  Revoyez le fonctionnement de vos activités.</v>
      </c>
      <c r="E281" s="111" t="str">
        <f>IFERROR(IF(C281="",Utilitaires!$B$2,VLOOKUP(C281,Utilitaires!$E$9:$G$13,3)),"")</f>
        <v>Insuffisant</v>
      </c>
      <c r="F281" s="69"/>
      <c r="G281" s="69"/>
      <c r="H281" s="69"/>
      <c r="I281" s="69"/>
      <c r="J281" s="69"/>
      <c r="K281" s="69"/>
      <c r="L281" s="69"/>
      <c r="M281" s="69"/>
      <c r="N281" s="69"/>
      <c r="O281" s="69"/>
      <c r="P281" s="69"/>
      <c r="Q281" s="69"/>
      <c r="R281" s="69"/>
      <c r="S281" s="69"/>
      <c r="T281" s="69"/>
      <c r="U281" s="69"/>
      <c r="V281" s="69"/>
      <c r="W281" s="69"/>
      <c r="X281" s="69"/>
      <c r="Y281" s="69"/>
      <c r="Z281" s="69"/>
    </row>
    <row r="282" spans="1:26" ht="30" customHeight="1" x14ac:dyDescent="0.35">
      <c r="A282" s="70" t="s">
        <v>366</v>
      </c>
      <c r="B282" s="71" t="s">
        <v>129</v>
      </c>
      <c r="C282" s="72" t="str">
        <f>IFERROR(VLOOKUP(B282,Utilitaires!$C$9:$D$13,2,FALSE),"")</f>
        <v>Taux de VÉRACITÉ</v>
      </c>
      <c r="D282" s="96" t="s">
        <v>64</v>
      </c>
      <c r="E282" s="96" t="s">
        <v>64</v>
      </c>
      <c r="F282" s="18"/>
      <c r="G282" s="18"/>
      <c r="H282" s="18"/>
      <c r="I282" s="18"/>
      <c r="J282" s="18"/>
      <c r="K282" s="18"/>
      <c r="L282" s="18"/>
      <c r="M282" s="18"/>
      <c r="N282" s="18"/>
      <c r="O282" s="18"/>
      <c r="P282" s="18"/>
      <c r="Q282" s="18"/>
      <c r="R282" s="18"/>
      <c r="S282" s="18"/>
      <c r="T282" s="18"/>
      <c r="U282" s="18"/>
      <c r="V282" s="18"/>
      <c r="W282" s="18"/>
      <c r="X282" s="18"/>
      <c r="Y282" s="18"/>
      <c r="Z282" s="18"/>
    </row>
    <row r="283" spans="1:26" ht="30" customHeight="1" x14ac:dyDescent="0.35">
      <c r="A283" s="70" t="s">
        <v>367</v>
      </c>
      <c r="B283" s="71" t="s">
        <v>129</v>
      </c>
      <c r="C283" s="72" t="str">
        <f>IFERROR(VLOOKUP(B283,Utilitaires!$C$9:$D$13,2,FALSE),"")</f>
        <v>Taux de VÉRACITÉ</v>
      </c>
      <c r="D283" s="96" t="s">
        <v>64</v>
      </c>
      <c r="E283" s="96" t="s">
        <v>64</v>
      </c>
      <c r="F283" s="18"/>
      <c r="G283" s="18"/>
      <c r="H283" s="18"/>
      <c r="I283" s="18"/>
      <c r="J283" s="18"/>
      <c r="K283" s="18"/>
      <c r="L283" s="18"/>
      <c r="M283" s="18"/>
      <c r="N283" s="18"/>
      <c r="O283" s="18"/>
      <c r="P283" s="18"/>
      <c r="Q283" s="18"/>
      <c r="R283" s="18"/>
      <c r="S283" s="18"/>
      <c r="T283" s="18"/>
      <c r="U283" s="18"/>
      <c r="V283" s="18"/>
      <c r="W283" s="18"/>
      <c r="X283" s="18"/>
      <c r="Y283" s="18"/>
      <c r="Z283" s="18"/>
    </row>
    <row r="284" spans="1:26" ht="30" customHeight="1" x14ac:dyDescent="0.35">
      <c r="A284" s="70" t="s">
        <v>368</v>
      </c>
      <c r="B284" s="71" t="s">
        <v>129</v>
      </c>
      <c r="C284" s="72" t="str">
        <f>IFERROR(VLOOKUP(B284,Utilitaires!$C$9:$D$13,2,FALSE),"")</f>
        <v>Taux de VÉRACITÉ</v>
      </c>
      <c r="D284" s="96" t="s">
        <v>64</v>
      </c>
      <c r="E284" s="96" t="s">
        <v>64</v>
      </c>
      <c r="F284" s="18"/>
      <c r="G284" s="18"/>
      <c r="H284" s="18"/>
      <c r="I284" s="18"/>
      <c r="J284" s="18"/>
      <c r="K284" s="18"/>
      <c r="L284" s="18"/>
      <c r="M284" s="18"/>
      <c r="N284" s="18"/>
      <c r="O284" s="18"/>
      <c r="P284" s="18"/>
      <c r="Q284" s="18"/>
      <c r="R284" s="18"/>
      <c r="S284" s="18"/>
      <c r="T284" s="18"/>
      <c r="U284" s="18"/>
      <c r="V284" s="18"/>
      <c r="W284" s="18"/>
      <c r="X284" s="18"/>
      <c r="Y284" s="18"/>
      <c r="Z284" s="18"/>
    </row>
    <row r="285" spans="1:26" ht="30" customHeight="1" x14ac:dyDescent="0.35">
      <c r="A285" s="70" t="s">
        <v>369</v>
      </c>
      <c r="B285" s="71" t="s">
        <v>129</v>
      </c>
      <c r="C285" s="72" t="str">
        <f>IFERROR(VLOOKUP(B285,Utilitaires!$C$9:$D$13,2,FALSE),"")</f>
        <v>Taux de VÉRACITÉ</v>
      </c>
      <c r="D285" s="96" t="s">
        <v>64</v>
      </c>
      <c r="E285" s="96" t="s">
        <v>64</v>
      </c>
      <c r="F285" s="18"/>
      <c r="G285" s="18"/>
      <c r="H285" s="18"/>
      <c r="I285" s="18"/>
      <c r="J285" s="18"/>
      <c r="K285" s="18"/>
      <c r="L285" s="18"/>
      <c r="M285" s="18"/>
      <c r="N285" s="18"/>
      <c r="O285" s="18"/>
      <c r="P285" s="18"/>
      <c r="Q285" s="18"/>
      <c r="R285" s="18"/>
      <c r="S285" s="18"/>
      <c r="T285" s="18"/>
      <c r="U285" s="18"/>
      <c r="V285" s="18"/>
      <c r="W285" s="18"/>
      <c r="X285" s="18"/>
      <c r="Y285" s="18"/>
      <c r="Z285" s="18"/>
    </row>
    <row r="286" spans="1:26" ht="30" customHeight="1" x14ac:dyDescent="0.35">
      <c r="A286" s="70" t="s">
        <v>370</v>
      </c>
      <c r="B286" s="71" t="s">
        <v>129</v>
      </c>
      <c r="C286" s="72" t="str">
        <f>IFERROR(VLOOKUP(B286,Utilitaires!$C$9:$D$13,2,FALSE),"")</f>
        <v>Taux de VÉRACITÉ</v>
      </c>
      <c r="D286" s="96" t="s">
        <v>64</v>
      </c>
      <c r="E286" s="96" t="s">
        <v>64</v>
      </c>
      <c r="F286" s="18"/>
      <c r="G286" s="18"/>
      <c r="H286" s="18"/>
      <c r="I286" s="18"/>
      <c r="J286" s="18"/>
      <c r="K286" s="18"/>
      <c r="L286" s="18"/>
      <c r="M286" s="18"/>
      <c r="N286" s="18"/>
      <c r="O286" s="18"/>
      <c r="P286" s="18"/>
      <c r="Q286" s="18"/>
      <c r="R286" s="18"/>
      <c r="S286" s="18"/>
      <c r="T286" s="18"/>
      <c r="U286" s="18"/>
      <c r="V286" s="18"/>
      <c r="W286" s="18"/>
      <c r="X286" s="18"/>
      <c r="Y286" s="18"/>
      <c r="Z286" s="18"/>
    </row>
    <row r="287" spans="1:26" ht="30" customHeight="1" x14ac:dyDescent="0.35">
      <c r="A287" s="70" t="s">
        <v>371</v>
      </c>
      <c r="B287" s="71" t="s">
        <v>129</v>
      </c>
      <c r="C287" s="72" t="str">
        <f>IFERROR(VLOOKUP(B287,Utilitaires!$C$9:$D$13,2,FALSE),"")</f>
        <v>Taux de VÉRACITÉ</v>
      </c>
      <c r="D287" s="96" t="s">
        <v>64</v>
      </c>
      <c r="E287" s="96" t="s">
        <v>64</v>
      </c>
      <c r="F287" s="18"/>
      <c r="G287" s="18"/>
      <c r="H287" s="18"/>
      <c r="I287" s="18"/>
      <c r="J287" s="18"/>
      <c r="K287" s="18"/>
      <c r="L287" s="18"/>
      <c r="M287" s="18"/>
      <c r="N287" s="18"/>
      <c r="O287" s="18"/>
      <c r="P287" s="18"/>
      <c r="Q287" s="18"/>
      <c r="R287" s="18"/>
      <c r="S287" s="18"/>
      <c r="T287" s="18"/>
      <c r="U287" s="18"/>
      <c r="V287" s="18"/>
      <c r="W287" s="18"/>
      <c r="X287" s="18"/>
      <c r="Y287" s="18"/>
      <c r="Z287" s="18"/>
    </row>
    <row r="288" spans="1:26" ht="30" customHeight="1" x14ac:dyDescent="0.35">
      <c r="A288" s="70" t="s">
        <v>372</v>
      </c>
      <c r="B288" s="71" t="s">
        <v>129</v>
      </c>
      <c r="C288" s="72" t="str">
        <f>IFERROR(VLOOKUP(B288,Utilitaires!$C$9:$D$13,2,FALSE),"")</f>
        <v>Taux de VÉRACITÉ</v>
      </c>
      <c r="D288" s="96" t="s">
        <v>64</v>
      </c>
      <c r="E288" s="96" t="s">
        <v>64</v>
      </c>
      <c r="F288" s="18"/>
      <c r="G288" s="18"/>
      <c r="H288" s="18"/>
      <c r="I288" s="18"/>
      <c r="J288" s="18"/>
      <c r="K288" s="18"/>
      <c r="L288" s="18"/>
      <c r="M288" s="18"/>
      <c r="N288" s="18"/>
      <c r="O288" s="18"/>
      <c r="P288" s="18"/>
      <c r="Q288" s="18"/>
      <c r="R288" s="18"/>
      <c r="S288" s="18"/>
      <c r="T288" s="18"/>
      <c r="U288" s="18"/>
      <c r="V288" s="18"/>
      <c r="W288" s="18"/>
      <c r="X288" s="18"/>
      <c r="Y288" s="18"/>
      <c r="Z288" s="18"/>
    </row>
    <row r="289" spans="1:26" ht="39.75" customHeight="1" x14ac:dyDescent="0.35">
      <c r="A289" s="58" t="s">
        <v>373</v>
      </c>
      <c r="B289" s="92"/>
      <c r="C289" s="60">
        <f>IFERROR(SUMIFS(C290:C291,C290:C291,"&lt;&gt;Taux de véracité",C290:C291,"&lt;&gt;NA")/COUNTIFS(C290:C291,"&lt;&gt;NA"),"")</f>
        <v>0</v>
      </c>
      <c r="D289" s="61" t="str">
        <f>IFERROR(VLOOKUP(E289,Utilitaires!$G$9:$J$13,2,FALSE),"")</f>
        <v>Conformité de niveau 1 :  Revoyez le fonctionnement de vos activités.</v>
      </c>
      <c r="E289" s="106" t="str">
        <f>IFERROR(IF(C289="",Utilitaires!$B$2,VLOOKUP(C289,Utilitaires!$E$9:$G$13,3)),"")</f>
        <v>Insuffisant</v>
      </c>
      <c r="F289" s="63"/>
      <c r="G289" s="63"/>
      <c r="H289" s="63"/>
      <c r="I289" s="63"/>
      <c r="J289" s="63"/>
      <c r="K289" s="63"/>
      <c r="L289" s="63"/>
      <c r="M289" s="63"/>
      <c r="N289" s="63"/>
      <c r="O289" s="63"/>
      <c r="P289" s="63"/>
      <c r="Q289" s="63"/>
      <c r="R289" s="63"/>
      <c r="S289" s="63"/>
      <c r="T289" s="63"/>
      <c r="U289" s="63"/>
      <c r="V289" s="63"/>
      <c r="W289" s="63"/>
      <c r="X289" s="63"/>
      <c r="Y289" s="63"/>
      <c r="Z289" s="63"/>
    </row>
    <row r="290" spans="1:26" ht="39.75" customHeight="1" x14ac:dyDescent="0.35">
      <c r="A290" s="70" t="s">
        <v>374</v>
      </c>
      <c r="B290" s="71" t="s">
        <v>129</v>
      </c>
      <c r="C290" s="72" t="str">
        <f>IFERROR(VLOOKUP(B290,Utilitaires!$C$9:$D$13,2,FALSE),"")</f>
        <v>Taux de VÉRACITÉ</v>
      </c>
      <c r="D290" s="96" t="s">
        <v>64</v>
      </c>
      <c r="E290" s="96" t="s">
        <v>64</v>
      </c>
      <c r="F290" s="63"/>
      <c r="G290" s="63"/>
      <c r="H290" s="63"/>
      <c r="I290" s="63"/>
      <c r="J290" s="63"/>
      <c r="K290" s="63"/>
      <c r="L290" s="63"/>
      <c r="M290" s="63"/>
      <c r="N290" s="63"/>
      <c r="O290" s="63"/>
      <c r="P290" s="63"/>
      <c r="Q290" s="63"/>
      <c r="R290" s="63"/>
      <c r="S290" s="63"/>
      <c r="T290" s="63"/>
      <c r="U290" s="63"/>
      <c r="V290" s="63"/>
      <c r="W290" s="63"/>
      <c r="X290" s="63"/>
      <c r="Y290" s="63"/>
      <c r="Z290" s="63"/>
    </row>
    <row r="291" spans="1:26" ht="39.75" customHeight="1" x14ac:dyDescent="0.35">
      <c r="A291" s="70" t="s">
        <v>375</v>
      </c>
      <c r="B291" s="71" t="s">
        <v>129</v>
      </c>
      <c r="C291" s="72" t="str">
        <f>IFERROR(VLOOKUP(B291,Utilitaires!$C$9:$D$13,2,FALSE),"")</f>
        <v>Taux de VÉRACITÉ</v>
      </c>
      <c r="D291" s="96" t="s">
        <v>64</v>
      </c>
      <c r="E291" s="96" t="s">
        <v>64</v>
      </c>
      <c r="F291" s="63"/>
      <c r="G291" s="63"/>
      <c r="H291" s="63"/>
      <c r="I291" s="63"/>
      <c r="J291" s="63"/>
      <c r="K291" s="63"/>
      <c r="L291" s="63"/>
      <c r="M291" s="63"/>
      <c r="N291" s="63"/>
      <c r="O291" s="63"/>
      <c r="P291" s="63"/>
      <c r="Q291" s="63"/>
      <c r="R291" s="63"/>
      <c r="S291" s="63"/>
      <c r="T291" s="63"/>
      <c r="U291" s="63"/>
      <c r="V291" s="63"/>
      <c r="W291" s="63"/>
      <c r="X291" s="63"/>
      <c r="Y291" s="63"/>
      <c r="Z291" s="63"/>
    </row>
    <row r="292" spans="1:26" ht="39.75" customHeight="1" x14ac:dyDescent="0.35">
      <c r="A292" s="58" t="s">
        <v>376</v>
      </c>
      <c r="B292" s="92"/>
      <c r="C292" s="60">
        <f>IFERROR(AVERAGE(C293,C332,C350),"")</f>
        <v>0</v>
      </c>
      <c r="D292" s="61" t="str">
        <f>IFERROR(VLOOKUP(E292,Utilitaires!$G$9:$J$13,2,FALSE),"")</f>
        <v>Conformité de niveau 1 :  Revoyez le fonctionnement de vos activités.</v>
      </c>
      <c r="E292" s="106" t="str">
        <f>IFERROR(IF(C292="",Utilitaires!$B$2,VLOOKUP(C292,Utilitaires!$E$9:$G$13,3)),"")</f>
        <v>Insuffisant</v>
      </c>
      <c r="F292" s="63"/>
      <c r="G292" s="63"/>
      <c r="H292" s="63"/>
      <c r="I292" s="63"/>
      <c r="J292" s="63"/>
      <c r="K292" s="63"/>
      <c r="L292" s="63"/>
      <c r="M292" s="63"/>
      <c r="N292" s="63"/>
      <c r="O292" s="63"/>
      <c r="P292" s="63"/>
      <c r="Q292" s="63"/>
      <c r="R292" s="63"/>
      <c r="S292" s="63"/>
      <c r="T292" s="63"/>
      <c r="U292" s="63"/>
      <c r="V292" s="63"/>
      <c r="W292" s="63"/>
      <c r="X292" s="63"/>
      <c r="Y292" s="63"/>
      <c r="Z292" s="63"/>
    </row>
    <row r="293" spans="1:26" ht="39.75" customHeight="1" x14ac:dyDescent="0.35">
      <c r="A293" s="64" t="s">
        <v>704</v>
      </c>
      <c r="B293" s="65"/>
      <c r="C293" s="66">
        <f>IFERROR(AVERAGE(C294,C295,C307,C310,C325,C327,),"")</f>
        <v>0</v>
      </c>
      <c r="D293" s="102" t="str">
        <f>IFERROR(VLOOKUP(E293,Utilitaires!$G$9:$J$13,2,FALSE),"")</f>
        <v>Conformité de niveau 1 :  Revoyez le fonctionnement de vos activités.</v>
      </c>
      <c r="E293" s="103" t="str">
        <f>IFERROR(IF(C293="",Utilitaires!$B$2,VLOOKUP(C293,Utilitaires!$E$9:$G$13,3)),"")</f>
        <v>Insuffisant</v>
      </c>
      <c r="F293" s="69"/>
      <c r="G293" s="69"/>
      <c r="H293" s="69"/>
      <c r="I293" s="69"/>
      <c r="J293" s="69"/>
      <c r="K293" s="69"/>
      <c r="L293" s="69"/>
      <c r="M293" s="69"/>
      <c r="N293" s="69"/>
      <c r="O293" s="69"/>
      <c r="P293" s="69"/>
      <c r="Q293" s="69"/>
      <c r="R293" s="69"/>
      <c r="S293" s="69"/>
      <c r="T293" s="69"/>
      <c r="U293" s="69"/>
      <c r="V293" s="69"/>
      <c r="W293" s="69"/>
      <c r="X293" s="69"/>
      <c r="Y293" s="69"/>
      <c r="Z293" s="69"/>
    </row>
    <row r="294" spans="1:26" ht="30" x14ac:dyDescent="0.35">
      <c r="A294" s="70" t="s">
        <v>377</v>
      </c>
      <c r="B294" s="71" t="s">
        <v>129</v>
      </c>
      <c r="C294" s="72" t="str">
        <f>IFERROR(VLOOKUP(B294,Utilitaires!$C$9:$D$13,2,FALSE),"")</f>
        <v>Taux de VÉRACITÉ</v>
      </c>
      <c r="D294" s="96" t="s">
        <v>64</v>
      </c>
      <c r="E294" s="96" t="s">
        <v>64</v>
      </c>
      <c r="F294" s="18"/>
      <c r="G294" s="18"/>
      <c r="H294" s="18"/>
      <c r="I294" s="18"/>
      <c r="J294" s="18"/>
      <c r="K294" s="18"/>
      <c r="L294" s="18"/>
      <c r="M294" s="18"/>
      <c r="N294" s="18"/>
      <c r="O294" s="18"/>
      <c r="P294" s="18"/>
      <c r="Q294" s="18"/>
      <c r="R294" s="18"/>
      <c r="S294" s="18"/>
      <c r="T294" s="18"/>
      <c r="U294" s="18"/>
      <c r="V294" s="18"/>
      <c r="W294" s="18"/>
      <c r="X294" s="18"/>
      <c r="Y294" s="18"/>
      <c r="Z294" s="18"/>
    </row>
    <row r="295" spans="1:26" ht="39.75" customHeight="1" x14ac:dyDescent="0.35">
      <c r="A295" s="108" t="s">
        <v>378</v>
      </c>
      <c r="B295" s="109"/>
      <c r="C295" s="99">
        <f>IFERROR(SUMIFS(C296:C306,C296:C306,"&lt;&gt;Taux de véracité",C296:C306,"&lt;&gt;NA")/COUNTIFS(C296:C306,"&lt;&gt;NA"),"")</f>
        <v>0</v>
      </c>
      <c r="D295" s="110" t="str">
        <f>IFERROR(VLOOKUP(E295,Utilitaires!$G$9:$J$13,2,FALSE),"")</f>
        <v>Conformité de niveau 1 :  Revoyez le fonctionnement de vos activités.</v>
      </c>
      <c r="E295" s="111" t="str">
        <f>IFERROR(IF(C295="",Utilitaires!$B$2,VLOOKUP(C295,Utilitaires!$E$9:$G$13,3)),"")</f>
        <v>Insuffisant</v>
      </c>
      <c r="F295" s="69"/>
      <c r="G295" s="69"/>
      <c r="H295" s="69"/>
      <c r="I295" s="69"/>
      <c r="J295" s="69"/>
      <c r="K295" s="69"/>
      <c r="L295" s="69"/>
      <c r="M295" s="69"/>
      <c r="N295" s="69"/>
      <c r="O295" s="69"/>
      <c r="P295" s="69"/>
      <c r="Q295" s="69"/>
      <c r="R295" s="69"/>
      <c r="S295" s="69"/>
      <c r="T295" s="69"/>
      <c r="U295" s="69"/>
      <c r="V295" s="69"/>
      <c r="W295" s="69"/>
      <c r="X295" s="69"/>
      <c r="Y295" s="69"/>
      <c r="Z295" s="69"/>
    </row>
    <row r="296" spans="1:26" ht="30" x14ac:dyDescent="0.35">
      <c r="A296" s="70" t="s">
        <v>379</v>
      </c>
      <c r="B296" s="71" t="s">
        <v>129</v>
      </c>
      <c r="C296" s="72" t="str">
        <f>IFERROR(VLOOKUP(B296,Utilitaires!$C$9:$D$13,2,FALSE),"")</f>
        <v>Taux de VÉRACITÉ</v>
      </c>
      <c r="D296" s="96" t="s">
        <v>64</v>
      </c>
      <c r="E296" s="96" t="s">
        <v>64</v>
      </c>
      <c r="F296" s="18"/>
      <c r="G296" s="18"/>
      <c r="H296" s="18"/>
      <c r="I296" s="18"/>
      <c r="J296" s="18"/>
      <c r="K296" s="18"/>
      <c r="L296" s="18"/>
      <c r="M296" s="18"/>
      <c r="N296" s="18"/>
      <c r="O296" s="18"/>
      <c r="P296" s="18"/>
      <c r="Q296" s="18"/>
      <c r="R296" s="18"/>
      <c r="S296" s="18"/>
      <c r="T296" s="18"/>
      <c r="U296" s="18"/>
      <c r="V296" s="18"/>
      <c r="W296" s="18"/>
      <c r="X296" s="18"/>
      <c r="Y296" s="18"/>
      <c r="Z296" s="18"/>
    </row>
    <row r="297" spans="1:26" ht="30" customHeight="1" x14ac:dyDescent="0.35">
      <c r="A297" s="70" t="s">
        <v>380</v>
      </c>
      <c r="B297" s="71" t="s">
        <v>129</v>
      </c>
      <c r="C297" s="72" t="str">
        <f>IFERROR(VLOOKUP(B297,Utilitaires!$C$9:$D$13,2,FALSE),"")</f>
        <v>Taux de VÉRACITÉ</v>
      </c>
      <c r="D297" s="96" t="s">
        <v>64</v>
      </c>
      <c r="E297" s="96" t="s">
        <v>64</v>
      </c>
      <c r="F297" s="18"/>
      <c r="G297" s="18"/>
      <c r="H297" s="18"/>
      <c r="I297" s="18"/>
      <c r="J297" s="18"/>
      <c r="K297" s="18"/>
      <c r="L297" s="18"/>
      <c r="M297" s="18"/>
      <c r="N297" s="18"/>
      <c r="O297" s="18"/>
      <c r="P297" s="18"/>
      <c r="Q297" s="18"/>
      <c r="R297" s="18"/>
      <c r="S297" s="18"/>
      <c r="T297" s="18"/>
      <c r="U297" s="18"/>
      <c r="V297" s="18"/>
      <c r="W297" s="18"/>
      <c r="X297" s="18"/>
      <c r="Y297" s="18"/>
      <c r="Z297" s="18"/>
    </row>
    <row r="298" spans="1:26" ht="30" customHeight="1" x14ac:dyDescent="0.35">
      <c r="A298" s="70" t="s">
        <v>381</v>
      </c>
      <c r="B298" s="71" t="s">
        <v>129</v>
      </c>
      <c r="C298" s="72" t="str">
        <f>IFERROR(VLOOKUP(B298,Utilitaires!$C$9:$D$13,2,FALSE),"")</f>
        <v>Taux de VÉRACITÉ</v>
      </c>
      <c r="D298" s="96" t="s">
        <v>64</v>
      </c>
      <c r="E298" s="96" t="s">
        <v>64</v>
      </c>
      <c r="F298" s="18"/>
      <c r="G298" s="18"/>
      <c r="H298" s="18"/>
      <c r="I298" s="18"/>
      <c r="J298" s="18"/>
      <c r="K298" s="18"/>
      <c r="L298" s="18"/>
      <c r="M298" s="18"/>
      <c r="N298" s="18"/>
      <c r="O298" s="18"/>
      <c r="P298" s="18"/>
      <c r="Q298" s="18"/>
      <c r="R298" s="18"/>
      <c r="S298" s="18"/>
      <c r="T298" s="18"/>
      <c r="U298" s="18"/>
      <c r="V298" s="18"/>
      <c r="W298" s="18"/>
      <c r="X298" s="18"/>
      <c r="Y298" s="18"/>
      <c r="Z298" s="18"/>
    </row>
    <row r="299" spans="1:26" ht="20" x14ac:dyDescent="0.35">
      <c r="A299" s="70" t="s">
        <v>382</v>
      </c>
      <c r="B299" s="71" t="s">
        <v>129</v>
      </c>
      <c r="C299" s="72" t="str">
        <f>IFERROR(VLOOKUP(B299,Utilitaires!$C$9:$D$13,2,FALSE),"")</f>
        <v>Taux de VÉRACITÉ</v>
      </c>
      <c r="D299" s="96" t="s">
        <v>64</v>
      </c>
      <c r="E299" s="96" t="s">
        <v>64</v>
      </c>
      <c r="F299" s="18"/>
      <c r="G299" s="18"/>
      <c r="H299" s="18"/>
      <c r="I299" s="18"/>
      <c r="J299" s="18"/>
      <c r="K299" s="18"/>
      <c r="L299" s="18"/>
      <c r="M299" s="18"/>
      <c r="N299" s="18"/>
      <c r="O299" s="18"/>
      <c r="P299" s="18"/>
      <c r="Q299" s="18"/>
      <c r="R299" s="18"/>
      <c r="S299" s="18"/>
      <c r="T299" s="18"/>
      <c r="U299" s="18"/>
      <c r="V299" s="18"/>
      <c r="W299" s="18"/>
      <c r="X299" s="18"/>
      <c r="Y299" s="18"/>
      <c r="Z299" s="18"/>
    </row>
    <row r="300" spans="1:26" ht="30" customHeight="1" x14ac:dyDescent="0.35">
      <c r="A300" s="70" t="s">
        <v>383</v>
      </c>
      <c r="B300" s="71" t="s">
        <v>129</v>
      </c>
      <c r="C300" s="72" t="str">
        <f>IFERROR(VLOOKUP(B300,Utilitaires!$C$9:$D$13,2,FALSE),"")</f>
        <v>Taux de VÉRACITÉ</v>
      </c>
      <c r="D300" s="96" t="s">
        <v>64</v>
      </c>
      <c r="E300" s="96" t="s">
        <v>64</v>
      </c>
      <c r="F300" s="18"/>
      <c r="G300" s="18"/>
      <c r="H300" s="18"/>
      <c r="I300" s="18"/>
      <c r="J300" s="18"/>
      <c r="K300" s="18"/>
      <c r="L300" s="18"/>
      <c r="M300" s="18"/>
      <c r="N300" s="18"/>
      <c r="O300" s="18"/>
      <c r="P300" s="18"/>
      <c r="Q300" s="18"/>
      <c r="R300" s="18"/>
      <c r="S300" s="18"/>
      <c r="T300" s="18"/>
      <c r="U300" s="18"/>
      <c r="V300" s="18"/>
      <c r="W300" s="18"/>
      <c r="X300" s="18"/>
      <c r="Y300" s="18"/>
      <c r="Z300" s="18"/>
    </row>
    <row r="301" spans="1:26" ht="30" x14ac:dyDescent="0.35">
      <c r="A301" s="70" t="s">
        <v>384</v>
      </c>
      <c r="B301" s="71" t="s">
        <v>129</v>
      </c>
      <c r="C301" s="72" t="str">
        <f>IFERROR(VLOOKUP(B301,Utilitaires!$C$9:$D$13,2,FALSE),"")</f>
        <v>Taux de VÉRACITÉ</v>
      </c>
      <c r="D301" s="96" t="s">
        <v>64</v>
      </c>
      <c r="E301" s="96" t="s">
        <v>64</v>
      </c>
      <c r="F301" s="18"/>
      <c r="G301" s="18"/>
      <c r="H301" s="18"/>
      <c r="I301" s="18"/>
      <c r="J301" s="18"/>
      <c r="K301" s="18"/>
      <c r="L301" s="18"/>
      <c r="M301" s="18"/>
      <c r="N301" s="18"/>
      <c r="O301" s="18"/>
      <c r="P301" s="18"/>
      <c r="Q301" s="18"/>
      <c r="R301" s="18"/>
      <c r="S301" s="18"/>
      <c r="T301" s="18"/>
      <c r="U301" s="18"/>
      <c r="V301" s="18"/>
      <c r="W301" s="18"/>
      <c r="X301" s="18"/>
      <c r="Y301" s="18"/>
      <c r="Z301" s="18"/>
    </row>
    <row r="302" spans="1:26" ht="30" customHeight="1" x14ac:dyDescent="0.35">
      <c r="A302" s="70" t="s">
        <v>385</v>
      </c>
      <c r="B302" s="71" t="s">
        <v>129</v>
      </c>
      <c r="C302" s="72" t="str">
        <f>IFERROR(VLOOKUP(B302,Utilitaires!$C$9:$D$13,2,FALSE),"")</f>
        <v>Taux de VÉRACITÉ</v>
      </c>
      <c r="D302" s="96" t="s">
        <v>64</v>
      </c>
      <c r="E302" s="96" t="s">
        <v>64</v>
      </c>
      <c r="F302" s="18"/>
      <c r="G302" s="18"/>
      <c r="H302" s="18"/>
      <c r="I302" s="18"/>
      <c r="J302" s="18"/>
      <c r="K302" s="18"/>
      <c r="L302" s="18"/>
      <c r="M302" s="18"/>
      <c r="N302" s="18"/>
      <c r="O302" s="18"/>
      <c r="P302" s="18"/>
      <c r="Q302" s="18"/>
      <c r="R302" s="18"/>
      <c r="S302" s="18"/>
      <c r="T302" s="18"/>
      <c r="U302" s="18"/>
      <c r="V302" s="18"/>
      <c r="W302" s="18"/>
      <c r="X302" s="18"/>
      <c r="Y302" s="18"/>
      <c r="Z302" s="18"/>
    </row>
    <row r="303" spans="1:26" ht="30" x14ac:dyDescent="0.35">
      <c r="A303" s="70" t="s">
        <v>386</v>
      </c>
      <c r="B303" s="71" t="s">
        <v>129</v>
      </c>
      <c r="C303" s="72" t="str">
        <f>IFERROR(VLOOKUP(B303,Utilitaires!$C$9:$D$13,2,FALSE),"")</f>
        <v>Taux de VÉRACITÉ</v>
      </c>
      <c r="D303" s="96" t="s">
        <v>64</v>
      </c>
      <c r="E303" s="96" t="s">
        <v>64</v>
      </c>
      <c r="F303" s="18"/>
      <c r="G303" s="18"/>
      <c r="H303" s="18"/>
      <c r="I303" s="18"/>
      <c r="J303" s="18"/>
      <c r="K303" s="18"/>
      <c r="L303" s="18"/>
      <c r="M303" s="18"/>
      <c r="N303" s="18"/>
      <c r="O303" s="18"/>
      <c r="P303" s="18"/>
      <c r="Q303" s="18"/>
      <c r="R303" s="18"/>
      <c r="S303" s="18"/>
      <c r="T303" s="18"/>
      <c r="U303" s="18"/>
      <c r="V303" s="18"/>
      <c r="W303" s="18"/>
      <c r="X303" s="18"/>
      <c r="Y303" s="18"/>
      <c r="Z303" s="18"/>
    </row>
    <row r="304" spans="1:26" ht="40" x14ac:dyDescent="0.35">
      <c r="A304" s="70" t="s">
        <v>387</v>
      </c>
      <c r="B304" s="71" t="s">
        <v>129</v>
      </c>
      <c r="C304" s="72" t="str">
        <f>IFERROR(VLOOKUP(B304,Utilitaires!$C$9:$D$13,2,FALSE),"")</f>
        <v>Taux de VÉRACITÉ</v>
      </c>
      <c r="D304" s="96" t="s">
        <v>64</v>
      </c>
      <c r="E304" s="96" t="s">
        <v>64</v>
      </c>
      <c r="F304" s="18"/>
      <c r="G304" s="18"/>
      <c r="H304" s="18"/>
      <c r="I304" s="18"/>
      <c r="J304" s="18"/>
      <c r="K304" s="18"/>
      <c r="L304" s="18"/>
      <c r="M304" s="18"/>
      <c r="N304" s="18"/>
      <c r="O304" s="18"/>
      <c r="P304" s="18"/>
      <c r="Q304" s="18"/>
      <c r="R304" s="18"/>
      <c r="S304" s="18"/>
      <c r="T304" s="18"/>
      <c r="U304" s="18"/>
      <c r="V304" s="18"/>
      <c r="W304" s="18"/>
      <c r="X304" s="18"/>
      <c r="Y304" s="18"/>
      <c r="Z304" s="18"/>
    </row>
    <row r="305" spans="1:26" ht="30" customHeight="1" x14ac:dyDescent="0.35">
      <c r="A305" s="70" t="s">
        <v>388</v>
      </c>
      <c r="B305" s="71" t="s">
        <v>129</v>
      </c>
      <c r="C305" s="72" t="str">
        <f>IFERROR(VLOOKUP(B305,Utilitaires!$C$9:$D$13,2,FALSE),"")</f>
        <v>Taux de VÉRACITÉ</v>
      </c>
      <c r="D305" s="96" t="s">
        <v>64</v>
      </c>
      <c r="E305" s="96" t="s">
        <v>64</v>
      </c>
      <c r="F305" s="18"/>
      <c r="G305" s="18"/>
      <c r="H305" s="18"/>
      <c r="I305" s="18"/>
      <c r="J305" s="18"/>
      <c r="K305" s="18"/>
      <c r="L305" s="18"/>
      <c r="M305" s="18"/>
      <c r="N305" s="18"/>
      <c r="O305" s="18"/>
      <c r="P305" s="18"/>
      <c r="Q305" s="18"/>
      <c r="R305" s="18"/>
      <c r="S305" s="18"/>
      <c r="T305" s="18"/>
      <c r="U305" s="18"/>
      <c r="V305" s="18"/>
      <c r="W305" s="18"/>
      <c r="X305" s="18"/>
      <c r="Y305" s="18"/>
      <c r="Z305" s="18"/>
    </row>
    <row r="306" spans="1:26" ht="30" customHeight="1" x14ac:dyDescent="0.35">
      <c r="A306" s="70" t="s">
        <v>389</v>
      </c>
      <c r="B306" s="71" t="s">
        <v>129</v>
      </c>
      <c r="C306" s="72" t="str">
        <f>IFERROR(VLOOKUP(B306,Utilitaires!$C$9:$D$13,2,FALSE),"")</f>
        <v>Taux de VÉRACITÉ</v>
      </c>
      <c r="D306" s="96" t="s">
        <v>64</v>
      </c>
      <c r="E306" s="96" t="s">
        <v>64</v>
      </c>
      <c r="F306" s="18"/>
      <c r="G306" s="18"/>
      <c r="H306" s="18"/>
      <c r="I306" s="18"/>
      <c r="J306" s="18"/>
      <c r="K306" s="18"/>
      <c r="L306" s="18"/>
      <c r="M306" s="18"/>
      <c r="N306" s="18"/>
      <c r="O306" s="18"/>
      <c r="P306" s="18"/>
      <c r="Q306" s="18"/>
      <c r="R306" s="18"/>
      <c r="S306" s="18"/>
      <c r="T306" s="18"/>
      <c r="U306" s="18"/>
      <c r="V306" s="18"/>
      <c r="W306" s="18"/>
      <c r="X306" s="18"/>
      <c r="Y306" s="18"/>
      <c r="Z306" s="18"/>
    </row>
    <row r="307" spans="1:26" ht="82.75" customHeight="1" x14ac:dyDescent="0.35">
      <c r="A307" s="108" t="s">
        <v>390</v>
      </c>
      <c r="B307" s="109"/>
      <c r="C307" s="99">
        <f>IFERROR(SUMIFS(C308:C309,C308:C309,"&lt;&gt;Taux de véracité",C308:C309,"&lt;&gt;NA")/COUNTIFS(C308:C309,"&lt;&gt;NA"),"")</f>
        <v>0</v>
      </c>
      <c r="D307" s="110" t="str">
        <f>IFERROR(VLOOKUP(E307,Utilitaires!$G$9:$J$13,2,FALSE),"")</f>
        <v>Conformité de niveau 1 :  Revoyez le fonctionnement de vos activités.</v>
      </c>
      <c r="E307" s="111" t="str">
        <f>IFERROR(IF(C307="",Utilitaires!$B$2,VLOOKUP(C307,Utilitaires!$E$9:$G$13,3)),"")</f>
        <v>Insuffisant</v>
      </c>
      <c r="F307" s="69"/>
      <c r="G307" s="69"/>
      <c r="H307" s="69"/>
      <c r="I307" s="69"/>
      <c r="J307" s="69"/>
      <c r="K307" s="69"/>
      <c r="L307" s="69"/>
      <c r="M307" s="69"/>
      <c r="N307" s="69"/>
      <c r="O307" s="69"/>
      <c r="P307" s="69"/>
      <c r="Q307" s="69"/>
      <c r="R307" s="69"/>
      <c r="S307" s="69"/>
      <c r="T307" s="69"/>
      <c r="U307" s="69"/>
      <c r="V307" s="69"/>
      <c r="W307" s="69"/>
      <c r="X307" s="69"/>
      <c r="Y307" s="69"/>
      <c r="Z307" s="69"/>
    </row>
    <row r="308" spans="1:26" ht="45" customHeight="1" x14ac:dyDescent="0.35">
      <c r="A308" s="70" t="s">
        <v>698</v>
      </c>
      <c r="B308" s="71" t="s">
        <v>129</v>
      </c>
      <c r="C308" s="72" t="str">
        <f>IFERROR(VLOOKUP(B308,Utilitaires!$C$9:$D$13,2,FALSE),"")</f>
        <v>Taux de VÉRACITÉ</v>
      </c>
      <c r="D308" s="96" t="s">
        <v>64</v>
      </c>
      <c r="E308" s="96" t="s">
        <v>64</v>
      </c>
      <c r="F308" s="18"/>
      <c r="G308" s="18"/>
      <c r="H308" s="18"/>
      <c r="I308" s="18"/>
      <c r="J308" s="18"/>
      <c r="K308" s="18"/>
      <c r="L308" s="18"/>
      <c r="M308" s="18"/>
      <c r="N308" s="18"/>
      <c r="O308" s="18"/>
      <c r="P308" s="18"/>
      <c r="Q308" s="18"/>
      <c r="R308" s="18"/>
      <c r="S308" s="18"/>
      <c r="T308" s="18"/>
      <c r="U308" s="18"/>
      <c r="V308" s="18"/>
      <c r="W308" s="18"/>
      <c r="X308" s="18"/>
      <c r="Y308" s="18"/>
      <c r="Z308" s="18"/>
    </row>
    <row r="309" spans="1:26" ht="40" x14ac:dyDescent="0.35">
      <c r="A309" s="70" t="s">
        <v>391</v>
      </c>
      <c r="B309" s="71" t="s">
        <v>129</v>
      </c>
      <c r="C309" s="72" t="str">
        <f>IFERROR(VLOOKUP(B309,Utilitaires!$C$9:$D$13,2,FALSE),"")</f>
        <v>Taux de VÉRACITÉ</v>
      </c>
      <c r="D309" s="96" t="s">
        <v>64</v>
      </c>
      <c r="E309" s="96" t="s">
        <v>64</v>
      </c>
      <c r="F309" s="18"/>
      <c r="G309" s="18"/>
      <c r="H309" s="18"/>
      <c r="I309" s="18"/>
      <c r="J309" s="18"/>
      <c r="K309" s="18"/>
      <c r="L309" s="18"/>
      <c r="M309" s="18"/>
      <c r="N309" s="18"/>
      <c r="O309" s="18"/>
      <c r="P309" s="18"/>
      <c r="Q309" s="18"/>
      <c r="R309" s="18"/>
      <c r="S309" s="18"/>
      <c r="T309" s="18"/>
      <c r="U309" s="18"/>
      <c r="V309" s="18"/>
      <c r="W309" s="18"/>
      <c r="X309" s="18"/>
      <c r="Y309" s="18"/>
      <c r="Z309" s="18"/>
    </row>
    <row r="310" spans="1:26" ht="27" customHeight="1" x14ac:dyDescent="0.35">
      <c r="A310" s="108" t="s">
        <v>392</v>
      </c>
      <c r="B310" s="109"/>
      <c r="C310" s="99">
        <f>IFERROR(SUMIFS(C311:C324,C311:C324,"&lt;&gt;Taux de véracité",C311:C324,"&lt;&gt;NA")/COUNTIFS(C311:C324,"&lt;&gt;NA"),"")</f>
        <v>0</v>
      </c>
      <c r="D310" s="110" t="str">
        <f>IFERROR(VLOOKUP(E310,Utilitaires!$G$9:$J$13,2,FALSE),"")</f>
        <v>Conformité de niveau 1 :  Revoyez le fonctionnement de vos activités.</v>
      </c>
      <c r="E310" s="111" t="str">
        <f>IFERROR(IF(C310="",Utilitaires!$B$2,VLOOKUP(C310,Utilitaires!$E$9:$G$13,3)),"")</f>
        <v>Insuffisant</v>
      </c>
      <c r="F310" s="69"/>
      <c r="G310" s="69"/>
      <c r="H310" s="69"/>
      <c r="I310" s="69"/>
      <c r="J310" s="69"/>
      <c r="K310" s="69"/>
      <c r="L310" s="69"/>
      <c r="M310" s="69"/>
      <c r="N310" s="69"/>
      <c r="O310" s="69"/>
      <c r="P310" s="69"/>
      <c r="Q310" s="69"/>
      <c r="R310" s="69"/>
      <c r="S310" s="69"/>
      <c r="T310" s="69"/>
      <c r="U310" s="69"/>
      <c r="V310" s="69"/>
      <c r="W310" s="69"/>
      <c r="X310" s="69"/>
      <c r="Y310" s="69"/>
      <c r="Z310" s="69"/>
    </row>
    <row r="311" spans="1:26" ht="30" x14ac:dyDescent="0.35">
      <c r="A311" s="70" t="s">
        <v>393</v>
      </c>
      <c r="B311" s="71" t="s">
        <v>129</v>
      </c>
      <c r="C311" s="72" t="str">
        <f>IFERROR(VLOOKUP(B311,Utilitaires!$C$9:$D$13,2,FALSE),"")</f>
        <v>Taux de VÉRACITÉ</v>
      </c>
      <c r="D311" s="96" t="s">
        <v>64</v>
      </c>
      <c r="E311" s="96" t="s">
        <v>64</v>
      </c>
      <c r="F311" s="18"/>
      <c r="G311" s="18"/>
      <c r="H311" s="18"/>
      <c r="I311" s="18"/>
      <c r="J311" s="18"/>
      <c r="K311" s="18"/>
      <c r="L311" s="18"/>
      <c r="M311" s="18"/>
      <c r="N311" s="18"/>
      <c r="O311" s="18"/>
      <c r="P311" s="18"/>
      <c r="Q311" s="18"/>
      <c r="R311" s="18"/>
      <c r="S311" s="18"/>
      <c r="T311" s="18"/>
      <c r="U311" s="18"/>
      <c r="V311" s="18"/>
      <c r="W311" s="18"/>
      <c r="X311" s="18"/>
      <c r="Y311" s="18"/>
      <c r="Z311" s="18"/>
    </row>
    <row r="312" spans="1:26" ht="30" x14ac:dyDescent="0.35">
      <c r="A312" s="70" t="s">
        <v>394</v>
      </c>
      <c r="B312" s="71" t="s">
        <v>129</v>
      </c>
      <c r="C312" s="72" t="str">
        <f>IFERROR(VLOOKUP(B312,Utilitaires!$C$9:$D$13,2,FALSE),"")</f>
        <v>Taux de VÉRACITÉ</v>
      </c>
      <c r="D312" s="96" t="s">
        <v>64</v>
      </c>
      <c r="E312" s="96" t="s">
        <v>64</v>
      </c>
      <c r="F312" s="18"/>
      <c r="G312" s="18"/>
      <c r="H312" s="18"/>
      <c r="I312" s="18"/>
      <c r="J312" s="18"/>
      <c r="K312" s="18"/>
      <c r="L312" s="18"/>
      <c r="M312" s="18"/>
      <c r="N312" s="18"/>
      <c r="O312" s="18"/>
      <c r="P312" s="18"/>
      <c r="Q312" s="18"/>
      <c r="R312" s="18"/>
      <c r="S312" s="18"/>
      <c r="T312" s="18"/>
      <c r="U312" s="18"/>
      <c r="V312" s="18"/>
      <c r="W312" s="18"/>
      <c r="X312" s="18"/>
      <c r="Y312" s="18"/>
      <c r="Z312" s="18"/>
    </row>
    <row r="313" spans="1:26" ht="40" x14ac:dyDescent="0.35">
      <c r="A313" s="70" t="s">
        <v>395</v>
      </c>
      <c r="B313" s="71" t="s">
        <v>129</v>
      </c>
      <c r="C313" s="72" t="str">
        <f>IFERROR(VLOOKUP(B313,Utilitaires!$C$9:$D$13,2,FALSE),"")</f>
        <v>Taux de VÉRACITÉ</v>
      </c>
      <c r="D313" s="96" t="s">
        <v>64</v>
      </c>
      <c r="E313" s="96" t="s">
        <v>64</v>
      </c>
      <c r="F313" s="18"/>
      <c r="G313" s="18"/>
      <c r="H313" s="18"/>
      <c r="I313" s="18"/>
      <c r="J313" s="18"/>
      <c r="K313" s="18"/>
      <c r="L313" s="18"/>
      <c r="M313" s="18"/>
      <c r="N313" s="18"/>
      <c r="O313" s="18"/>
      <c r="P313" s="18"/>
      <c r="Q313" s="18"/>
      <c r="R313" s="18"/>
      <c r="S313" s="18"/>
      <c r="T313" s="18"/>
      <c r="U313" s="18"/>
      <c r="V313" s="18"/>
      <c r="W313" s="18"/>
      <c r="X313" s="18"/>
      <c r="Y313" s="18"/>
      <c r="Z313" s="18"/>
    </row>
    <row r="314" spans="1:26" ht="52.5" customHeight="1" x14ac:dyDescent="0.35">
      <c r="A314" s="70" t="s">
        <v>396</v>
      </c>
      <c r="B314" s="71" t="s">
        <v>129</v>
      </c>
      <c r="C314" s="72" t="str">
        <f>IFERROR(VLOOKUP(B314,Utilitaires!$C$9:$D$13,2,FALSE),"")</f>
        <v>Taux de VÉRACITÉ</v>
      </c>
      <c r="D314" s="96" t="s">
        <v>64</v>
      </c>
      <c r="E314" s="96" t="s">
        <v>64</v>
      </c>
      <c r="F314" s="18"/>
      <c r="G314" s="18"/>
      <c r="H314" s="18"/>
      <c r="I314" s="18"/>
      <c r="J314" s="18"/>
      <c r="K314" s="18"/>
      <c r="L314" s="18"/>
      <c r="M314" s="18"/>
      <c r="N314" s="18"/>
      <c r="O314" s="18"/>
      <c r="P314" s="18"/>
      <c r="Q314" s="18"/>
      <c r="R314" s="18"/>
      <c r="S314" s="18"/>
      <c r="T314" s="18"/>
      <c r="U314" s="18"/>
      <c r="V314" s="18"/>
      <c r="W314" s="18"/>
      <c r="X314" s="18"/>
      <c r="Y314" s="18"/>
      <c r="Z314" s="18"/>
    </row>
    <row r="315" spans="1:26" ht="30" x14ac:dyDescent="0.35">
      <c r="A315" s="70" t="s">
        <v>397</v>
      </c>
      <c r="B315" s="71" t="s">
        <v>129</v>
      </c>
      <c r="C315" s="72" t="str">
        <f>IFERROR(VLOOKUP(B315,Utilitaires!$C$9:$D$13,2,FALSE),"")</f>
        <v>Taux de VÉRACITÉ</v>
      </c>
      <c r="D315" s="96" t="s">
        <v>64</v>
      </c>
      <c r="E315" s="96" t="s">
        <v>64</v>
      </c>
      <c r="F315" s="18"/>
      <c r="G315" s="18"/>
      <c r="H315" s="18"/>
      <c r="I315" s="18"/>
      <c r="J315" s="18"/>
      <c r="K315" s="18"/>
      <c r="L315" s="18"/>
      <c r="M315" s="18"/>
      <c r="N315" s="18"/>
      <c r="O315" s="18"/>
      <c r="P315" s="18"/>
      <c r="Q315" s="18"/>
      <c r="R315" s="18"/>
      <c r="S315" s="18"/>
      <c r="T315" s="18"/>
      <c r="U315" s="18"/>
      <c r="V315" s="18"/>
      <c r="W315" s="18"/>
      <c r="X315" s="18"/>
      <c r="Y315" s="18"/>
      <c r="Z315" s="18"/>
    </row>
    <row r="316" spans="1:26" ht="30" customHeight="1" x14ac:dyDescent="0.35">
      <c r="A316" s="70" t="s">
        <v>398</v>
      </c>
      <c r="B316" s="71" t="s">
        <v>129</v>
      </c>
      <c r="C316" s="72" t="str">
        <f>IFERROR(VLOOKUP(B316,Utilitaires!$C$9:$D$13,2,FALSE),"")</f>
        <v>Taux de VÉRACITÉ</v>
      </c>
      <c r="D316" s="96" t="s">
        <v>64</v>
      </c>
      <c r="E316" s="96" t="s">
        <v>64</v>
      </c>
      <c r="F316" s="18"/>
      <c r="G316" s="18"/>
      <c r="H316" s="18"/>
      <c r="I316" s="18"/>
      <c r="J316" s="18"/>
      <c r="K316" s="18"/>
      <c r="L316" s="18"/>
      <c r="M316" s="18"/>
      <c r="N316" s="18"/>
      <c r="O316" s="18"/>
      <c r="P316" s="18"/>
      <c r="Q316" s="18"/>
      <c r="R316" s="18"/>
      <c r="S316" s="18"/>
      <c r="T316" s="18"/>
      <c r="U316" s="18"/>
      <c r="V316" s="18"/>
      <c r="W316" s="18"/>
      <c r="X316" s="18"/>
      <c r="Y316" s="18"/>
      <c r="Z316" s="18"/>
    </row>
    <row r="317" spans="1:26" ht="30" customHeight="1" x14ac:dyDescent="0.35">
      <c r="A317" s="70" t="s">
        <v>399</v>
      </c>
      <c r="B317" s="71" t="s">
        <v>129</v>
      </c>
      <c r="C317" s="72" t="str">
        <f>IFERROR(VLOOKUP(B317,Utilitaires!$C$9:$D$13,2,FALSE),"")</f>
        <v>Taux de VÉRACITÉ</v>
      </c>
      <c r="D317" s="96" t="s">
        <v>64</v>
      </c>
      <c r="E317" s="96" t="s">
        <v>64</v>
      </c>
      <c r="F317" s="18"/>
      <c r="G317" s="18"/>
      <c r="H317" s="18"/>
      <c r="I317" s="18"/>
      <c r="J317" s="18"/>
      <c r="K317" s="18"/>
      <c r="L317" s="18"/>
      <c r="M317" s="18"/>
      <c r="N317" s="18"/>
      <c r="O317" s="18"/>
      <c r="P317" s="18"/>
      <c r="Q317" s="18"/>
      <c r="R317" s="18"/>
      <c r="S317" s="18"/>
      <c r="T317" s="18"/>
      <c r="U317" s="18"/>
      <c r="V317" s="18"/>
      <c r="W317" s="18"/>
      <c r="X317" s="18"/>
      <c r="Y317" s="18"/>
      <c r="Z317" s="18"/>
    </row>
    <row r="318" spans="1:26" ht="30" customHeight="1" x14ac:dyDescent="0.35">
      <c r="A318" s="70" t="s">
        <v>400</v>
      </c>
      <c r="B318" s="71" t="s">
        <v>129</v>
      </c>
      <c r="C318" s="72" t="str">
        <f>IFERROR(VLOOKUP(B318,Utilitaires!$C$9:$D$13,2,FALSE),"")</f>
        <v>Taux de VÉRACITÉ</v>
      </c>
      <c r="D318" s="96" t="s">
        <v>64</v>
      </c>
      <c r="E318" s="96" t="s">
        <v>64</v>
      </c>
      <c r="F318" s="18"/>
      <c r="G318" s="18"/>
      <c r="H318" s="18"/>
      <c r="I318" s="18"/>
      <c r="J318" s="18"/>
      <c r="K318" s="18"/>
      <c r="L318" s="18"/>
      <c r="M318" s="18"/>
      <c r="N318" s="18"/>
      <c r="O318" s="18"/>
      <c r="P318" s="18"/>
      <c r="Q318" s="18"/>
      <c r="R318" s="18"/>
      <c r="S318" s="18"/>
      <c r="T318" s="18"/>
      <c r="U318" s="18"/>
      <c r="V318" s="18"/>
      <c r="W318" s="18"/>
      <c r="X318" s="18"/>
      <c r="Y318" s="18"/>
      <c r="Z318" s="18"/>
    </row>
    <row r="319" spans="1:26" ht="30" customHeight="1" x14ac:dyDescent="0.35">
      <c r="A319" s="70" t="s">
        <v>401</v>
      </c>
      <c r="B319" s="71" t="s">
        <v>129</v>
      </c>
      <c r="C319" s="72" t="str">
        <f>IFERROR(VLOOKUP(B319,Utilitaires!$C$9:$D$13,2,FALSE),"")</f>
        <v>Taux de VÉRACITÉ</v>
      </c>
      <c r="D319" s="96" t="s">
        <v>64</v>
      </c>
      <c r="E319" s="96" t="s">
        <v>64</v>
      </c>
      <c r="F319" s="18"/>
      <c r="G319" s="18"/>
      <c r="H319" s="18"/>
      <c r="I319" s="18"/>
      <c r="J319" s="18"/>
      <c r="K319" s="18"/>
      <c r="L319" s="18"/>
      <c r="M319" s="18"/>
      <c r="N319" s="18"/>
      <c r="O319" s="18"/>
      <c r="P319" s="18"/>
      <c r="Q319" s="18"/>
      <c r="R319" s="18"/>
      <c r="S319" s="18"/>
      <c r="T319" s="18"/>
      <c r="U319" s="18"/>
      <c r="V319" s="18"/>
      <c r="W319" s="18"/>
      <c r="X319" s="18"/>
      <c r="Y319" s="18"/>
      <c r="Z319" s="18"/>
    </row>
    <row r="320" spans="1:26" ht="30" customHeight="1" x14ac:dyDescent="0.35">
      <c r="A320" s="70" t="s">
        <v>402</v>
      </c>
      <c r="B320" s="71" t="s">
        <v>129</v>
      </c>
      <c r="C320" s="72" t="str">
        <f>IFERROR(VLOOKUP(B320,Utilitaires!$C$9:$D$13,2,FALSE),"")</f>
        <v>Taux de VÉRACITÉ</v>
      </c>
      <c r="D320" s="96" t="s">
        <v>64</v>
      </c>
      <c r="E320" s="96" t="s">
        <v>64</v>
      </c>
      <c r="F320" s="18"/>
      <c r="G320" s="18"/>
      <c r="H320" s="18"/>
      <c r="I320" s="18"/>
      <c r="J320" s="18"/>
      <c r="K320" s="18"/>
      <c r="L320" s="18"/>
      <c r="M320" s="18"/>
      <c r="N320" s="18"/>
      <c r="O320" s="18"/>
      <c r="P320" s="18"/>
      <c r="Q320" s="18"/>
      <c r="R320" s="18"/>
      <c r="S320" s="18"/>
      <c r="T320" s="18"/>
      <c r="U320" s="18"/>
      <c r="V320" s="18"/>
      <c r="W320" s="18"/>
      <c r="X320" s="18"/>
      <c r="Y320" s="18"/>
      <c r="Z320" s="18"/>
    </row>
    <row r="321" spans="1:26" ht="30" customHeight="1" x14ac:dyDescent="0.35">
      <c r="A321" s="70" t="s">
        <v>403</v>
      </c>
      <c r="B321" s="71" t="s">
        <v>129</v>
      </c>
      <c r="C321" s="72" t="str">
        <f>IFERROR(VLOOKUP(B321,Utilitaires!$C$9:$D$13,2,FALSE),"")</f>
        <v>Taux de VÉRACITÉ</v>
      </c>
      <c r="D321" s="96" t="s">
        <v>64</v>
      </c>
      <c r="E321" s="96" t="s">
        <v>64</v>
      </c>
      <c r="F321" s="18"/>
      <c r="G321" s="18"/>
      <c r="H321" s="18"/>
      <c r="I321" s="18"/>
      <c r="J321" s="18"/>
      <c r="K321" s="18"/>
      <c r="L321" s="18"/>
      <c r="M321" s="18"/>
      <c r="N321" s="18"/>
      <c r="O321" s="18"/>
      <c r="P321" s="18"/>
      <c r="Q321" s="18"/>
      <c r="R321" s="18"/>
      <c r="S321" s="18"/>
      <c r="T321" s="18"/>
      <c r="U321" s="18"/>
      <c r="V321" s="18"/>
      <c r="W321" s="18"/>
      <c r="X321" s="18"/>
      <c r="Y321" s="18"/>
      <c r="Z321" s="18"/>
    </row>
    <row r="322" spans="1:26" ht="30" customHeight="1" x14ac:dyDescent="0.35">
      <c r="A322" s="70" t="s">
        <v>404</v>
      </c>
      <c r="B322" s="71" t="s">
        <v>129</v>
      </c>
      <c r="C322" s="72" t="str">
        <f>IFERROR(VLOOKUP(B322,Utilitaires!$C$9:$D$13,2,FALSE),"")</f>
        <v>Taux de VÉRACITÉ</v>
      </c>
      <c r="D322" s="96" t="s">
        <v>64</v>
      </c>
      <c r="E322" s="96" t="s">
        <v>64</v>
      </c>
      <c r="F322" s="18"/>
      <c r="G322" s="18"/>
      <c r="H322" s="18"/>
      <c r="I322" s="18"/>
      <c r="J322" s="18"/>
      <c r="K322" s="18"/>
      <c r="L322" s="18"/>
      <c r="M322" s="18"/>
      <c r="N322" s="18"/>
      <c r="O322" s="18"/>
      <c r="P322" s="18"/>
      <c r="Q322" s="18"/>
      <c r="R322" s="18"/>
      <c r="S322" s="18"/>
      <c r="T322" s="18"/>
      <c r="U322" s="18"/>
      <c r="V322" s="18"/>
      <c r="W322" s="18"/>
      <c r="X322" s="18"/>
      <c r="Y322" s="18"/>
      <c r="Z322" s="18"/>
    </row>
    <row r="323" spans="1:26" ht="30" x14ac:dyDescent="0.35">
      <c r="A323" s="70" t="s">
        <v>405</v>
      </c>
      <c r="B323" s="71" t="s">
        <v>129</v>
      </c>
      <c r="C323" s="72" t="str">
        <f>IFERROR(VLOOKUP(B323,Utilitaires!$C$9:$D$13,2,FALSE),"")</f>
        <v>Taux de VÉRACITÉ</v>
      </c>
      <c r="D323" s="96" t="s">
        <v>64</v>
      </c>
      <c r="E323" s="96" t="s">
        <v>64</v>
      </c>
      <c r="F323" s="18"/>
      <c r="G323" s="18"/>
      <c r="H323" s="18"/>
      <c r="I323" s="18"/>
      <c r="J323" s="18"/>
      <c r="K323" s="18"/>
      <c r="L323" s="18"/>
      <c r="M323" s="18"/>
      <c r="N323" s="18"/>
      <c r="O323" s="18"/>
      <c r="P323" s="18"/>
      <c r="Q323" s="18"/>
      <c r="R323" s="18"/>
      <c r="S323" s="18"/>
      <c r="T323" s="18"/>
      <c r="U323" s="18"/>
      <c r="V323" s="18"/>
      <c r="W323" s="18"/>
      <c r="X323" s="18"/>
      <c r="Y323" s="18"/>
      <c r="Z323" s="18"/>
    </row>
    <row r="324" spans="1:26" ht="30" x14ac:dyDescent="0.35">
      <c r="A324" s="70" t="s">
        <v>406</v>
      </c>
      <c r="B324" s="71" t="s">
        <v>129</v>
      </c>
      <c r="C324" s="72" t="str">
        <f>IFERROR(VLOOKUP(B324,Utilitaires!$C$9:$D$13,2,FALSE),"")</f>
        <v>Taux de VÉRACITÉ</v>
      </c>
      <c r="D324" s="96" t="s">
        <v>64</v>
      </c>
      <c r="E324" s="96" t="s">
        <v>64</v>
      </c>
      <c r="F324" s="18"/>
      <c r="G324" s="18"/>
      <c r="H324" s="18"/>
      <c r="I324" s="18"/>
      <c r="J324" s="18"/>
      <c r="K324" s="18"/>
      <c r="L324" s="18"/>
      <c r="M324" s="18"/>
      <c r="N324" s="18"/>
      <c r="O324" s="18"/>
      <c r="P324" s="18"/>
      <c r="Q324" s="18"/>
      <c r="R324" s="18"/>
      <c r="S324" s="18"/>
      <c r="T324" s="18"/>
      <c r="U324" s="18"/>
      <c r="V324" s="18"/>
      <c r="W324" s="18"/>
      <c r="X324" s="18"/>
      <c r="Y324" s="18"/>
      <c r="Z324" s="18"/>
    </row>
    <row r="325" spans="1:26" ht="39.75" customHeight="1" x14ac:dyDescent="0.35">
      <c r="A325" s="108" t="s">
        <v>407</v>
      </c>
      <c r="B325" s="109"/>
      <c r="C325" s="99">
        <f>IFERROR(SUMIFS(C326:C327,C326:C327,"&lt;&gt;Taux de véracité",C326:C327,"&lt;&gt;NA")/COUNTIFS(C326:C327,"&lt;&gt;NA",C326:C327,"&lt;&gt;Taux de véracité"),"")</f>
        <v>0</v>
      </c>
      <c r="D325" s="110" t="str">
        <f>IFERROR(VLOOKUP(E325,Utilitaires!$G$9:$J$13,2,FALSE),"")</f>
        <v>Conformité de niveau 1 :  Revoyez le fonctionnement de vos activités.</v>
      </c>
      <c r="E325" s="111" t="str">
        <f>IFERROR(IF(C325="",Utilitaires!$B$2,VLOOKUP(C325,Utilitaires!$E$9:$G$13,3)),"")</f>
        <v>Insuffisant</v>
      </c>
      <c r="F325" s="69"/>
      <c r="G325" s="69"/>
      <c r="H325" s="69"/>
      <c r="I325" s="69"/>
      <c r="J325" s="69"/>
      <c r="K325" s="69"/>
      <c r="L325" s="69"/>
      <c r="M325" s="69"/>
      <c r="N325" s="69"/>
      <c r="O325" s="69"/>
      <c r="P325" s="69"/>
      <c r="Q325" s="69"/>
      <c r="R325" s="69"/>
      <c r="S325" s="69"/>
      <c r="T325" s="69"/>
      <c r="U325" s="69"/>
      <c r="V325" s="69"/>
      <c r="W325" s="69"/>
      <c r="X325" s="69"/>
      <c r="Y325" s="69"/>
      <c r="Z325" s="69"/>
    </row>
    <row r="326" spans="1:26" ht="30" customHeight="1" x14ac:dyDescent="0.35">
      <c r="A326" s="70" t="s">
        <v>408</v>
      </c>
      <c r="B326" s="71" t="s">
        <v>129</v>
      </c>
      <c r="C326" s="72" t="str">
        <f>IFERROR(VLOOKUP(B326,Utilitaires!$C$9:$D$13,2,FALSE),"")</f>
        <v>Taux de VÉRACITÉ</v>
      </c>
      <c r="D326" s="96" t="s">
        <v>64</v>
      </c>
      <c r="E326" s="96" t="s">
        <v>64</v>
      </c>
      <c r="F326" s="18"/>
      <c r="G326" s="18"/>
      <c r="H326" s="18"/>
      <c r="I326" s="18"/>
      <c r="J326" s="18"/>
      <c r="K326" s="18"/>
      <c r="L326" s="18"/>
      <c r="M326" s="18"/>
      <c r="N326" s="18"/>
      <c r="O326" s="18"/>
      <c r="P326" s="18"/>
      <c r="Q326" s="18"/>
      <c r="R326" s="18"/>
      <c r="S326" s="18"/>
      <c r="T326" s="18"/>
      <c r="U326" s="18"/>
      <c r="V326" s="18"/>
      <c r="W326" s="18"/>
      <c r="X326" s="18"/>
      <c r="Y326" s="18"/>
      <c r="Z326" s="18"/>
    </row>
    <row r="327" spans="1:26" ht="39.75" customHeight="1" x14ac:dyDescent="0.35">
      <c r="A327" s="108" t="s">
        <v>409</v>
      </c>
      <c r="B327" s="109"/>
      <c r="C327" s="99">
        <f>IFERROR(SUMIFS(C328:C331,C328:C331,"&lt;&gt;Taux de véracité",C328:C331,"&lt;&gt;NA")/COUNTIFS(C328:C331,"&lt;&gt;NA"),"")</f>
        <v>0</v>
      </c>
      <c r="D327" s="110" t="str">
        <f>IFERROR(VLOOKUP(E327,Utilitaires!$G$9:$J$13,2,FALSE),"")</f>
        <v>Conformité de niveau 1 :  Revoyez le fonctionnement de vos activités.</v>
      </c>
      <c r="E327" s="111" t="str">
        <f>IFERROR(IF(C327="",Utilitaires!$B$2,VLOOKUP(C327,Utilitaires!$E$9:$G$13,3)),"")</f>
        <v>Insuffisant</v>
      </c>
      <c r="F327" s="69"/>
      <c r="G327" s="69"/>
      <c r="H327" s="69"/>
      <c r="I327" s="69"/>
      <c r="J327" s="69"/>
      <c r="K327" s="69"/>
      <c r="L327" s="69"/>
      <c r="M327" s="69"/>
      <c r="N327" s="69"/>
      <c r="O327" s="69"/>
      <c r="P327" s="69"/>
      <c r="Q327" s="69"/>
      <c r="R327" s="69"/>
      <c r="S327" s="69"/>
      <c r="T327" s="69"/>
      <c r="U327" s="69"/>
      <c r="V327" s="69"/>
      <c r="W327" s="69"/>
      <c r="X327" s="69"/>
      <c r="Y327" s="69"/>
      <c r="Z327" s="69"/>
    </row>
    <row r="328" spans="1:26" ht="30" customHeight="1" x14ac:dyDescent="0.35">
      <c r="A328" s="70" t="s">
        <v>410</v>
      </c>
      <c r="B328" s="71" t="s">
        <v>129</v>
      </c>
      <c r="C328" s="72" t="str">
        <f>IFERROR(VLOOKUP(B328,Utilitaires!$C$9:$D$13,2,FALSE),"")</f>
        <v>Taux de VÉRACITÉ</v>
      </c>
      <c r="D328" s="96" t="s">
        <v>64</v>
      </c>
      <c r="E328" s="96" t="s">
        <v>64</v>
      </c>
      <c r="F328" s="18"/>
      <c r="G328" s="18"/>
      <c r="H328" s="18"/>
      <c r="I328" s="18"/>
      <c r="J328" s="18"/>
      <c r="K328" s="18"/>
      <c r="L328" s="18"/>
      <c r="M328" s="18"/>
      <c r="N328" s="18"/>
      <c r="O328" s="18"/>
      <c r="P328" s="18"/>
      <c r="Q328" s="18"/>
      <c r="R328" s="18"/>
      <c r="S328" s="18"/>
      <c r="T328" s="18"/>
      <c r="U328" s="18"/>
      <c r="V328" s="18"/>
      <c r="W328" s="18"/>
      <c r="X328" s="18"/>
      <c r="Y328" s="18"/>
      <c r="Z328" s="18"/>
    </row>
    <row r="329" spans="1:26" ht="30" x14ac:dyDescent="0.35">
      <c r="A329" s="70" t="s">
        <v>411</v>
      </c>
      <c r="B329" s="71" t="s">
        <v>129</v>
      </c>
      <c r="C329" s="72" t="str">
        <f>IFERROR(VLOOKUP(B329,Utilitaires!$C$9:$D$13,2,FALSE),"")</f>
        <v>Taux de VÉRACITÉ</v>
      </c>
      <c r="D329" s="96" t="s">
        <v>64</v>
      </c>
      <c r="E329" s="96" t="s">
        <v>64</v>
      </c>
      <c r="F329" s="18"/>
      <c r="G329" s="18"/>
      <c r="H329" s="18"/>
      <c r="I329" s="18"/>
      <c r="J329" s="18"/>
      <c r="K329" s="18"/>
      <c r="L329" s="18"/>
      <c r="M329" s="18"/>
      <c r="N329" s="18"/>
      <c r="O329" s="18"/>
      <c r="P329" s="18"/>
      <c r="Q329" s="18"/>
      <c r="R329" s="18"/>
      <c r="S329" s="18"/>
      <c r="T329" s="18"/>
      <c r="U329" s="18"/>
      <c r="V329" s="18"/>
      <c r="W329" s="18"/>
      <c r="X329" s="18"/>
      <c r="Y329" s="18"/>
      <c r="Z329" s="18"/>
    </row>
    <row r="330" spans="1:26" ht="30" customHeight="1" x14ac:dyDescent="0.35">
      <c r="A330" s="70" t="s">
        <v>412</v>
      </c>
      <c r="B330" s="71" t="s">
        <v>129</v>
      </c>
      <c r="C330" s="72" t="str">
        <f>IFERROR(VLOOKUP(B330,Utilitaires!$C$9:$D$13,2,FALSE),"")</f>
        <v>Taux de VÉRACITÉ</v>
      </c>
      <c r="D330" s="96" t="s">
        <v>64</v>
      </c>
      <c r="E330" s="96" t="s">
        <v>64</v>
      </c>
      <c r="F330" s="18"/>
      <c r="G330" s="18"/>
      <c r="H330" s="18"/>
      <c r="I330" s="18"/>
      <c r="J330" s="18"/>
      <c r="K330" s="18"/>
      <c r="L330" s="18"/>
      <c r="M330" s="18"/>
      <c r="N330" s="18"/>
      <c r="O330" s="18"/>
      <c r="P330" s="18"/>
      <c r="Q330" s="18"/>
      <c r="R330" s="18"/>
      <c r="S330" s="18"/>
      <c r="T330" s="18"/>
      <c r="U330" s="18"/>
      <c r="V330" s="18"/>
      <c r="W330" s="18"/>
      <c r="X330" s="18"/>
      <c r="Y330" s="18"/>
      <c r="Z330" s="18"/>
    </row>
    <row r="331" spans="1:26" ht="30" x14ac:dyDescent="0.35">
      <c r="A331" s="70" t="s">
        <v>413</v>
      </c>
      <c r="B331" s="71" t="s">
        <v>129</v>
      </c>
      <c r="C331" s="72" t="str">
        <f>IFERROR(VLOOKUP(B331,Utilitaires!$C$9:$D$13,2,FALSE),"")</f>
        <v>Taux de VÉRACITÉ</v>
      </c>
      <c r="D331" s="96" t="s">
        <v>64</v>
      </c>
      <c r="E331" s="96" t="s">
        <v>64</v>
      </c>
      <c r="F331" s="18"/>
      <c r="G331" s="18"/>
      <c r="H331" s="18"/>
      <c r="I331" s="18"/>
      <c r="J331" s="18"/>
      <c r="K331" s="18"/>
      <c r="L331" s="18"/>
      <c r="M331" s="18"/>
      <c r="N331" s="18"/>
      <c r="O331" s="18"/>
      <c r="P331" s="18"/>
      <c r="Q331" s="18"/>
      <c r="R331" s="18"/>
      <c r="S331" s="18"/>
      <c r="T331" s="18"/>
      <c r="U331" s="18"/>
      <c r="V331" s="18"/>
      <c r="W331" s="18"/>
      <c r="X331" s="18"/>
      <c r="Y331" s="18"/>
      <c r="Z331" s="18"/>
    </row>
    <row r="332" spans="1:26" ht="39.75" customHeight="1" x14ac:dyDescent="0.35">
      <c r="A332" s="64" t="s">
        <v>705</v>
      </c>
      <c r="B332" s="65"/>
      <c r="C332" s="66">
        <f>IFERROR(AVERAGE(C333,C338),"")</f>
        <v>0</v>
      </c>
      <c r="D332" s="102" t="str">
        <f>IFERROR(VLOOKUP(E332,Utilitaires!$G$9:$J$13,2,FALSE),"")</f>
        <v>Conformité de niveau 1 :  Revoyez le fonctionnement de vos activités.</v>
      </c>
      <c r="E332" s="103" t="str">
        <f>IFERROR(IF(C332="",Utilitaires!$B$2,VLOOKUP(C332,Utilitaires!$E$9:$G$13,3)),"")</f>
        <v>Insuffisant</v>
      </c>
      <c r="F332" s="69"/>
      <c r="G332" s="69"/>
      <c r="H332" s="69"/>
      <c r="I332" s="69"/>
      <c r="J332" s="69"/>
      <c r="K332" s="69"/>
      <c r="L332" s="69"/>
      <c r="M332" s="69"/>
      <c r="N332" s="69"/>
      <c r="O332" s="69"/>
      <c r="P332" s="69"/>
      <c r="Q332" s="69"/>
      <c r="R332" s="69"/>
      <c r="S332" s="69"/>
      <c r="T332" s="69"/>
      <c r="U332" s="69"/>
      <c r="V332" s="69"/>
      <c r="W332" s="69"/>
      <c r="X332" s="69"/>
      <c r="Y332" s="69"/>
      <c r="Z332" s="69"/>
    </row>
    <row r="333" spans="1:26" ht="27" customHeight="1" x14ac:dyDescent="0.35">
      <c r="A333" s="108" t="s">
        <v>414</v>
      </c>
      <c r="B333" s="109"/>
      <c r="C333" s="99">
        <f>IFERROR(SUMIFS(C334:C337,C334:C337,"&lt;&gt;Taux de véracité",C334:C337,"&lt;&gt;NA")/COUNTIFS(C334:C337,"&lt;&gt;NA"),"")</f>
        <v>0</v>
      </c>
      <c r="D333" s="110" t="str">
        <f>IFERROR(VLOOKUP(E333,Utilitaires!$G$9:$J$13,2,FALSE),"")</f>
        <v>Conformité de niveau 1 :  Revoyez le fonctionnement de vos activités.</v>
      </c>
      <c r="E333" s="111" t="str">
        <f>IFERROR(IF(C333="",Utilitaires!$B$2,VLOOKUP(C333,Utilitaires!$E$9:$G$13,3)),"")</f>
        <v>Insuffisant</v>
      </c>
      <c r="F333" s="69"/>
      <c r="G333" s="69"/>
      <c r="H333" s="69"/>
      <c r="I333" s="69"/>
      <c r="J333" s="69"/>
      <c r="K333" s="69"/>
      <c r="L333" s="69"/>
      <c r="M333" s="69"/>
      <c r="N333" s="69"/>
      <c r="O333" s="69"/>
      <c r="P333" s="69"/>
      <c r="Q333" s="69"/>
      <c r="R333" s="69"/>
      <c r="S333" s="69"/>
      <c r="T333" s="69"/>
      <c r="U333" s="69"/>
      <c r="V333" s="69"/>
      <c r="W333" s="69"/>
      <c r="X333" s="69"/>
      <c r="Y333" s="69"/>
      <c r="Z333" s="69"/>
    </row>
    <row r="334" spans="1:26" ht="30" x14ac:dyDescent="0.35">
      <c r="A334" s="70" t="s">
        <v>415</v>
      </c>
      <c r="B334" s="71" t="s">
        <v>129</v>
      </c>
      <c r="C334" s="72" t="str">
        <f>IFERROR(VLOOKUP(B334,Utilitaires!$C$9:$D$13,2,FALSE),"")</f>
        <v>Taux de VÉRACITÉ</v>
      </c>
      <c r="D334" s="96" t="s">
        <v>64</v>
      </c>
      <c r="E334" s="96" t="s">
        <v>64</v>
      </c>
      <c r="F334" s="18"/>
      <c r="G334" s="18"/>
      <c r="H334" s="18"/>
      <c r="I334" s="18"/>
      <c r="J334" s="18"/>
      <c r="K334" s="18"/>
      <c r="L334" s="18"/>
      <c r="M334" s="18"/>
      <c r="N334" s="18"/>
      <c r="O334" s="18"/>
      <c r="P334" s="18"/>
      <c r="Q334" s="18"/>
      <c r="R334" s="18"/>
      <c r="S334" s="18"/>
      <c r="T334" s="18"/>
      <c r="U334" s="18"/>
      <c r="V334" s="18"/>
      <c r="W334" s="18"/>
      <c r="X334" s="18"/>
      <c r="Y334" s="18"/>
      <c r="Z334" s="18"/>
    </row>
    <row r="335" spans="1:26" ht="40" x14ac:dyDescent="0.35">
      <c r="A335" s="70" t="s">
        <v>416</v>
      </c>
      <c r="B335" s="71" t="s">
        <v>129</v>
      </c>
      <c r="C335" s="72" t="str">
        <f>IFERROR(VLOOKUP(B335,Utilitaires!$C$9:$D$13,2,FALSE),"")</f>
        <v>Taux de VÉRACITÉ</v>
      </c>
      <c r="D335" s="96" t="s">
        <v>64</v>
      </c>
      <c r="E335" s="96" t="s">
        <v>64</v>
      </c>
      <c r="F335" s="18"/>
      <c r="G335" s="18"/>
      <c r="H335" s="18"/>
      <c r="I335" s="18"/>
      <c r="J335" s="18"/>
      <c r="K335" s="18"/>
      <c r="L335" s="18"/>
      <c r="M335" s="18"/>
      <c r="N335" s="18"/>
      <c r="O335" s="18"/>
      <c r="P335" s="18"/>
      <c r="Q335" s="18"/>
      <c r="R335" s="18"/>
      <c r="S335" s="18"/>
      <c r="T335" s="18"/>
      <c r="U335" s="18"/>
      <c r="V335" s="18"/>
      <c r="W335" s="18"/>
      <c r="X335" s="18"/>
      <c r="Y335" s="18"/>
      <c r="Z335" s="18"/>
    </row>
    <row r="336" spans="1:26" ht="40" x14ac:dyDescent="0.35">
      <c r="A336" s="70" t="s">
        <v>417</v>
      </c>
      <c r="B336" s="71" t="s">
        <v>129</v>
      </c>
      <c r="C336" s="72" t="str">
        <f>IFERROR(VLOOKUP(B336,Utilitaires!$C$9:$D$13,2,FALSE),"")</f>
        <v>Taux de VÉRACITÉ</v>
      </c>
      <c r="D336" s="96" t="s">
        <v>64</v>
      </c>
      <c r="E336" s="96" t="s">
        <v>64</v>
      </c>
      <c r="F336" s="18"/>
      <c r="G336" s="18"/>
      <c r="H336" s="18"/>
      <c r="I336" s="18"/>
      <c r="J336" s="18"/>
      <c r="K336" s="18"/>
      <c r="L336" s="18"/>
      <c r="M336" s="18"/>
      <c r="N336" s="18"/>
      <c r="O336" s="18"/>
      <c r="P336" s="18"/>
      <c r="Q336" s="18"/>
      <c r="R336" s="18"/>
      <c r="S336" s="18"/>
      <c r="T336" s="18"/>
      <c r="U336" s="18"/>
      <c r="V336" s="18"/>
      <c r="W336" s="18"/>
      <c r="X336" s="18"/>
      <c r="Y336" s="18"/>
      <c r="Z336" s="18"/>
    </row>
    <row r="337" spans="1:26" ht="30" x14ac:dyDescent="0.35">
      <c r="A337" s="70" t="s">
        <v>418</v>
      </c>
      <c r="B337" s="71" t="s">
        <v>129</v>
      </c>
      <c r="C337" s="72" t="str">
        <f>IFERROR(VLOOKUP(B337,Utilitaires!$C$9:$D$13,2,FALSE),"")</f>
        <v>Taux de VÉRACITÉ</v>
      </c>
      <c r="D337" s="96" t="s">
        <v>64</v>
      </c>
      <c r="E337" s="96" t="s">
        <v>64</v>
      </c>
      <c r="F337" s="18"/>
      <c r="G337" s="18"/>
      <c r="H337" s="18"/>
      <c r="I337" s="18"/>
      <c r="J337" s="18"/>
      <c r="K337" s="18"/>
      <c r="L337" s="18"/>
      <c r="M337" s="18"/>
      <c r="N337" s="18"/>
      <c r="O337" s="18"/>
      <c r="P337" s="18"/>
      <c r="Q337" s="18"/>
      <c r="R337" s="18"/>
      <c r="S337" s="18"/>
      <c r="T337" s="18"/>
      <c r="U337" s="18"/>
      <c r="V337" s="18"/>
      <c r="W337" s="18"/>
      <c r="X337" s="18"/>
      <c r="Y337" s="18"/>
      <c r="Z337" s="18"/>
    </row>
    <row r="338" spans="1:26" ht="43.25" customHeight="1" x14ac:dyDescent="0.35">
      <c r="A338" s="108" t="s">
        <v>419</v>
      </c>
      <c r="B338" s="109"/>
      <c r="C338" s="99">
        <f>IFERROR(AVERAGE(C339,C346),"")</f>
        <v>0</v>
      </c>
      <c r="D338" s="110" t="str">
        <f>IFERROR(VLOOKUP(E338,Utilitaires!$G$9:$J$13,2,FALSE),"")</f>
        <v>Conformité de niveau 1 :  Revoyez le fonctionnement de vos activités.</v>
      </c>
      <c r="E338" s="111" t="str">
        <f>IFERROR(IF(C338="",Utilitaires!$B$2,VLOOKUP(C338,Utilitaires!$E$9:$G$13,3)),"")</f>
        <v>Insuffisant</v>
      </c>
      <c r="F338" s="69"/>
      <c r="G338" s="69"/>
      <c r="H338" s="69"/>
      <c r="I338" s="69"/>
      <c r="J338" s="69"/>
      <c r="K338" s="69"/>
      <c r="L338" s="69"/>
      <c r="M338" s="69"/>
      <c r="N338" s="69"/>
      <c r="O338" s="69"/>
      <c r="P338" s="69"/>
      <c r="Q338" s="69"/>
      <c r="R338" s="69"/>
      <c r="S338" s="69"/>
      <c r="T338" s="69"/>
      <c r="U338" s="69"/>
      <c r="V338" s="69"/>
      <c r="W338" s="69"/>
      <c r="X338" s="69"/>
      <c r="Y338" s="69"/>
      <c r="Z338" s="69"/>
    </row>
    <row r="339" spans="1:26" ht="45" customHeight="1" x14ac:dyDescent="0.35">
      <c r="A339" s="108" t="s">
        <v>420</v>
      </c>
      <c r="B339" s="109"/>
      <c r="C339" s="99">
        <f>IFERROR(SUMIFS(C340:C345,C340:C345,"&lt;&gt;Taux de véracité",C340:C345,"&lt;&gt;NA")/COUNTIFS(C340:C345,"&lt;&gt;NA"),"")</f>
        <v>0</v>
      </c>
      <c r="D339" s="110" t="str">
        <f>IFERROR(VLOOKUP(E339,Utilitaires!$G$9:$J$13,2,FALSE),"")</f>
        <v>Conformité de niveau 1 :  Revoyez le fonctionnement de vos activités.</v>
      </c>
      <c r="E339" s="111" t="str">
        <f>IFERROR(IF(C339="",Utilitaires!$B$2,VLOOKUP(C339,Utilitaires!$E$9:$G$13,3)),"")</f>
        <v>Insuffisant</v>
      </c>
      <c r="F339" s="69"/>
      <c r="G339" s="69"/>
      <c r="H339" s="69"/>
      <c r="I339" s="69"/>
      <c r="J339" s="69"/>
      <c r="K339" s="69"/>
      <c r="L339" s="69"/>
      <c r="M339" s="69"/>
      <c r="N339" s="69"/>
      <c r="O339" s="69"/>
      <c r="P339" s="69"/>
      <c r="Q339" s="69"/>
      <c r="R339" s="69"/>
      <c r="S339" s="69"/>
      <c r="T339" s="69"/>
      <c r="U339" s="69"/>
      <c r="V339" s="69"/>
      <c r="W339" s="69"/>
      <c r="X339" s="69"/>
      <c r="Y339" s="69"/>
      <c r="Z339" s="69"/>
    </row>
    <row r="340" spans="1:26" ht="20" x14ac:dyDescent="0.35">
      <c r="A340" s="70" t="s">
        <v>421</v>
      </c>
      <c r="B340" s="71" t="s">
        <v>129</v>
      </c>
      <c r="C340" s="72" t="str">
        <f>IFERROR(VLOOKUP(B340,Utilitaires!$C$9:$D$13,2,FALSE),"")</f>
        <v>Taux de VÉRACITÉ</v>
      </c>
      <c r="D340" s="96" t="s">
        <v>64</v>
      </c>
      <c r="E340" s="96" t="s">
        <v>64</v>
      </c>
      <c r="F340" s="18"/>
      <c r="G340" s="18"/>
      <c r="H340" s="18"/>
      <c r="I340" s="18"/>
      <c r="J340" s="18"/>
      <c r="K340" s="18"/>
      <c r="L340" s="18"/>
      <c r="M340" s="18"/>
      <c r="N340" s="18"/>
      <c r="O340" s="18"/>
      <c r="P340" s="18"/>
      <c r="Q340" s="18"/>
      <c r="R340" s="18"/>
      <c r="S340" s="18"/>
      <c r="T340" s="18"/>
      <c r="U340" s="18"/>
      <c r="V340" s="18"/>
      <c r="W340" s="18"/>
      <c r="X340" s="18"/>
      <c r="Y340" s="18"/>
      <c r="Z340" s="18"/>
    </row>
    <row r="341" spans="1:26" ht="30" customHeight="1" x14ac:dyDescent="0.35">
      <c r="A341" s="70" t="s">
        <v>422</v>
      </c>
      <c r="B341" s="71" t="s">
        <v>129</v>
      </c>
      <c r="C341" s="72" t="str">
        <f>IFERROR(VLOOKUP(B341,Utilitaires!$C$9:$D$13,2,FALSE),"")</f>
        <v>Taux de VÉRACITÉ</v>
      </c>
      <c r="D341" s="96" t="s">
        <v>64</v>
      </c>
      <c r="E341" s="96" t="s">
        <v>64</v>
      </c>
      <c r="F341" s="18"/>
      <c r="G341" s="18"/>
      <c r="H341" s="18"/>
      <c r="I341" s="18"/>
      <c r="J341" s="18"/>
      <c r="K341" s="18"/>
      <c r="L341" s="18"/>
      <c r="M341" s="18"/>
      <c r="N341" s="18"/>
      <c r="O341" s="18"/>
      <c r="P341" s="18"/>
      <c r="Q341" s="18"/>
      <c r="R341" s="18"/>
      <c r="S341" s="18"/>
      <c r="T341" s="18"/>
      <c r="U341" s="18"/>
      <c r="V341" s="18"/>
      <c r="W341" s="18"/>
      <c r="X341" s="18"/>
      <c r="Y341" s="18"/>
      <c r="Z341" s="18"/>
    </row>
    <row r="342" spans="1:26" ht="30" customHeight="1" x14ac:dyDescent="0.35">
      <c r="A342" s="70" t="s">
        <v>423</v>
      </c>
      <c r="B342" s="71" t="s">
        <v>129</v>
      </c>
      <c r="C342" s="72" t="str">
        <f>IFERROR(VLOOKUP(B342,Utilitaires!$C$9:$D$13,2,FALSE),"")</f>
        <v>Taux de VÉRACITÉ</v>
      </c>
      <c r="D342" s="96" t="s">
        <v>64</v>
      </c>
      <c r="E342" s="96" t="s">
        <v>64</v>
      </c>
      <c r="F342" s="18"/>
      <c r="G342" s="18"/>
      <c r="H342" s="18"/>
      <c r="I342" s="18"/>
      <c r="J342" s="18"/>
      <c r="K342" s="18"/>
      <c r="L342" s="18"/>
      <c r="M342" s="18"/>
      <c r="N342" s="18"/>
      <c r="O342" s="18"/>
      <c r="P342" s="18"/>
      <c r="Q342" s="18"/>
      <c r="R342" s="18"/>
      <c r="S342" s="18"/>
      <c r="T342" s="18"/>
      <c r="U342" s="18"/>
      <c r="V342" s="18"/>
      <c r="W342" s="18"/>
      <c r="X342" s="18"/>
      <c r="Y342" s="18"/>
      <c r="Z342" s="18"/>
    </row>
    <row r="343" spans="1:26" ht="20" x14ac:dyDescent="0.35">
      <c r="A343" s="70" t="s">
        <v>424</v>
      </c>
      <c r="B343" s="71" t="s">
        <v>129</v>
      </c>
      <c r="C343" s="72" t="str">
        <f>IFERROR(VLOOKUP(B343,Utilitaires!$C$9:$D$13,2,FALSE),"")</f>
        <v>Taux de VÉRACITÉ</v>
      </c>
      <c r="D343" s="96" t="s">
        <v>64</v>
      </c>
      <c r="E343" s="96" t="s">
        <v>64</v>
      </c>
      <c r="F343" s="18"/>
      <c r="G343" s="18"/>
      <c r="H343" s="18"/>
      <c r="I343" s="18"/>
      <c r="J343" s="18"/>
      <c r="K343" s="18"/>
      <c r="L343" s="18"/>
      <c r="M343" s="18"/>
      <c r="N343" s="18"/>
      <c r="O343" s="18"/>
      <c r="P343" s="18"/>
      <c r="Q343" s="18"/>
      <c r="R343" s="18"/>
      <c r="S343" s="18"/>
      <c r="T343" s="18"/>
      <c r="U343" s="18"/>
      <c r="V343" s="18"/>
      <c r="W343" s="18"/>
      <c r="X343" s="18"/>
      <c r="Y343" s="18"/>
      <c r="Z343" s="18"/>
    </row>
    <row r="344" spans="1:26" ht="30" customHeight="1" x14ac:dyDescent="0.35">
      <c r="A344" s="70" t="s">
        <v>425</v>
      </c>
      <c r="B344" s="71" t="s">
        <v>129</v>
      </c>
      <c r="C344" s="72" t="str">
        <f>IFERROR(VLOOKUP(B344,Utilitaires!$C$9:$D$13,2,FALSE),"")</f>
        <v>Taux de VÉRACITÉ</v>
      </c>
      <c r="D344" s="96" t="s">
        <v>64</v>
      </c>
      <c r="E344" s="96" t="s">
        <v>64</v>
      </c>
      <c r="F344" s="18"/>
      <c r="G344" s="18"/>
      <c r="H344" s="18"/>
      <c r="I344" s="18"/>
      <c r="J344" s="18"/>
      <c r="K344" s="18"/>
      <c r="L344" s="18"/>
      <c r="M344" s="18"/>
      <c r="N344" s="18"/>
      <c r="O344" s="18"/>
      <c r="P344" s="18"/>
      <c r="Q344" s="18"/>
      <c r="R344" s="18"/>
      <c r="S344" s="18"/>
      <c r="T344" s="18"/>
      <c r="U344" s="18"/>
      <c r="V344" s="18"/>
      <c r="W344" s="18"/>
      <c r="X344" s="18"/>
      <c r="Y344" s="18"/>
      <c r="Z344" s="18"/>
    </row>
    <row r="345" spans="1:26" ht="30" customHeight="1" x14ac:dyDescent="0.35">
      <c r="A345" s="70" t="s">
        <v>426</v>
      </c>
      <c r="B345" s="71" t="s">
        <v>129</v>
      </c>
      <c r="C345" s="72" t="str">
        <f>IFERROR(VLOOKUP(B345,Utilitaires!$C$9:$D$13,2,FALSE),"")</f>
        <v>Taux de VÉRACITÉ</v>
      </c>
      <c r="D345" s="96" t="s">
        <v>64</v>
      </c>
      <c r="E345" s="96" t="s">
        <v>64</v>
      </c>
      <c r="F345" s="18"/>
      <c r="G345" s="18"/>
      <c r="H345" s="18"/>
      <c r="I345" s="18"/>
      <c r="J345" s="18"/>
      <c r="K345" s="18"/>
      <c r="L345" s="18"/>
      <c r="M345" s="18"/>
      <c r="N345" s="18"/>
      <c r="O345" s="18"/>
      <c r="P345" s="18"/>
      <c r="Q345" s="18"/>
      <c r="R345" s="18"/>
      <c r="S345" s="18"/>
      <c r="T345" s="18"/>
      <c r="U345" s="18"/>
      <c r="V345" s="18"/>
      <c r="W345" s="18"/>
      <c r="X345" s="18"/>
      <c r="Y345" s="18"/>
      <c r="Z345" s="18"/>
    </row>
    <row r="346" spans="1:26" ht="33" customHeight="1" x14ac:dyDescent="0.35">
      <c r="A346" s="108" t="s">
        <v>427</v>
      </c>
      <c r="B346" s="109"/>
      <c r="C346" s="99">
        <f>IFERROR(SUMIFS(C347:C349,C347:C349,"&lt;&gt;Taux de véracité",C347:C349,"&lt;&gt;NA")/COUNTIFS(C347:C349,"&lt;&gt;NA"),"")</f>
        <v>0</v>
      </c>
      <c r="D346" s="110" t="str">
        <f>IFERROR(VLOOKUP(E346,Utilitaires!$G$9:$J$13,2,FALSE),"")</f>
        <v>Conformité de niveau 1 :  Revoyez le fonctionnement de vos activités.</v>
      </c>
      <c r="E346" s="111" t="str">
        <f>IFERROR(IF(C346="",Utilitaires!$B$2,VLOOKUP(C346,Utilitaires!$E$9:$G$13,3)),"")</f>
        <v>Insuffisant</v>
      </c>
      <c r="F346" s="69"/>
      <c r="G346" s="69"/>
      <c r="H346" s="69"/>
      <c r="I346" s="69"/>
      <c r="J346" s="69"/>
      <c r="K346" s="69"/>
      <c r="L346" s="69"/>
      <c r="M346" s="69"/>
      <c r="N346" s="69"/>
      <c r="O346" s="69"/>
      <c r="P346" s="69"/>
      <c r="Q346" s="69"/>
      <c r="R346" s="69"/>
      <c r="S346" s="69"/>
      <c r="T346" s="69"/>
      <c r="U346" s="69"/>
      <c r="V346" s="69"/>
      <c r="W346" s="69"/>
      <c r="X346" s="69"/>
      <c r="Y346" s="69"/>
      <c r="Z346" s="69"/>
    </row>
    <row r="347" spans="1:26" ht="30" customHeight="1" x14ac:dyDescent="0.35">
      <c r="A347" s="70" t="s">
        <v>428</v>
      </c>
      <c r="B347" s="71" t="s">
        <v>129</v>
      </c>
      <c r="C347" s="72" t="str">
        <f>IFERROR(VLOOKUP(B347,Utilitaires!$C$9:$D$13,2,FALSE),"")</f>
        <v>Taux de VÉRACITÉ</v>
      </c>
      <c r="D347" s="96" t="s">
        <v>64</v>
      </c>
      <c r="E347" s="96" t="s">
        <v>64</v>
      </c>
      <c r="F347" s="18"/>
      <c r="G347" s="18"/>
      <c r="H347" s="18"/>
      <c r="I347" s="18"/>
      <c r="J347" s="18"/>
      <c r="K347" s="18"/>
      <c r="L347" s="18"/>
      <c r="M347" s="18"/>
      <c r="N347" s="18"/>
      <c r="O347" s="18"/>
      <c r="P347" s="18"/>
      <c r="Q347" s="18"/>
      <c r="R347" s="18"/>
      <c r="S347" s="18"/>
      <c r="T347" s="18"/>
      <c r="U347" s="18"/>
      <c r="V347" s="18"/>
      <c r="W347" s="18"/>
      <c r="X347" s="18"/>
      <c r="Y347" s="18"/>
      <c r="Z347" s="18"/>
    </row>
    <row r="348" spans="1:26" ht="30" customHeight="1" x14ac:dyDescent="0.35">
      <c r="A348" s="70" t="s">
        <v>429</v>
      </c>
      <c r="B348" s="71" t="s">
        <v>129</v>
      </c>
      <c r="C348" s="72" t="str">
        <f>IFERROR(VLOOKUP(B348,Utilitaires!$C$9:$D$13,2,FALSE),"")</f>
        <v>Taux de VÉRACITÉ</v>
      </c>
      <c r="D348" s="96" t="s">
        <v>64</v>
      </c>
      <c r="E348" s="96" t="s">
        <v>64</v>
      </c>
      <c r="F348" s="18"/>
      <c r="G348" s="18"/>
      <c r="H348" s="18"/>
      <c r="I348" s="18"/>
      <c r="J348" s="18"/>
      <c r="K348" s="18"/>
      <c r="L348" s="18"/>
      <c r="M348" s="18"/>
      <c r="N348" s="18"/>
      <c r="O348" s="18"/>
      <c r="P348" s="18"/>
      <c r="Q348" s="18"/>
      <c r="R348" s="18"/>
      <c r="S348" s="18"/>
      <c r="T348" s="18"/>
      <c r="U348" s="18"/>
      <c r="V348" s="18"/>
      <c r="W348" s="18"/>
      <c r="X348" s="18"/>
      <c r="Y348" s="18"/>
      <c r="Z348" s="18"/>
    </row>
    <row r="349" spans="1:26" ht="30" customHeight="1" x14ac:dyDescent="0.35">
      <c r="A349" s="70" t="s">
        <v>430</v>
      </c>
      <c r="B349" s="71" t="s">
        <v>129</v>
      </c>
      <c r="C349" s="72" t="str">
        <f>IFERROR(VLOOKUP(B349,Utilitaires!$C$9:$D$13,2,FALSE),"")</f>
        <v>Taux de VÉRACITÉ</v>
      </c>
      <c r="D349" s="96" t="s">
        <v>64</v>
      </c>
      <c r="E349" s="96" t="s">
        <v>64</v>
      </c>
      <c r="F349" s="18"/>
      <c r="G349" s="18"/>
      <c r="H349" s="18"/>
      <c r="I349" s="18"/>
      <c r="J349" s="18"/>
      <c r="K349" s="18"/>
      <c r="L349" s="18"/>
      <c r="M349" s="18"/>
      <c r="N349" s="18"/>
      <c r="O349" s="18"/>
      <c r="P349" s="18"/>
      <c r="Q349" s="18"/>
      <c r="R349" s="18"/>
      <c r="S349" s="18"/>
      <c r="T349" s="18"/>
      <c r="U349" s="18"/>
      <c r="V349" s="18"/>
      <c r="W349" s="18"/>
      <c r="X349" s="18"/>
      <c r="Y349" s="18"/>
      <c r="Z349" s="18"/>
    </row>
    <row r="350" spans="1:26" ht="39.75" customHeight="1" x14ac:dyDescent="0.35">
      <c r="A350" s="64" t="s">
        <v>706</v>
      </c>
      <c r="B350" s="65"/>
      <c r="C350" s="66">
        <f>IFERROR(AVERAGE(C351),"")</f>
        <v>0</v>
      </c>
      <c r="D350" s="102" t="str">
        <f>IFERROR(VLOOKUP(E350,Utilitaires!$G$9:$J$13,2,FALSE),"")</f>
        <v>Conformité de niveau 1 :  Revoyez le fonctionnement de vos activités.</v>
      </c>
      <c r="E350" s="103" t="str">
        <f>IFERROR(IF(C350="",Utilitaires!$B$2,VLOOKUP(C350,Utilitaires!$E$9:$G$13,3)),"")</f>
        <v>Insuffisant</v>
      </c>
      <c r="F350" s="69"/>
      <c r="G350" s="69"/>
      <c r="H350" s="69"/>
      <c r="I350" s="69"/>
      <c r="J350" s="69"/>
      <c r="K350" s="69"/>
      <c r="L350" s="69"/>
      <c r="M350" s="69"/>
      <c r="N350" s="69"/>
      <c r="O350" s="69"/>
      <c r="P350" s="69"/>
      <c r="Q350" s="69"/>
      <c r="R350" s="69"/>
      <c r="S350" s="69"/>
      <c r="T350" s="69"/>
      <c r="U350" s="69"/>
      <c r="V350" s="69"/>
      <c r="W350" s="69"/>
      <c r="X350" s="69"/>
      <c r="Y350" s="69"/>
      <c r="Z350" s="69"/>
    </row>
    <row r="351" spans="1:26" ht="34.5" x14ac:dyDescent="0.35">
      <c r="A351" s="108" t="s">
        <v>431</v>
      </c>
      <c r="B351" s="109"/>
      <c r="C351" s="99">
        <f>IFERROR(SUMIFS(C352:C356,C352:C356,"&lt;&gt;Taux de véracité",C352:C356,"&lt;&gt;NA")/COUNTIFS(C352:C356,"&lt;&gt;NA"),"")</f>
        <v>0</v>
      </c>
      <c r="D351" s="110" t="str">
        <f>IFERROR(VLOOKUP(E351,Utilitaires!$G$9:$J$13,2,FALSE),"")</f>
        <v>Conformité de niveau 1 :  Revoyez le fonctionnement de vos activités.</v>
      </c>
      <c r="E351" s="111" t="str">
        <f>IFERROR(IF(C351="",Utilitaires!$B$2,VLOOKUP(C351,Utilitaires!$E$9:$G$13,3)),"")</f>
        <v>Insuffisant</v>
      </c>
      <c r="F351" s="69"/>
      <c r="G351" s="69"/>
      <c r="H351" s="69"/>
      <c r="I351" s="69"/>
      <c r="J351" s="69"/>
      <c r="K351" s="69"/>
      <c r="L351" s="69"/>
      <c r="M351" s="69"/>
      <c r="N351" s="69"/>
      <c r="O351" s="69"/>
      <c r="P351" s="69"/>
      <c r="Q351" s="69"/>
      <c r="R351" s="69"/>
      <c r="S351" s="69"/>
      <c r="T351" s="69"/>
      <c r="U351" s="69"/>
      <c r="V351" s="69"/>
      <c r="W351" s="69"/>
      <c r="X351" s="69"/>
      <c r="Y351" s="69"/>
      <c r="Z351" s="69"/>
    </row>
    <row r="352" spans="1:26" ht="30" customHeight="1" x14ac:dyDescent="0.35">
      <c r="A352" s="70" t="s">
        <v>699</v>
      </c>
      <c r="B352" s="71" t="s">
        <v>129</v>
      </c>
      <c r="C352" s="72" t="str">
        <f>IFERROR(VLOOKUP(B352,Utilitaires!$C$9:$D$13,2,FALSE),"")</f>
        <v>Taux de VÉRACITÉ</v>
      </c>
      <c r="D352" s="96" t="s">
        <v>64</v>
      </c>
      <c r="E352" s="96" t="s">
        <v>64</v>
      </c>
      <c r="F352" s="18"/>
      <c r="G352" s="18"/>
      <c r="H352" s="18"/>
      <c r="I352" s="18"/>
      <c r="J352" s="18"/>
      <c r="K352" s="18"/>
      <c r="L352" s="18"/>
      <c r="M352" s="18"/>
      <c r="N352" s="18"/>
      <c r="O352" s="18"/>
      <c r="P352" s="18"/>
      <c r="Q352" s="18"/>
      <c r="R352" s="18"/>
      <c r="S352" s="18"/>
      <c r="T352" s="18"/>
      <c r="U352" s="18"/>
      <c r="V352" s="18"/>
      <c r="W352" s="18"/>
      <c r="X352" s="18"/>
      <c r="Y352" s="18"/>
      <c r="Z352" s="18"/>
    </row>
    <row r="353" spans="1:26" ht="30" customHeight="1" x14ac:dyDescent="0.35">
      <c r="A353" s="70" t="s">
        <v>700</v>
      </c>
      <c r="B353" s="71" t="s">
        <v>129</v>
      </c>
      <c r="C353" s="72" t="str">
        <f>IFERROR(VLOOKUP(B353,Utilitaires!$C$9:$D$13,2,FALSE),"")</f>
        <v>Taux de VÉRACITÉ</v>
      </c>
      <c r="D353" s="96" t="s">
        <v>64</v>
      </c>
      <c r="E353" s="96" t="s">
        <v>64</v>
      </c>
      <c r="F353" s="18"/>
      <c r="G353" s="18"/>
      <c r="H353" s="18"/>
      <c r="I353" s="18"/>
      <c r="J353" s="18"/>
      <c r="K353" s="18"/>
      <c r="L353" s="18"/>
      <c r="M353" s="18"/>
      <c r="N353" s="18"/>
      <c r="O353" s="18"/>
      <c r="P353" s="18"/>
      <c r="Q353" s="18"/>
      <c r="R353" s="18"/>
      <c r="S353" s="18"/>
      <c r="T353" s="18"/>
      <c r="U353" s="18"/>
      <c r="V353" s="18"/>
      <c r="W353" s="18"/>
      <c r="X353" s="18"/>
      <c r="Y353" s="18"/>
      <c r="Z353" s="18"/>
    </row>
    <row r="354" spans="1:26" ht="30" customHeight="1" x14ac:dyDescent="0.35">
      <c r="A354" s="70" t="s">
        <v>701</v>
      </c>
      <c r="B354" s="71" t="s">
        <v>129</v>
      </c>
      <c r="C354" s="72" t="str">
        <f>IFERROR(VLOOKUP(B354,Utilitaires!$C$9:$D$13,2,FALSE),"")</f>
        <v>Taux de VÉRACITÉ</v>
      </c>
      <c r="D354" s="96" t="s">
        <v>64</v>
      </c>
      <c r="E354" s="96" t="s">
        <v>64</v>
      </c>
      <c r="F354" s="18"/>
      <c r="G354" s="18"/>
      <c r="H354" s="18"/>
      <c r="I354" s="18"/>
      <c r="J354" s="18"/>
      <c r="K354" s="18"/>
      <c r="L354" s="18"/>
      <c r="M354" s="18"/>
      <c r="N354" s="18"/>
      <c r="O354" s="18"/>
      <c r="P354" s="18"/>
      <c r="Q354" s="18"/>
      <c r="R354" s="18"/>
      <c r="S354" s="18"/>
      <c r="T354" s="18"/>
      <c r="U354" s="18"/>
      <c r="V354" s="18"/>
      <c r="W354" s="18"/>
      <c r="X354" s="18"/>
      <c r="Y354" s="18"/>
      <c r="Z354" s="18"/>
    </row>
    <row r="355" spans="1:26" ht="30" customHeight="1" x14ac:dyDescent="0.35">
      <c r="A355" s="70" t="s">
        <v>702</v>
      </c>
      <c r="B355" s="71" t="s">
        <v>129</v>
      </c>
      <c r="C355" s="72" t="str">
        <f>IFERROR(VLOOKUP(B355,Utilitaires!$C$9:$D$13,2,FALSE),"")</f>
        <v>Taux de VÉRACITÉ</v>
      </c>
      <c r="D355" s="96" t="s">
        <v>64</v>
      </c>
      <c r="E355" s="96" t="s">
        <v>64</v>
      </c>
      <c r="F355" s="18"/>
      <c r="G355" s="18"/>
      <c r="H355" s="18"/>
      <c r="I355" s="18"/>
      <c r="J355" s="18"/>
      <c r="K355" s="18"/>
      <c r="L355" s="18"/>
      <c r="M355" s="18"/>
      <c r="N355" s="18"/>
      <c r="O355" s="18"/>
      <c r="P355" s="18"/>
      <c r="Q355" s="18"/>
      <c r="R355" s="18"/>
      <c r="S355" s="18"/>
      <c r="T355" s="18"/>
      <c r="U355" s="18"/>
      <c r="V355" s="18"/>
      <c r="W355" s="18"/>
      <c r="X355" s="18"/>
      <c r="Y355" s="18"/>
      <c r="Z355" s="18"/>
    </row>
    <row r="356" spans="1:26" ht="30" customHeight="1" x14ac:dyDescent="0.35">
      <c r="A356" s="70" t="s">
        <v>703</v>
      </c>
      <c r="B356" s="71" t="s">
        <v>129</v>
      </c>
      <c r="C356" s="72" t="str">
        <f>IFERROR(VLOOKUP(B356,Utilitaires!$C$9:$D$13,2,FALSE),"")</f>
        <v>Taux de VÉRACITÉ</v>
      </c>
      <c r="D356" s="96" t="s">
        <v>64</v>
      </c>
      <c r="E356" s="96" t="s">
        <v>64</v>
      </c>
      <c r="F356" s="18"/>
      <c r="G356" s="18"/>
      <c r="H356" s="18"/>
      <c r="I356" s="18"/>
      <c r="J356" s="18"/>
      <c r="K356" s="18"/>
      <c r="L356" s="18"/>
      <c r="M356" s="18"/>
      <c r="N356" s="18"/>
      <c r="O356" s="18"/>
      <c r="P356" s="18"/>
      <c r="Q356" s="18"/>
      <c r="R356" s="18"/>
      <c r="S356" s="18"/>
      <c r="T356" s="18"/>
      <c r="U356" s="18"/>
      <c r="V356" s="18"/>
      <c r="W356" s="18"/>
      <c r="X356" s="18"/>
      <c r="Y356" s="18"/>
      <c r="Z356" s="18"/>
    </row>
    <row r="357" spans="1:26" ht="30" x14ac:dyDescent="0.35">
      <c r="A357" s="70" t="s">
        <v>432</v>
      </c>
      <c r="B357" s="71" t="s">
        <v>129</v>
      </c>
      <c r="C357" s="72" t="str">
        <f>IFERROR(VLOOKUP(B357,Utilitaires!$C$9:$D$13,2,FALSE),"")</f>
        <v>Taux de VÉRACITÉ</v>
      </c>
      <c r="D357" s="96" t="s">
        <v>64</v>
      </c>
      <c r="E357" s="96" t="s">
        <v>64</v>
      </c>
      <c r="F357" s="18"/>
      <c r="G357" s="18"/>
      <c r="H357" s="18"/>
      <c r="I357" s="18"/>
      <c r="J357" s="18"/>
      <c r="K357" s="18"/>
      <c r="L357" s="18"/>
      <c r="M357" s="18"/>
      <c r="N357" s="18"/>
      <c r="O357" s="18"/>
      <c r="P357" s="18"/>
      <c r="Q357" s="18"/>
      <c r="R357" s="18"/>
      <c r="S357" s="18"/>
      <c r="T357" s="18"/>
      <c r="U357" s="18"/>
      <c r="V357" s="18"/>
      <c r="W357" s="18"/>
      <c r="X357" s="18"/>
      <c r="Y357" s="18"/>
      <c r="Z357" s="18"/>
    </row>
    <row r="358" spans="1:26" ht="39.75" customHeight="1" x14ac:dyDescent="0.35">
      <c r="A358" s="58" t="s">
        <v>433</v>
      </c>
      <c r="B358" s="92"/>
      <c r="C358" s="60">
        <f>IFERROR(AVERAGE(C359,C387),"")</f>
        <v>0</v>
      </c>
      <c r="D358" s="61" t="str">
        <f>IFERROR(VLOOKUP(E358,Utilitaires!$G$9:$J$13,2,FALSE),"")</f>
        <v>Conformité de niveau 1 :  Revoyez le fonctionnement de vos activités.</v>
      </c>
      <c r="E358" s="106" t="str">
        <f>IFERROR(IF(C358="",Utilitaires!$B$2,VLOOKUP(C358,Utilitaires!$E$9:$G$13,3)),"")</f>
        <v>Insuffisant</v>
      </c>
      <c r="F358" s="63"/>
      <c r="G358" s="63"/>
      <c r="H358" s="63"/>
      <c r="I358" s="63"/>
      <c r="J358" s="63"/>
      <c r="K358" s="63"/>
      <c r="L358" s="63"/>
      <c r="M358" s="63"/>
      <c r="N358" s="63"/>
      <c r="O358" s="63"/>
      <c r="P358" s="63"/>
      <c r="Q358" s="63"/>
      <c r="R358" s="63"/>
      <c r="S358" s="63"/>
      <c r="T358" s="63"/>
      <c r="U358" s="63"/>
      <c r="V358" s="63"/>
      <c r="W358" s="63"/>
      <c r="X358" s="63"/>
      <c r="Y358" s="63"/>
      <c r="Z358" s="63"/>
    </row>
    <row r="359" spans="1:26" ht="39.75" customHeight="1" x14ac:dyDescent="0.35">
      <c r="A359" s="64" t="s">
        <v>434</v>
      </c>
      <c r="B359" s="65"/>
      <c r="C359" s="66">
        <f>IFERROR(SUMIFS(C360:C386,C360:C386,"&lt;&gt;Taux de véracité",C360:C386,"&lt;&gt;NA")/COUNTIFS(C360:C386,"&lt;&gt;NA"),"")</f>
        <v>0</v>
      </c>
      <c r="D359" s="102" t="str">
        <f>IFERROR(VLOOKUP(E359,Utilitaires!$G$9:$J$13,2,FALSE),"")</f>
        <v>Conformité de niveau 1 :  Revoyez le fonctionnement de vos activités.</v>
      </c>
      <c r="E359" s="103" t="str">
        <f>IFERROR(IF(C359="",Utilitaires!$B$2,VLOOKUP(C359,Utilitaires!$E$9:$G$13,3)),"")</f>
        <v>Insuffisant</v>
      </c>
      <c r="F359" s="69"/>
      <c r="G359" s="69"/>
      <c r="H359" s="69"/>
      <c r="I359" s="69"/>
      <c r="J359" s="69"/>
      <c r="K359" s="69"/>
      <c r="L359" s="69"/>
      <c r="M359" s="69"/>
      <c r="N359" s="69"/>
      <c r="O359" s="69"/>
      <c r="P359" s="69"/>
      <c r="Q359" s="69"/>
      <c r="R359" s="69"/>
      <c r="S359" s="69"/>
      <c r="T359" s="69"/>
      <c r="U359" s="69"/>
      <c r="V359" s="69"/>
      <c r="W359" s="69"/>
      <c r="X359" s="69"/>
      <c r="Y359" s="69"/>
      <c r="Z359" s="69"/>
    </row>
    <row r="360" spans="1:26" ht="32.25" customHeight="1" x14ac:dyDescent="0.35">
      <c r="A360" s="70" t="s">
        <v>435</v>
      </c>
      <c r="B360" s="71" t="s">
        <v>129</v>
      </c>
      <c r="C360" s="72" t="str">
        <f>IFERROR(VLOOKUP(B360,Utilitaires!$C$9:$D$13,2,FALSE),"")</f>
        <v>Taux de VÉRACITÉ</v>
      </c>
      <c r="D360" s="96" t="s">
        <v>64</v>
      </c>
      <c r="E360" s="96" t="s">
        <v>64</v>
      </c>
      <c r="F360" s="18"/>
      <c r="G360" s="18"/>
      <c r="H360" s="18"/>
      <c r="I360" s="18"/>
      <c r="J360" s="18"/>
      <c r="K360" s="18"/>
      <c r="L360" s="18"/>
      <c r="M360" s="18"/>
      <c r="N360" s="18"/>
      <c r="O360" s="18"/>
      <c r="P360" s="18"/>
      <c r="Q360" s="18"/>
      <c r="R360" s="18"/>
      <c r="S360" s="18"/>
      <c r="T360" s="18"/>
      <c r="U360" s="18"/>
      <c r="V360" s="18"/>
      <c r="W360" s="18"/>
      <c r="X360" s="18"/>
      <c r="Y360" s="18"/>
      <c r="Z360" s="18"/>
    </row>
    <row r="361" spans="1:26" ht="30" x14ac:dyDescent="0.35">
      <c r="A361" s="70" t="s">
        <v>436</v>
      </c>
      <c r="B361" s="71" t="s">
        <v>129</v>
      </c>
      <c r="C361" s="72" t="str">
        <f>IFERROR(VLOOKUP(B361,Utilitaires!$C$9:$D$13,2,FALSE),"")</f>
        <v>Taux de VÉRACITÉ</v>
      </c>
      <c r="D361" s="96" t="s">
        <v>64</v>
      </c>
      <c r="E361" s="96" t="s">
        <v>64</v>
      </c>
      <c r="F361" s="18"/>
      <c r="G361" s="18"/>
      <c r="H361" s="18"/>
      <c r="I361" s="18"/>
      <c r="J361" s="18"/>
      <c r="K361" s="18"/>
      <c r="L361" s="18"/>
      <c r="M361" s="18"/>
      <c r="N361" s="18"/>
      <c r="O361" s="18"/>
      <c r="P361" s="18"/>
      <c r="Q361" s="18"/>
      <c r="R361" s="18"/>
      <c r="S361" s="18"/>
      <c r="T361" s="18"/>
      <c r="U361" s="18"/>
      <c r="V361" s="18"/>
      <c r="W361" s="18"/>
      <c r="X361" s="18"/>
      <c r="Y361" s="18"/>
      <c r="Z361" s="18"/>
    </row>
    <row r="362" spans="1:26" ht="27" customHeight="1" x14ac:dyDescent="0.35">
      <c r="A362" s="70" t="s">
        <v>437</v>
      </c>
      <c r="B362" s="71" t="s">
        <v>129</v>
      </c>
      <c r="C362" s="72" t="str">
        <f>IFERROR(VLOOKUP(B362,Utilitaires!$C$9:$D$13,2,FALSE),"")</f>
        <v>Taux de VÉRACITÉ</v>
      </c>
      <c r="D362" s="96" t="s">
        <v>64</v>
      </c>
      <c r="E362" s="96" t="s">
        <v>64</v>
      </c>
      <c r="F362" s="18"/>
      <c r="G362" s="18"/>
      <c r="H362" s="18"/>
      <c r="I362" s="18"/>
      <c r="J362" s="18"/>
      <c r="K362" s="18"/>
      <c r="L362" s="18"/>
      <c r="M362" s="18"/>
      <c r="N362" s="18"/>
      <c r="O362" s="18"/>
      <c r="P362" s="18"/>
      <c r="Q362" s="18"/>
      <c r="R362" s="18"/>
      <c r="S362" s="18"/>
      <c r="T362" s="18"/>
      <c r="U362" s="18"/>
      <c r="V362" s="18"/>
      <c r="W362" s="18"/>
      <c r="X362" s="18"/>
      <c r="Y362" s="18"/>
      <c r="Z362" s="18"/>
    </row>
    <row r="363" spans="1:26" ht="32.25" customHeight="1" x14ac:dyDescent="0.35">
      <c r="A363" s="70" t="s">
        <v>438</v>
      </c>
      <c r="B363" s="71" t="s">
        <v>129</v>
      </c>
      <c r="C363" s="72" t="str">
        <f>IFERROR(VLOOKUP(B363,Utilitaires!$C$9:$D$13,2,FALSE),"")</f>
        <v>Taux de VÉRACITÉ</v>
      </c>
      <c r="D363" s="96" t="s">
        <v>64</v>
      </c>
      <c r="E363" s="96" t="s">
        <v>64</v>
      </c>
      <c r="F363" s="18"/>
      <c r="G363" s="18"/>
      <c r="H363" s="18"/>
      <c r="I363" s="18"/>
      <c r="J363" s="18"/>
      <c r="K363" s="18"/>
      <c r="L363" s="18"/>
      <c r="M363" s="18"/>
      <c r="N363" s="18"/>
      <c r="O363" s="18"/>
      <c r="P363" s="18"/>
      <c r="Q363" s="18"/>
      <c r="R363" s="18"/>
      <c r="S363" s="18"/>
      <c r="T363" s="18"/>
      <c r="U363" s="18"/>
      <c r="V363" s="18"/>
      <c r="W363" s="18"/>
      <c r="X363" s="18"/>
      <c r="Y363" s="18"/>
      <c r="Z363" s="18"/>
    </row>
    <row r="364" spans="1:26" ht="32.25" customHeight="1" x14ac:dyDescent="0.35">
      <c r="A364" s="70" t="s">
        <v>439</v>
      </c>
      <c r="B364" s="71" t="s">
        <v>129</v>
      </c>
      <c r="C364" s="72" t="str">
        <f>IFERROR(VLOOKUP(B364,Utilitaires!$C$9:$D$13,2,FALSE),"")</f>
        <v>Taux de VÉRACITÉ</v>
      </c>
      <c r="D364" s="96" t="s">
        <v>64</v>
      </c>
      <c r="E364" s="96" t="s">
        <v>64</v>
      </c>
      <c r="F364" s="18"/>
      <c r="G364" s="18"/>
      <c r="H364" s="18"/>
      <c r="I364" s="18"/>
      <c r="J364" s="18"/>
      <c r="K364" s="18"/>
      <c r="L364" s="18"/>
      <c r="M364" s="18"/>
      <c r="N364" s="18"/>
      <c r="O364" s="18"/>
      <c r="P364" s="18"/>
      <c r="Q364" s="18"/>
      <c r="R364" s="18"/>
      <c r="S364" s="18"/>
      <c r="T364" s="18"/>
      <c r="U364" s="18"/>
      <c r="V364" s="18"/>
      <c r="W364" s="18"/>
      <c r="X364" s="18"/>
      <c r="Y364" s="18"/>
      <c r="Z364" s="18"/>
    </row>
    <row r="365" spans="1:26" ht="29.5" customHeight="1" x14ac:dyDescent="0.35">
      <c r="A365" s="70" t="s">
        <v>440</v>
      </c>
      <c r="B365" s="71" t="s">
        <v>129</v>
      </c>
      <c r="C365" s="72" t="str">
        <f>IFERROR(VLOOKUP(B365,Utilitaires!$C$9:$D$13,2,FALSE),"")</f>
        <v>Taux de VÉRACITÉ</v>
      </c>
      <c r="D365" s="96" t="s">
        <v>64</v>
      </c>
      <c r="E365" s="96" t="s">
        <v>64</v>
      </c>
      <c r="F365" s="18"/>
      <c r="G365" s="18"/>
      <c r="H365" s="18"/>
      <c r="I365" s="18"/>
      <c r="J365" s="18"/>
      <c r="K365" s="18"/>
      <c r="L365" s="18"/>
      <c r="M365" s="18"/>
      <c r="N365" s="18"/>
      <c r="O365" s="18"/>
      <c r="P365" s="18"/>
      <c r="Q365" s="18"/>
      <c r="R365" s="18"/>
      <c r="S365" s="18"/>
      <c r="T365" s="18"/>
      <c r="U365" s="18"/>
      <c r="V365" s="18"/>
      <c r="W365" s="18"/>
      <c r="X365" s="18"/>
      <c r="Y365" s="18"/>
      <c r="Z365" s="18"/>
    </row>
    <row r="366" spans="1:26" ht="59.5" customHeight="1" x14ac:dyDescent="0.35">
      <c r="A366" s="70" t="s">
        <v>441</v>
      </c>
      <c r="B366" s="71" t="s">
        <v>129</v>
      </c>
      <c r="C366" s="72" t="str">
        <f>IFERROR(VLOOKUP(B366,Utilitaires!$C$9:$D$13,2,FALSE),"")</f>
        <v>Taux de VÉRACITÉ</v>
      </c>
      <c r="D366" s="96" t="s">
        <v>64</v>
      </c>
      <c r="E366" s="96" t="s">
        <v>64</v>
      </c>
      <c r="F366" s="18"/>
      <c r="G366" s="18"/>
      <c r="H366" s="18"/>
      <c r="I366" s="18"/>
      <c r="J366" s="18"/>
      <c r="K366" s="18"/>
      <c r="L366" s="18"/>
      <c r="M366" s="18"/>
      <c r="N366" s="18"/>
      <c r="O366" s="18"/>
      <c r="P366" s="18"/>
      <c r="Q366" s="18"/>
      <c r="R366" s="18"/>
      <c r="S366" s="18"/>
      <c r="T366" s="18"/>
      <c r="U366" s="18"/>
      <c r="V366" s="18"/>
      <c r="W366" s="18"/>
      <c r="X366" s="18"/>
      <c r="Y366" s="18"/>
      <c r="Z366" s="18"/>
    </row>
    <row r="367" spans="1:26" ht="35.25" customHeight="1" x14ac:dyDescent="0.35">
      <c r="A367" s="70" t="s">
        <v>442</v>
      </c>
      <c r="B367" s="71" t="s">
        <v>129</v>
      </c>
      <c r="C367" s="72" t="str">
        <f>IFERROR(VLOOKUP(B367,Utilitaires!$C$9:$D$13,2,FALSE),"")</f>
        <v>Taux de VÉRACITÉ</v>
      </c>
      <c r="D367" s="96" t="s">
        <v>64</v>
      </c>
      <c r="E367" s="96" t="s">
        <v>64</v>
      </c>
      <c r="F367" s="18"/>
      <c r="G367" s="18"/>
      <c r="H367" s="18"/>
      <c r="I367" s="18"/>
      <c r="J367" s="18"/>
      <c r="K367" s="18"/>
      <c r="L367" s="18"/>
      <c r="M367" s="18"/>
      <c r="N367" s="18"/>
      <c r="O367" s="18"/>
      <c r="P367" s="18"/>
      <c r="Q367" s="18"/>
      <c r="R367" s="18"/>
      <c r="S367" s="18"/>
      <c r="T367" s="18"/>
      <c r="U367" s="18"/>
      <c r="V367" s="18"/>
      <c r="W367" s="18"/>
      <c r="X367" s="18"/>
      <c r="Y367" s="18"/>
      <c r="Z367" s="18"/>
    </row>
    <row r="368" spans="1:26" ht="37.5" customHeight="1" x14ac:dyDescent="0.35">
      <c r="A368" s="70" t="s">
        <v>443</v>
      </c>
      <c r="B368" s="71" t="s">
        <v>129</v>
      </c>
      <c r="C368" s="72" t="str">
        <f>IFERROR(VLOOKUP(B368,Utilitaires!$C$9:$D$13,2,FALSE),"")</f>
        <v>Taux de VÉRACITÉ</v>
      </c>
      <c r="D368" s="96" t="s">
        <v>64</v>
      </c>
      <c r="E368" s="96" t="s">
        <v>64</v>
      </c>
      <c r="F368" s="18"/>
      <c r="G368" s="18"/>
      <c r="H368" s="18"/>
      <c r="I368" s="18"/>
      <c r="J368" s="18"/>
      <c r="K368" s="18"/>
      <c r="L368" s="18"/>
      <c r="M368" s="18"/>
      <c r="N368" s="18"/>
      <c r="O368" s="18"/>
      <c r="P368" s="18"/>
      <c r="Q368" s="18"/>
      <c r="R368" s="18"/>
      <c r="S368" s="18"/>
      <c r="T368" s="18"/>
      <c r="U368" s="18"/>
      <c r="V368" s="18"/>
      <c r="W368" s="18"/>
      <c r="X368" s="18"/>
      <c r="Y368" s="18"/>
      <c r="Z368" s="18"/>
    </row>
    <row r="369" spans="1:26" ht="33.75" customHeight="1" x14ac:dyDescent="0.35">
      <c r="A369" s="70" t="s">
        <v>444</v>
      </c>
      <c r="B369" s="71" t="s">
        <v>129</v>
      </c>
      <c r="C369" s="72" t="str">
        <f>IFERROR(VLOOKUP(B369,Utilitaires!$C$9:$D$13,2,FALSE),"")</f>
        <v>Taux de VÉRACITÉ</v>
      </c>
      <c r="D369" s="96" t="s">
        <v>64</v>
      </c>
      <c r="E369" s="96" t="s">
        <v>64</v>
      </c>
      <c r="F369" s="18"/>
      <c r="G369" s="18"/>
      <c r="H369" s="18"/>
      <c r="I369" s="18"/>
      <c r="J369" s="18"/>
      <c r="K369" s="18"/>
      <c r="L369" s="18"/>
      <c r="M369" s="18"/>
      <c r="N369" s="18"/>
      <c r="O369" s="18"/>
      <c r="P369" s="18"/>
      <c r="Q369" s="18"/>
      <c r="R369" s="18"/>
      <c r="S369" s="18"/>
      <c r="T369" s="18"/>
      <c r="U369" s="18"/>
      <c r="V369" s="18"/>
      <c r="W369" s="18"/>
      <c r="X369" s="18"/>
      <c r="Y369" s="18"/>
      <c r="Z369" s="18"/>
    </row>
    <row r="370" spans="1:26" ht="33" customHeight="1" x14ac:dyDescent="0.35">
      <c r="A370" s="70" t="s">
        <v>445</v>
      </c>
      <c r="B370" s="71" t="s">
        <v>129</v>
      </c>
      <c r="C370" s="72" t="str">
        <f>IFERROR(VLOOKUP(B370,Utilitaires!$C$9:$D$13,2,FALSE),"")</f>
        <v>Taux de VÉRACITÉ</v>
      </c>
      <c r="D370" s="96" t="s">
        <v>64</v>
      </c>
      <c r="E370" s="96" t="s">
        <v>64</v>
      </c>
      <c r="F370" s="18"/>
      <c r="G370" s="18"/>
      <c r="H370" s="18"/>
      <c r="I370" s="18"/>
      <c r="J370" s="18"/>
      <c r="K370" s="18"/>
      <c r="L370" s="18"/>
      <c r="M370" s="18"/>
      <c r="N370" s="18"/>
      <c r="O370" s="18"/>
      <c r="P370" s="18"/>
      <c r="Q370" s="18"/>
      <c r="R370" s="18"/>
      <c r="S370" s="18"/>
      <c r="T370" s="18"/>
      <c r="U370" s="18"/>
      <c r="V370" s="18"/>
      <c r="W370" s="18"/>
      <c r="X370" s="18"/>
      <c r="Y370" s="18"/>
      <c r="Z370" s="18"/>
    </row>
    <row r="371" spans="1:26" ht="39.75" customHeight="1" x14ac:dyDescent="0.35">
      <c r="A371" s="70" t="s">
        <v>446</v>
      </c>
      <c r="B371" s="71" t="s">
        <v>129</v>
      </c>
      <c r="C371" s="72" t="str">
        <f>IFERROR(VLOOKUP(B371,Utilitaires!$C$9:$D$13,2,FALSE),"")</f>
        <v>Taux de VÉRACITÉ</v>
      </c>
      <c r="D371" s="96" t="s">
        <v>64</v>
      </c>
      <c r="E371" s="96" t="s">
        <v>64</v>
      </c>
      <c r="F371" s="18"/>
      <c r="G371" s="18"/>
      <c r="H371" s="18"/>
      <c r="I371" s="18"/>
      <c r="J371" s="18"/>
      <c r="K371" s="18"/>
      <c r="L371" s="18"/>
      <c r="M371" s="18"/>
      <c r="N371" s="18"/>
      <c r="O371" s="18"/>
      <c r="P371" s="18"/>
      <c r="Q371" s="18"/>
      <c r="R371" s="18"/>
      <c r="S371" s="18"/>
      <c r="T371" s="18"/>
      <c r="U371" s="18"/>
      <c r="V371" s="18"/>
      <c r="W371" s="18"/>
      <c r="X371" s="18"/>
      <c r="Y371" s="18"/>
      <c r="Z371" s="18"/>
    </row>
    <row r="372" spans="1:26" ht="45.75" customHeight="1" x14ac:dyDescent="0.35">
      <c r="A372" s="70" t="s">
        <v>447</v>
      </c>
      <c r="B372" s="71" t="s">
        <v>129</v>
      </c>
      <c r="C372" s="72" t="str">
        <f>IFERROR(VLOOKUP(B372,Utilitaires!$C$9:$D$13,2,FALSE),"")</f>
        <v>Taux de VÉRACITÉ</v>
      </c>
      <c r="D372" s="96" t="s">
        <v>64</v>
      </c>
      <c r="E372" s="96" t="s">
        <v>64</v>
      </c>
      <c r="F372" s="18"/>
      <c r="G372" s="18"/>
      <c r="H372" s="18"/>
      <c r="I372" s="18"/>
      <c r="J372" s="18"/>
      <c r="K372" s="18"/>
      <c r="L372" s="18"/>
      <c r="M372" s="18"/>
      <c r="N372" s="18"/>
      <c r="O372" s="18"/>
      <c r="P372" s="18"/>
      <c r="Q372" s="18"/>
      <c r="R372" s="18"/>
      <c r="S372" s="18"/>
      <c r="T372" s="18"/>
      <c r="U372" s="18"/>
      <c r="V372" s="18"/>
      <c r="W372" s="18"/>
      <c r="X372" s="18"/>
      <c r="Y372" s="18"/>
      <c r="Z372" s="18"/>
    </row>
    <row r="373" spans="1:26" ht="45.75" customHeight="1" x14ac:dyDescent="0.35">
      <c r="A373" s="70" t="s">
        <v>448</v>
      </c>
      <c r="B373" s="71" t="s">
        <v>129</v>
      </c>
      <c r="C373" s="72" t="str">
        <f>IFERROR(VLOOKUP(B373,Utilitaires!$C$9:$D$13,2,FALSE),"")</f>
        <v>Taux de VÉRACITÉ</v>
      </c>
      <c r="D373" s="96" t="s">
        <v>64</v>
      </c>
      <c r="E373" s="96" t="s">
        <v>64</v>
      </c>
      <c r="F373" s="18"/>
      <c r="G373" s="18"/>
      <c r="H373" s="18"/>
      <c r="I373" s="18"/>
      <c r="J373" s="18"/>
      <c r="K373" s="18"/>
      <c r="L373" s="18"/>
      <c r="M373" s="18"/>
      <c r="N373" s="18"/>
      <c r="O373" s="18"/>
      <c r="P373" s="18"/>
      <c r="Q373" s="18"/>
      <c r="R373" s="18"/>
      <c r="S373" s="18"/>
      <c r="T373" s="18"/>
      <c r="U373" s="18"/>
      <c r="V373" s="18"/>
      <c r="W373" s="18"/>
      <c r="X373" s="18"/>
      <c r="Y373" s="18"/>
      <c r="Z373" s="18"/>
    </row>
    <row r="374" spans="1:26" ht="45.75" customHeight="1" x14ac:dyDescent="0.35">
      <c r="A374" s="70" t="s">
        <v>449</v>
      </c>
      <c r="B374" s="71" t="s">
        <v>129</v>
      </c>
      <c r="C374" s="72" t="str">
        <f>IFERROR(VLOOKUP(B374,Utilitaires!$C$9:$D$13,2,FALSE),"")</f>
        <v>Taux de VÉRACITÉ</v>
      </c>
      <c r="D374" s="96" t="s">
        <v>64</v>
      </c>
      <c r="E374" s="96" t="s">
        <v>64</v>
      </c>
      <c r="F374" s="18"/>
      <c r="G374" s="18"/>
      <c r="H374" s="18"/>
      <c r="I374" s="18"/>
      <c r="J374" s="18"/>
      <c r="K374" s="18"/>
      <c r="L374" s="18"/>
      <c r="M374" s="18"/>
      <c r="N374" s="18"/>
      <c r="O374" s="18"/>
      <c r="P374" s="18"/>
      <c r="Q374" s="18"/>
      <c r="R374" s="18"/>
      <c r="S374" s="18"/>
      <c r="T374" s="18"/>
      <c r="U374" s="18"/>
      <c r="V374" s="18"/>
      <c r="W374" s="18"/>
      <c r="X374" s="18"/>
      <c r="Y374" s="18"/>
      <c r="Z374" s="18"/>
    </row>
    <row r="375" spans="1:26" ht="45.75" customHeight="1" x14ac:dyDescent="0.35">
      <c r="A375" s="70" t="s">
        <v>450</v>
      </c>
      <c r="B375" s="71" t="s">
        <v>129</v>
      </c>
      <c r="C375" s="72" t="str">
        <f>IFERROR(VLOOKUP(B375,Utilitaires!$C$9:$D$13,2,FALSE),"")</f>
        <v>Taux de VÉRACITÉ</v>
      </c>
      <c r="D375" s="96" t="s">
        <v>64</v>
      </c>
      <c r="E375" s="96" t="s">
        <v>64</v>
      </c>
      <c r="F375" s="18"/>
      <c r="G375" s="18"/>
      <c r="H375" s="18"/>
      <c r="I375" s="18"/>
      <c r="J375" s="18"/>
      <c r="K375" s="18"/>
      <c r="L375" s="18"/>
      <c r="M375" s="18"/>
      <c r="N375" s="18"/>
      <c r="O375" s="18"/>
      <c r="P375" s="18"/>
      <c r="Q375" s="18"/>
      <c r="R375" s="18"/>
      <c r="S375" s="18"/>
      <c r="T375" s="18"/>
      <c r="U375" s="18"/>
      <c r="V375" s="18"/>
      <c r="W375" s="18"/>
      <c r="X375" s="18"/>
      <c r="Y375" s="18"/>
      <c r="Z375" s="18"/>
    </row>
    <row r="376" spans="1:26" ht="45.75" customHeight="1" x14ac:dyDescent="0.35">
      <c r="A376" s="70" t="s">
        <v>451</v>
      </c>
      <c r="B376" s="71" t="s">
        <v>129</v>
      </c>
      <c r="C376" s="72" t="str">
        <f>IFERROR(VLOOKUP(B376,Utilitaires!$C$9:$D$13,2,FALSE),"")</f>
        <v>Taux de VÉRACITÉ</v>
      </c>
      <c r="D376" s="96" t="s">
        <v>64</v>
      </c>
      <c r="E376" s="96" t="s">
        <v>64</v>
      </c>
      <c r="F376" s="18"/>
      <c r="G376" s="18"/>
      <c r="H376" s="18"/>
      <c r="I376" s="18"/>
      <c r="J376" s="18"/>
      <c r="K376" s="18"/>
      <c r="L376" s="18"/>
      <c r="M376" s="18"/>
      <c r="N376" s="18"/>
      <c r="O376" s="18"/>
      <c r="P376" s="18"/>
      <c r="Q376" s="18"/>
      <c r="R376" s="18"/>
      <c r="S376" s="18"/>
      <c r="T376" s="18"/>
      <c r="U376" s="18"/>
      <c r="V376" s="18"/>
      <c r="W376" s="18"/>
      <c r="X376" s="18"/>
      <c r="Y376" s="18"/>
      <c r="Z376" s="18"/>
    </row>
    <row r="377" spans="1:26" ht="45.75" customHeight="1" x14ac:dyDescent="0.35">
      <c r="A377" s="70" t="s">
        <v>452</v>
      </c>
      <c r="B377" s="71" t="s">
        <v>129</v>
      </c>
      <c r="C377" s="72" t="str">
        <f>IFERROR(VLOOKUP(B377,Utilitaires!$C$9:$D$13,2,FALSE),"")</f>
        <v>Taux de VÉRACITÉ</v>
      </c>
      <c r="D377" s="96" t="s">
        <v>64</v>
      </c>
      <c r="E377" s="96" t="s">
        <v>64</v>
      </c>
      <c r="F377" s="18"/>
      <c r="G377" s="18"/>
      <c r="H377" s="18"/>
      <c r="I377" s="18"/>
      <c r="J377" s="18"/>
      <c r="K377" s="18"/>
      <c r="L377" s="18"/>
      <c r="M377" s="18"/>
      <c r="N377" s="18"/>
      <c r="O377" s="18"/>
      <c r="P377" s="18"/>
      <c r="Q377" s="18"/>
      <c r="R377" s="18"/>
      <c r="S377" s="18"/>
      <c r="T377" s="18"/>
      <c r="U377" s="18"/>
      <c r="V377" s="18"/>
      <c r="W377" s="18"/>
      <c r="X377" s="18"/>
      <c r="Y377" s="18"/>
      <c r="Z377" s="18"/>
    </row>
    <row r="378" spans="1:26" ht="32.25" customHeight="1" x14ac:dyDescent="0.35">
      <c r="A378" s="70" t="s">
        <v>453</v>
      </c>
      <c r="B378" s="71" t="s">
        <v>129</v>
      </c>
      <c r="C378" s="72" t="str">
        <f>IFERROR(VLOOKUP(B378,Utilitaires!$C$9:$D$13,2,FALSE),"")</f>
        <v>Taux de VÉRACITÉ</v>
      </c>
      <c r="D378" s="96" t="s">
        <v>64</v>
      </c>
      <c r="E378" s="96" t="s">
        <v>64</v>
      </c>
      <c r="F378" s="18"/>
      <c r="G378" s="18"/>
      <c r="H378" s="18"/>
      <c r="I378" s="18"/>
      <c r="J378" s="18"/>
      <c r="K378" s="18"/>
      <c r="L378" s="18"/>
      <c r="M378" s="18"/>
      <c r="N378" s="18"/>
      <c r="O378" s="18"/>
      <c r="P378" s="18"/>
      <c r="Q378" s="18"/>
      <c r="R378" s="18"/>
      <c r="S378" s="18"/>
      <c r="T378" s="18"/>
      <c r="U378" s="18"/>
      <c r="V378" s="18"/>
      <c r="W378" s="18"/>
      <c r="X378" s="18"/>
      <c r="Y378" s="18"/>
      <c r="Z378" s="18"/>
    </row>
    <row r="379" spans="1:26" ht="32.25" customHeight="1" x14ac:dyDescent="0.35">
      <c r="A379" s="70" t="s">
        <v>454</v>
      </c>
      <c r="B379" s="71" t="s">
        <v>129</v>
      </c>
      <c r="C379" s="72" t="str">
        <f>IFERROR(VLOOKUP(B379,Utilitaires!$C$9:$D$13,2,FALSE),"")</f>
        <v>Taux de VÉRACITÉ</v>
      </c>
      <c r="D379" s="96" t="s">
        <v>64</v>
      </c>
      <c r="E379" s="96" t="s">
        <v>64</v>
      </c>
      <c r="F379" s="18"/>
      <c r="G379" s="18"/>
      <c r="H379" s="18"/>
      <c r="I379" s="18"/>
      <c r="J379" s="18"/>
      <c r="K379" s="18"/>
      <c r="L379" s="18"/>
      <c r="M379" s="18"/>
      <c r="N379" s="18"/>
      <c r="O379" s="18"/>
      <c r="P379" s="18"/>
      <c r="Q379" s="18"/>
      <c r="R379" s="18"/>
      <c r="S379" s="18"/>
      <c r="T379" s="18"/>
      <c r="U379" s="18"/>
      <c r="V379" s="18"/>
      <c r="W379" s="18"/>
      <c r="X379" s="18"/>
      <c r="Y379" s="18"/>
      <c r="Z379" s="18"/>
    </row>
    <row r="380" spans="1:26" ht="32.25" customHeight="1" x14ac:dyDescent="0.35">
      <c r="A380" s="70" t="s">
        <v>455</v>
      </c>
      <c r="B380" s="71" t="s">
        <v>129</v>
      </c>
      <c r="C380" s="72" t="str">
        <f>IFERROR(VLOOKUP(B380,Utilitaires!$C$9:$D$13,2,FALSE),"")</f>
        <v>Taux de VÉRACITÉ</v>
      </c>
      <c r="D380" s="96" t="s">
        <v>64</v>
      </c>
      <c r="E380" s="96" t="s">
        <v>64</v>
      </c>
      <c r="F380" s="18"/>
      <c r="G380" s="18"/>
      <c r="H380" s="18"/>
      <c r="I380" s="18"/>
      <c r="J380" s="18"/>
      <c r="K380" s="18"/>
      <c r="L380" s="18"/>
      <c r="M380" s="18"/>
      <c r="N380" s="18"/>
      <c r="O380" s="18"/>
      <c r="P380" s="18"/>
      <c r="Q380" s="18"/>
      <c r="R380" s="18"/>
      <c r="S380" s="18"/>
      <c r="T380" s="18"/>
      <c r="U380" s="18"/>
      <c r="V380" s="18"/>
      <c r="W380" s="18"/>
      <c r="X380" s="18"/>
      <c r="Y380" s="18"/>
      <c r="Z380" s="18"/>
    </row>
    <row r="381" spans="1:26" ht="32.25" customHeight="1" x14ac:dyDescent="0.35">
      <c r="A381" s="70" t="s">
        <v>456</v>
      </c>
      <c r="B381" s="71" t="s">
        <v>129</v>
      </c>
      <c r="C381" s="72" t="str">
        <f>IFERROR(VLOOKUP(B381,Utilitaires!$C$9:$D$13,2,FALSE),"")</f>
        <v>Taux de VÉRACITÉ</v>
      </c>
      <c r="D381" s="96" t="s">
        <v>64</v>
      </c>
      <c r="E381" s="96" t="s">
        <v>64</v>
      </c>
      <c r="F381" s="18"/>
      <c r="G381" s="18"/>
      <c r="H381" s="18"/>
      <c r="I381" s="18"/>
      <c r="J381" s="18"/>
      <c r="K381" s="18"/>
      <c r="L381" s="18"/>
      <c r="M381" s="18"/>
      <c r="N381" s="18"/>
      <c r="O381" s="18"/>
      <c r="P381" s="18"/>
      <c r="Q381" s="18"/>
      <c r="R381" s="18"/>
      <c r="S381" s="18"/>
      <c r="T381" s="18"/>
      <c r="U381" s="18"/>
      <c r="V381" s="18"/>
      <c r="W381" s="18"/>
      <c r="X381" s="18"/>
      <c r="Y381" s="18"/>
      <c r="Z381" s="18"/>
    </row>
    <row r="382" spans="1:26" ht="32.25" customHeight="1" x14ac:dyDescent="0.35">
      <c r="A382" s="70" t="s">
        <v>457</v>
      </c>
      <c r="B382" s="71" t="s">
        <v>129</v>
      </c>
      <c r="C382" s="72" t="str">
        <f>IFERROR(VLOOKUP(B382,Utilitaires!$C$9:$D$13,2,FALSE),"")</f>
        <v>Taux de VÉRACITÉ</v>
      </c>
      <c r="D382" s="96" t="s">
        <v>64</v>
      </c>
      <c r="E382" s="96" t="s">
        <v>64</v>
      </c>
      <c r="F382" s="18"/>
      <c r="G382" s="18"/>
      <c r="H382" s="18"/>
      <c r="I382" s="18"/>
      <c r="J382" s="18"/>
      <c r="K382" s="18"/>
      <c r="L382" s="18"/>
      <c r="M382" s="18"/>
      <c r="N382" s="18"/>
      <c r="O382" s="18"/>
      <c r="P382" s="18"/>
      <c r="Q382" s="18"/>
      <c r="R382" s="18"/>
      <c r="S382" s="18"/>
      <c r="T382" s="18"/>
      <c r="U382" s="18"/>
      <c r="V382" s="18"/>
      <c r="W382" s="18"/>
      <c r="X382" s="18"/>
      <c r="Y382" s="18"/>
      <c r="Z382" s="18"/>
    </row>
    <row r="383" spans="1:26" ht="32.25" customHeight="1" x14ac:dyDescent="0.35">
      <c r="A383" s="70" t="s">
        <v>458</v>
      </c>
      <c r="B383" s="71" t="s">
        <v>129</v>
      </c>
      <c r="C383" s="72" t="str">
        <f>IFERROR(VLOOKUP(B383,Utilitaires!$C$9:$D$13,2,FALSE),"")</f>
        <v>Taux de VÉRACITÉ</v>
      </c>
      <c r="D383" s="96" t="s">
        <v>64</v>
      </c>
      <c r="E383" s="96" t="s">
        <v>64</v>
      </c>
      <c r="F383" s="18"/>
      <c r="G383" s="18"/>
      <c r="H383" s="18"/>
      <c r="I383" s="18"/>
      <c r="J383" s="18"/>
      <c r="K383" s="18"/>
      <c r="L383" s="18"/>
      <c r="M383" s="18"/>
      <c r="N383" s="18"/>
      <c r="O383" s="18"/>
      <c r="P383" s="18"/>
      <c r="Q383" s="18"/>
      <c r="R383" s="18"/>
      <c r="S383" s="18"/>
      <c r="T383" s="18"/>
      <c r="U383" s="18"/>
      <c r="V383" s="18"/>
      <c r="W383" s="18"/>
      <c r="X383" s="18"/>
      <c r="Y383" s="18"/>
      <c r="Z383" s="18"/>
    </row>
    <row r="384" spans="1:26" ht="45.75" customHeight="1" x14ac:dyDescent="0.35">
      <c r="A384" s="70" t="s">
        <v>459</v>
      </c>
      <c r="B384" s="71" t="s">
        <v>129</v>
      </c>
      <c r="C384" s="72" t="str">
        <f>IFERROR(VLOOKUP(B384,Utilitaires!$C$9:$D$13,2,FALSE),"")</f>
        <v>Taux de VÉRACITÉ</v>
      </c>
      <c r="D384" s="96" t="s">
        <v>64</v>
      </c>
      <c r="E384" s="96" t="s">
        <v>64</v>
      </c>
      <c r="F384" s="18"/>
      <c r="G384" s="18"/>
      <c r="H384" s="18"/>
      <c r="I384" s="18"/>
      <c r="J384" s="18"/>
      <c r="K384" s="18"/>
      <c r="L384" s="18"/>
      <c r="M384" s="18"/>
      <c r="N384" s="18"/>
      <c r="O384" s="18"/>
      <c r="P384" s="18"/>
      <c r="Q384" s="18"/>
      <c r="R384" s="18"/>
      <c r="S384" s="18"/>
      <c r="T384" s="18"/>
      <c r="U384" s="18"/>
      <c r="V384" s="18"/>
      <c r="W384" s="18"/>
      <c r="X384" s="18"/>
      <c r="Y384" s="18"/>
      <c r="Z384" s="18"/>
    </row>
    <row r="385" spans="1:26" ht="45.75" customHeight="1" x14ac:dyDescent="0.35">
      <c r="A385" s="70" t="s">
        <v>460</v>
      </c>
      <c r="B385" s="71" t="s">
        <v>129</v>
      </c>
      <c r="C385" s="72" t="str">
        <f>IFERROR(VLOOKUP(B385,Utilitaires!$C$9:$D$13,2,FALSE),"")</f>
        <v>Taux de VÉRACITÉ</v>
      </c>
      <c r="D385" s="96" t="s">
        <v>64</v>
      </c>
      <c r="E385" s="96" t="s">
        <v>64</v>
      </c>
      <c r="F385" s="18"/>
      <c r="G385" s="18"/>
      <c r="H385" s="18"/>
      <c r="I385" s="18"/>
      <c r="J385" s="18"/>
      <c r="K385" s="18"/>
      <c r="L385" s="18"/>
      <c r="M385" s="18"/>
      <c r="N385" s="18"/>
      <c r="O385" s="18"/>
      <c r="P385" s="18"/>
      <c r="Q385" s="18"/>
      <c r="R385" s="18"/>
      <c r="S385" s="18"/>
      <c r="T385" s="18"/>
      <c r="U385" s="18"/>
      <c r="V385" s="18"/>
      <c r="W385" s="18"/>
      <c r="X385" s="18"/>
      <c r="Y385" s="18"/>
      <c r="Z385" s="18"/>
    </row>
    <row r="386" spans="1:26" ht="45.75" customHeight="1" x14ac:dyDescent="0.35">
      <c r="A386" s="70" t="s">
        <v>461</v>
      </c>
      <c r="B386" s="71" t="s">
        <v>129</v>
      </c>
      <c r="C386" s="72" t="str">
        <f>IFERROR(VLOOKUP(B386,Utilitaires!$C$9:$D$13,2,FALSE),"")</f>
        <v>Taux de VÉRACITÉ</v>
      </c>
      <c r="D386" s="96" t="s">
        <v>64</v>
      </c>
      <c r="E386" s="96" t="s">
        <v>64</v>
      </c>
      <c r="F386" s="18"/>
      <c r="G386" s="18"/>
      <c r="H386" s="18"/>
      <c r="I386" s="18"/>
      <c r="J386" s="18"/>
      <c r="K386" s="18"/>
      <c r="L386" s="18"/>
      <c r="M386" s="18"/>
      <c r="N386" s="18"/>
      <c r="O386" s="18"/>
      <c r="P386" s="18"/>
      <c r="Q386" s="18"/>
      <c r="R386" s="18"/>
      <c r="S386" s="18"/>
      <c r="T386" s="18"/>
      <c r="U386" s="18"/>
      <c r="V386" s="18"/>
      <c r="W386" s="18"/>
      <c r="X386" s="18"/>
      <c r="Y386" s="18"/>
      <c r="Z386" s="18"/>
    </row>
    <row r="387" spans="1:26" ht="39.75" customHeight="1" x14ac:dyDescent="0.35">
      <c r="A387" s="64" t="s">
        <v>707</v>
      </c>
      <c r="B387" s="113"/>
      <c r="C387" s="66">
        <f>IFERROR(SUMIFS(C388:C407,C388:C407,"&lt;&gt;Taux de véracité",C388:C407,"&lt;&gt;NA")/COUNTIFS(C388:C407,"&lt;&gt;NA"),"")</f>
        <v>0</v>
      </c>
      <c r="D387" s="102" t="str">
        <f>IFERROR(VLOOKUP(E387,Utilitaires!$G$9:$J$13,2,FALSE),"")</f>
        <v>Conformité de niveau 1 :  Revoyez le fonctionnement de vos activités.</v>
      </c>
      <c r="E387" s="103" t="str">
        <f>IFERROR(IF(C387="",Utilitaires!$B$2,VLOOKUP(C387,Utilitaires!$E$9:$G$13,3)),"")</f>
        <v>Insuffisant</v>
      </c>
      <c r="F387" s="69"/>
      <c r="G387" s="69"/>
      <c r="H387" s="69"/>
      <c r="I387" s="69"/>
      <c r="J387" s="69"/>
      <c r="K387" s="69"/>
      <c r="L387" s="69"/>
      <c r="M387" s="69"/>
      <c r="N387" s="69"/>
      <c r="O387" s="69"/>
      <c r="P387" s="69"/>
      <c r="Q387" s="69"/>
      <c r="R387" s="69"/>
      <c r="S387" s="69"/>
      <c r="T387" s="69"/>
      <c r="U387" s="69"/>
      <c r="V387" s="69"/>
      <c r="W387" s="69"/>
      <c r="X387" s="69"/>
      <c r="Y387" s="69"/>
      <c r="Z387" s="69"/>
    </row>
    <row r="388" spans="1:26" ht="43.75" customHeight="1" x14ac:dyDescent="0.35">
      <c r="A388" s="70" t="s">
        <v>462</v>
      </c>
      <c r="B388" s="71" t="s">
        <v>129</v>
      </c>
      <c r="C388" s="72" t="str">
        <f>IFERROR(VLOOKUP(B388,Utilitaires!$C$9:$D$13,2,FALSE),"")</f>
        <v>Taux de VÉRACITÉ</v>
      </c>
      <c r="D388" s="96" t="s">
        <v>64</v>
      </c>
      <c r="E388" s="96" t="s">
        <v>64</v>
      </c>
      <c r="F388" s="18"/>
      <c r="G388" s="18"/>
      <c r="H388" s="18"/>
      <c r="I388" s="18"/>
      <c r="J388" s="18"/>
      <c r="K388" s="18"/>
      <c r="L388" s="18"/>
      <c r="M388" s="18"/>
      <c r="N388" s="18"/>
      <c r="O388" s="18"/>
      <c r="P388" s="18"/>
      <c r="Q388" s="18"/>
      <c r="R388" s="18"/>
      <c r="S388" s="18"/>
      <c r="T388" s="18"/>
      <c r="U388" s="18"/>
      <c r="V388" s="18"/>
      <c r="W388" s="18"/>
      <c r="X388" s="18"/>
      <c r="Y388" s="18"/>
      <c r="Z388" s="18"/>
    </row>
    <row r="389" spans="1:26" ht="45" customHeight="1" x14ac:dyDescent="0.35">
      <c r="A389" s="70" t="s">
        <v>463</v>
      </c>
      <c r="B389" s="71" t="s">
        <v>129</v>
      </c>
      <c r="C389" s="72" t="str">
        <f>IFERROR(VLOOKUP(B389,Utilitaires!$C$9:$D$13,2,FALSE),"")</f>
        <v>Taux de VÉRACITÉ</v>
      </c>
      <c r="D389" s="96" t="s">
        <v>64</v>
      </c>
      <c r="E389" s="96" t="s">
        <v>64</v>
      </c>
      <c r="F389" s="18"/>
      <c r="G389" s="18"/>
      <c r="H389" s="18"/>
      <c r="I389" s="18"/>
      <c r="J389" s="18"/>
      <c r="K389" s="18"/>
      <c r="L389" s="18"/>
      <c r="M389" s="18"/>
      <c r="N389" s="18"/>
      <c r="O389" s="18"/>
      <c r="P389" s="18"/>
      <c r="Q389" s="18"/>
      <c r="R389" s="18"/>
      <c r="S389" s="18"/>
      <c r="T389" s="18"/>
      <c r="U389" s="18"/>
      <c r="V389" s="18"/>
      <c r="W389" s="18"/>
      <c r="X389" s="18"/>
      <c r="Y389" s="18"/>
      <c r="Z389" s="18"/>
    </row>
    <row r="390" spans="1:26" ht="45" customHeight="1" x14ac:dyDescent="0.35">
      <c r="A390" s="70" t="s">
        <v>464</v>
      </c>
      <c r="B390" s="71" t="s">
        <v>129</v>
      </c>
      <c r="C390" s="72" t="str">
        <f>IFERROR(VLOOKUP(B390,Utilitaires!$C$9:$D$13,2,FALSE),"")</f>
        <v>Taux de VÉRACITÉ</v>
      </c>
      <c r="D390" s="96" t="s">
        <v>64</v>
      </c>
      <c r="E390" s="96" t="s">
        <v>64</v>
      </c>
      <c r="F390" s="18"/>
      <c r="G390" s="18"/>
      <c r="H390" s="18"/>
      <c r="I390" s="18"/>
      <c r="J390" s="18"/>
      <c r="K390" s="18"/>
      <c r="L390" s="18"/>
      <c r="M390" s="18"/>
      <c r="N390" s="18"/>
      <c r="O390" s="18"/>
      <c r="P390" s="18"/>
      <c r="Q390" s="18"/>
      <c r="R390" s="18"/>
      <c r="S390" s="18"/>
      <c r="T390" s="18"/>
      <c r="U390" s="18"/>
      <c r="V390" s="18"/>
      <c r="W390" s="18"/>
      <c r="X390" s="18"/>
      <c r="Y390" s="18"/>
      <c r="Z390" s="18"/>
    </row>
    <row r="391" spans="1:26" ht="30" customHeight="1" x14ac:dyDescent="0.35">
      <c r="A391" s="70" t="s">
        <v>465</v>
      </c>
      <c r="B391" s="71" t="s">
        <v>129</v>
      </c>
      <c r="C391" s="72" t="str">
        <f>IFERROR(VLOOKUP(B391,Utilitaires!$C$9:$D$13,2,FALSE),"")</f>
        <v>Taux de VÉRACITÉ</v>
      </c>
      <c r="D391" s="96" t="s">
        <v>64</v>
      </c>
      <c r="E391" s="96" t="s">
        <v>64</v>
      </c>
      <c r="F391" s="18"/>
      <c r="G391" s="18"/>
      <c r="H391" s="18"/>
      <c r="I391" s="18"/>
      <c r="J391" s="18"/>
      <c r="K391" s="18"/>
      <c r="L391" s="18"/>
      <c r="M391" s="18"/>
      <c r="N391" s="18"/>
      <c r="O391" s="18"/>
      <c r="P391" s="18"/>
      <c r="Q391" s="18"/>
      <c r="R391" s="18"/>
      <c r="S391" s="18"/>
      <c r="T391" s="18"/>
      <c r="U391" s="18"/>
      <c r="V391" s="18"/>
      <c r="W391" s="18"/>
      <c r="X391" s="18"/>
      <c r="Y391" s="18"/>
      <c r="Z391" s="18"/>
    </row>
    <row r="392" spans="1:26" ht="46.5" customHeight="1" x14ac:dyDescent="0.35">
      <c r="A392" s="70" t="s">
        <v>466</v>
      </c>
      <c r="B392" s="71" t="s">
        <v>129</v>
      </c>
      <c r="C392" s="72" t="str">
        <f>IFERROR(VLOOKUP(B392,Utilitaires!$C$9:$D$13,2,FALSE),"")</f>
        <v>Taux de VÉRACITÉ</v>
      </c>
      <c r="D392" s="96" t="s">
        <v>64</v>
      </c>
      <c r="E392" s="96" t="s">
        <v>64</v>
      </c>
      <c r="F392" s="18"/>
      <c r="G392" s="18"/>
      <c r="H392" s="18"/>
      <c r="I392" s="18"/>
      <c r="J392" s="18"/>
      <c r="K392" s="18"/>
      <c r="L392" s="18"/>
      <c r="M392" s="18"/>
      <c r="N392" s="18"/>
      <c r="O392" s="18"/>
      <c r="P392" s="18"/>
      <c r="Q392" s="18"/>
      <c r="R392" s="18"/>
      <c r="S392" s="18"/>
      <c r="T392" s="18"/>
      <c r="U392" s="18"/>
      <c r="V392" s="18"/>
      <c r="W392" s="18"/>
      <c r="X392" s="18"/>
      <c r="Y392" s="18"/>
      <c r="Z392" s="18"/>
    </row>
    <row r="393" spans="1:26" ht="31.5" customHeight="1" x14ac:dyDescent="0.35">
      <c r="A393" s="70" t="s">
        <v>467</v>
      </c>
      <c r="B393" s="71" t="s">
        <v>129</v>
      </c>
      <c r="C393" s="72" t="str">
        <f>IFERROR(VLOOKUP(B393,Utilitaires!$C$9:$D$13,2,FALSE),"")</f>
        <v>Taux de VÉRACITÉ</v>
      </c>
      <c r="D393" s="96" t="s">
        <v>64</v>
      </c>
      <c r="E393" s="96" t="s">
        <v>64</v>
      </c>
      <c r="F393" s="18"/>
      <c r="G393" s="18"/>
      <c r="H393" s="18"/>
      <c r="I393" s="18"/>
      <c r="J393" s="18"/>
      <c r="K393" s="18"/>
      <c r="L393" s="18"/>
      <c r="M393" s="18"/>
      <c r="N393" s="18"/>
      <c r="O393" s="18"/>
      <c r="P393" s="18"/>
      <c r="Q393" s="18"/>
      <c r="R393" s="18"/>
      <c r="S393" s="18"/>
      <c r="T393" s="18"/>
      <c r="U393" s="18"/>
      <c r="V393" s="18"/>
      <c r="W393" s="18"/>
      <c r="X393" s="18"/>
      <c r="Y393" s="18"/>
      <c r="Z393" s="18"/>
    </row>
    <row r="394" spans="1:26" ht="33.75" customHeight="1" x14ac:dyDescent="0.35">
      <c r="A394" s="70" t="s">
        <v>468</v>
      </c>
      <c r="B394" s="71" t="s">
        <v>129</v>
      </c>
      <c r="C394" s="72" t="str">
        <f>IFERROR(VLOOKUP(B394,Utilitaires!$C$9:$D$13,2,FALSE),"")</f>
        <v>Taux de VÉRACITÉ</v>
      </c>
      <c r="D394" s="96" t="s">
        <v>64</v>
      </c>
      <c r="E394" s="96" t="s">
        <v>64</v>
      </c>
      <c r="F394" s="18"/>
      <c r="G394" s="18"/>
      <c r="H394" s="18"/>
      <c r="I394" s="18"/>
      <c r="J394" s="18"/>
      <c r="K394" s="18"/>
      <c r="L394" s="18"/>
      <c r="M394" s="18"/>
      <c r="N394" s="18"/>
      <c r="O394" s="18"/>
      <c r="P394" s="18"/>
      <c r="Q394" s="18"/>
      <c r="R394" s="18"/>
      <c r="S394" s="18"/>
      <c r="T394" s="18"/>
      <c r="U394" s="18"/>
      <c r="V394" s="18"/>
      <c r="W394" s="18"/>
      <c r="X394" s="18"/>
      <c r="Y394" s="18"/>
      <c r="Z394" s="18"/>
    </row>
    <row r="395" spans="1:26" ht="26.5" customHeight="1" x14ac:dyDescent="0.35">
      <c r="A395" s="70" t="s">
        <v>469</v>
      </c>
      <c r="B395" s="71" t="s">
        <v>129</v>
      </c>
      <c r="C395" s="72" t="str">
        <f>IFERROR(VLOOKUP(B395,Utilitaires!$C$9:$D$13,2,FALSE),"")</f>
        <v>Taux de VÉRACITÉ</v>
      </c>
      <c r="D395" s="96" t="s">
        <v>64</v>
      </c>
      <c r="E395" s="96" t="s">
        <v>64</v>
      </c>
      <c r="F395" s="18"/>
      <c r="G395" s="18"/>
      <c r="H395" s="18"/>
      <c r="I395" s="18"/>
      <c r="J395" s="18"/>
      <c r="K395" s="18"/>
      <c r="L395" s="18"/>
      <c r="M395" s="18"/>
      <c r="N395" s="18"/>
      <c r="O395" s="18"/>
      <c r="P395" s="18"/>
      <c r="Q395" s="18"/>
      <c r="R395" s="18"/>
      <c r="S395" s="18"/>
      <c r="T395" s="18"/>
      <c r="U395" s="18"/>
      <c r="V395" s="18"/>
      <c r="W395" s="18"/>
      <c r="X395" s="18"/>
      <c r="Y395" s="18"/>
      <c r="Z395" s="18"/>
    </row>
    <row r="396" spans="1:26" ht="32.25" customHeight="1" x14ac:dyDescent="0.35">
      <c r="A396" s="70" t="s">
        <v>470</v>
      </c>
      <c r="B396" s="71" t="s">
        <v>129</v>
      </c>
      <c r="C396" s="72" t="str">
        <f>IFERROR(VLOOKUP(B396,Utilitaires!$C$9:$D$13,2,FALSE),"")</f>
        <v>Taux de VÉRACITÉ</v>
      </c>
      <c r="D396" s="96" t="s">
        <v>64</v>
      </c>
      <c r="E396" s="96" t="s">
        <v>64</v>
      </c>
      <c r="F396" s="18"/>
      <c r="G396" s="18"/>
      <c r="H396" s="18"/>
      <c r="I396" s="18"/>
      <c r="J396" s="18"/>
      <c r="K396" s="18"/>
      <c r="L396" s="18"/>
      <c r="M396" s="18"/>
      <c r="N396" s="18"/>
      <c r="O396" s="18"/>
      <c r="P396" s="18"/>
      <c r="Q396" s="18"/>
      <c r="R396" s="18"/>
      <c r="S396" s="18"/>
      <c r="T396" s="18"/>
      <c r="U396" s="18"/>
      <c r="V396" s="18"/>
      <c r="W396" s="18"/>
      <c r="X396" s="18"/>
      <c r="Y396" s="18"/>
      <c r="Z396" s="18"/>
    </row>
    <row r="397" spans="1:26" ht="63" customHeight="1" x14ac:dyDescent="0.35">
      <c r="A397" s="70" t="s">
        <v>471</v>
      </c>
      <c r="B397" s="71" t="s">
        <v>129</v>
      </c>
      <c r="C397" s="72" t="str">
        <f>IFERROR(VLOOKUP(B397,Utilitaires!$C$9:$D$13,2,FALSE),"")</f>
        <v>Taux de VÉRACITÉ</v>
      </c>
      <c r="D397" s="96" t="s">
        <v>64</v>
      </c>
      <c r="E397" s="96" t="s">
        <v>64</v>
      </c>
      <c r="F397" s="18"/>
      <c r="G397" s="18"/>
      <c r="H397" s="18"/>
      <c r="I397" s="18"/>
      <c r="J397" s="18"/>
      <c r="K397" s="18"/>
      <c r="L397" s="18"/>
      <c r="M397" s="18"/>
      <c r="N397" s="18"/>
      <c r="O397" s="18"/>
      <c r="P397" s="18"/>
      <c r="Q397" s="18"/>
      <c r="R397" s="18"/>
      <c r="S397" s="18"/>
      <c r="T397" s="18"/>
      <c r="U397" s="18"/>
      <c r="V397" s="18"/>
      <c r="W397" s="18"/>
      <c r="X397" s="18"/>
      <c r="Y397" s="18"/>
      <c r="Z397" s="18"/>
    </row>
    <row r="398" spans="1:26" ht="34.5" customHeight="1" x14ac:dyDescent="0.35">
      <c r="A398" s="70" t="s">
        <v>472</v>
      </c>
      <c r="B398" s="71" t="s">
        <v>129</v>
      </c>
      <c r="C398" s="72" t="str">
        <f>IFERROR(VLOOKUP(B398,Utilitaires!$C$9:$D$13,2,FALSE),"")</f>
        <v>Taux de VÉRACITÉ</v>
      </c>
      <c r="D398" s="96" t="s">
        <v>64</v>
      </c>
      <c r="E398" s="96" t="s">
        <v>64</v>
      </c>
      <c r="F398" s="18"/>
      <c r="G398" s="18"/>
      <c r="H398" s="18"/>
      <c r="I398" s="18"/>
      <c r="J398" s="18"/>
      <c r="K398" s="18"/>
      <c r="L398" s="18"/>
      <c r="M398" s="18"/>
      <c r="N398" s="18"/>
      <c r="O398" s="18"/>
      <c r="P398" s="18"/>
      <c r="Q398" s="18"/>
      <c r="R398" s="18"/>
      <c r="S398" s="18"/>
      <c r="T398" s="18"/>
      <c r="U398" s="18"/>
      <c r="V398" s="18"/>
      <c r="W398" s="18"/>
      <c r="X398" s="18"/>
      <c r="Y398" s="18"/>
      <c r="Z398" s="18"/>
    </row>
    <row r="399" spans="1:26" ht="24" customHeight="1" x14ac:dyDescent="0.35">
      <c r="A399" s="70" t="s">
        <v>473</v>
      </c>
      <c r="B399" s="71" t="s">
        <v>129</v>
      </c>
      <c r="C399" s="72" t="str">
        <f>IFERROR(VLOOKUP(B399,Utilitaires!$C$9:$D$13,2,FALSE),"")</f>
        <v>Taux de VÉRACITÉ</v>
      </c>
      <c r="D399" s="96" t="s">
        <v>64</v>
      </c>
      <c r="E399" s="96" t="s">
        <v>64</v>
      </c>
      <c r="F399" s="18"/>
      <c r="G399" s="18"/>
      <c r="H399" s="18"/>
      <c r="I399" s="18"/>
      <c r="J399" s="18"/>
      <c r="K399" s="18"/>
      <c r="L399" s="18"/>
      <c r="M399" s="18"/>
      <c r="N399" s="18"/>
      <c r="O399" s="18"/>
      <c r="P399" s="18"/>
      <c r="Q399" s="18"/>
      <c r="R399" s="18"/>
      <c r="S399" s="18"/>
      <c r="T399" s="18"/>
      <c r="U399" s="18"/>
      <c r="V399" s="18"/>
      <c r="W399" s="18"/>
      <c r="X399" s="18"/>
      <c r="Y399" s="18"/>
      <c r="Z399" s="18"/>
    </row>
    <row r="400" spans="1:26" ht="36" customHeight="1" x14ac:dyDescent="0.35">
      <c r="A400" s="70" t="s">
        <v>474</v>
      </c>
      <c r="B400" s="71" t="s">
        <v>129</v>
      </c>
      <c r="C400" s="72" t="str">
        <f>IFERROR(VLOOKUP(B400,Utilitaires!$C$9:$D$13,2,FALSE),"")</f>
        <v>Taux de VÉRACITÉ</v>
      </c>
      <c r="D400" s="96" t="s">
        <v>64</v>
      </c>
      <c r="E400" s="96" t="s">
        <v>64</v>
      </c>
      <c r="F400" s="18"/>
      <c r="G400" s="18"/>
      <c r="H400" s="18"/>
      <c r="I400" s="18"/>
      <c r="J400" s="18"/>
      <c r="K400" s="18"/>
      <c r="L400" s="18"/>
      <c r="M400" s="18"/>
      <c r="N400" s="18"/>
      <c r="O400" s="18"/>
      <c r="P400" s="18"/>
      <c r="Q400" s="18"/>
      <c r="R400" s="18"/>
      <c r="S400" s="18"/>
      <c r="T400" s="18"/>
      <c r="U400" s="18"/>
      <c r="V400" s="18"/>
      <c r="W400" s="18"/>
      <c r="X400" s="18"/>
      <c r="Y400" s="18"/>
      <c r="Z400" s="18"/>
    </row>
    <row r="401" spans="1:26" ht="36" customHeight="1" x14ac:dyDescent="0.35">
      <c r="A401" s="70" t="s">
        <v>475</v>
      </c>
      <c r="B401" s="71" t="s">
        <v>129</v>
      </c>
      <c r="C401" s="72" t="str">
        <f>IFERROR(VLOOKUP(B401,Utilitaires!$C$9:$D$13,2,FALSE),"")</f>
        <v>Taux de VÉRACITÉ</v>
      </c>
      <c r="D401" s="96" t="s">
        <v>64</v>
      </c>
      <c r="E401" s="96" t="s">
        <v>64</v>
      </c>
      <c r="F401" s="18"/>
      <c r="G401" s="18"/>
      <c r="H401" s="18"/>
      <c r="I401" s="18"/>
      <c r="J401" s="18"/>
      <c r="K401" s="18"/>
      <c r="L401" s="18"/>
      <c r="M401" s="18"/>
      <c r="N401" s="18"/>
      <c r="O401" s="18"/>
      <c r="P401" s="18"/>
      <c r="Q401" s="18"/>
      <c r="R401" s="18"/>
      <c r="S401" s="18"/>
      <c r="T401" s="18"/>
      <c r="U401" s="18"/>
      <c r="V401" s="18"/>
      <c r="W401" s="18"/>
      <c r="X401" s="18"/>
      <c r="Y401" s="18"/>
      <c r="Z401" s="18"/>
    </row>
    <row r="402" spans="1:26" ht="36" customHeight="1" x14ac:dyDescent="0.35">
      <c r="A402" s="70" t="s">
        <v>476</v>
      </c>
      <c r="B402" s="71" t="s">
        <v>129</v>
      </c>
      <c r="C402" s="72" t="str">
        <f>IFERROR(VLOOKUP(B402,Utilitaires!$C$9:$D$13,2,FALSE),"")</f>
        <v>Taux de VÉRACITÉ</v>
      </c>
      <c r="D402" s="96" t="s">
        <v>64</v>
      </c>
      <c r="E402" s="96" t="s">
        <v>64</v>
      </c>
      <c r="F402" s="18"/>
      <c r="G402" s="18"/>
      <c r="H402" s="18"/>
      <c r="I402" s="18"/>
      <c r="J402" s="18"/>
      <c r="K402" s="18"/>
      <c r="L402" s="18"/>
      <c r="M402" s="18"/>
      <c r="N402" s="18"/>
      <c r="O402" s="18"/>
      <c r="P402" s="18"/>
      <c r="Q402" s="18"/>
      <c r="R402" s="18"/>
      <c r="S402" s="18"/>
      <c r="T402" s="18"/>
      <c r="U402" s="18"/>
      <c r="V402" s="18"/>
      <c r="W402" s="18"/>
      <c r="X402" s="18"/>
      <c r="Y402" s="18"/>
      <c r="Z402" s="18"/>
    </row>
    <row r="403" spans="1:26" ht="36" customHeight="1" x14ac:dyDescent="0.35">
      <c r="A403" s="70" t="s">
        <v>477</v>
      </c>
      <c r="B403" s="71" t="s">
        <v>129</v>
      </c>
      <c r="C403" s="72" t="str">
        <f>IFERROR(VLOOKUP(B403,Utilitaires!$C$9:$D$13,2,FALSE),"")</f>
        <v>Taux de VÉRACITÉ</v>
      </c>
      <c r="D403" s="96" t="s">
        <v>64</v>
      </c>
      <c r="E403" s="96" t="s">
        <v>64</v>
      </c>
      <c r="F403" s="18"/>
      <c r="G403" s="18"/>
      <c r="H403" s="18"/>
      <c r="I403" s="18"/>
      <c r="J403" s="18"/>
      <c r="K403" s="18"/>
      <c r="L403" s="18"/>
      <c r="M403" s="18"/>
      <c r="N403" s="18"/>
      <c r="O403" s="18"/>
      <c r="P403" s="18"/>
      <c r="Q403" s="18"/>
      <c r="R403" s="18"/>
      <c r="S403" s="18"/>
      <c r="T403" s="18"/>
      <c r="U403" s="18"/>
      <c r="V403" s="18"/>
      <c r="W403" s="18"/>
      <c r="X403" s="18"/>
      <c r="Y403" s="18"/>
      <c r="Z403" s="18"/>
    </row>
    <row r="404" spans="1:26" ht="36" customHeight="1" x14ac:dyDescent="0.35">
      <c r="A404" s="70" t="s">
        <v>478</v>
      </c>
      <c r="B404" s="71" t="s">
        <v>129</v>
      </c>
      <c r="C404" s="72" t="str">
        <f>IFERROR(VLOOKUP(B404,Utilitaires!$C$9:$D$13,2,FALSE),"")</f>
        <v>Taux de VÉRACITÉ</v>
      </c>
      <c r="D404" s="96" t="s">
        <v>64</v>
      </c>
      <c r="E404" s="96" t="s">
        <v>64</v>
      </c>
      <c r="F404" s="18"/>
      <c r="G404" s="18"/>
      <c r="H404" s="18"/>
      <c r="I404" s="18"/>
      <c r="J404" s="18"/>
      <c r="K404" s="18"/>
      <c r="L404" s="18"/>
      <c r="M404" s="18"/>
      <c r="N404" s="18"/>
      <c r="O404" s="18"/>
      <c r="P404" s="18"/>
      <c r="Q404" s="18"/>
      <c r="R404" s="18"/>
      <c r="S404" s="18"/>
      <c r="T404" s="18"/>
      <c r="U404" s="18"/>
      <c r="V404" s="18"/>
      <c r="W404" s="18"/>
      <c r="X404" s="18"/>
      <c r="Y404" s="18"/>
      <c r="Z404" s="18"/>
    </row>
    <row r="405" spans="1:26" ht="34.5" customHeight="1" x14ac:dyDescent="0.35">
      <c r="A405" s="70" t="s">
        <v>479</v>
      </c>
      <c r="B405" s="71" t="s">
        <v>129</v>
      </c>
      <c r="C405" s="72" t="str">
        <f>IFERROR(VLOOKUP(B405,Utilitaires!$C$9:$D$13,2,FALSE),"")</f>
        <v>Taux de VÉRACITÉ</v>
      </c>
      <c r="D405" s="96" t="s">
        <v>64</v>
      </c>
      <c r="E405" s="96" t="s">
        <v>64</v>
      </c>
      <c r="F405" s="18"/>
      <c r="G405" s="18"/>
      <c r="H405" s="18"/>
      <c r="I405" s="18"/>
      <c r="J405" s="18"/>
      <c r="K405" s="18"/>
      <c r="L405" s="18"/>
      <c r="M405" s="18"/>
      <c r="N405" s="18"/>
      <c r="O405" s="18"/>
      <c r="P405" s="18"/>
      <c r="Q405" s="18"/>
      <c r="R405" s="18"/>
      <c r="S405" s="18"/>
      <c r="T405" s="18"/>
      <c r="U405" s="18"/>
      <c r="V405" s="18"/>
      <c r="W405" s="18"/>
      <c r="X405" s="18"/>
      <c r="Y405" s="18"/>
      <c r="Z405" s="18"/>
    </row>
    <row r="406" spans="1:26" ht="34.5" customHeight="1" x14ac:dyDescent="0.35">
      <c r="A406" s="70" t="s">
        <v>480</v>
      </c>
      <c r="B406" s="71" t="s">
        <v>129</v>
      </c>
      <c r="C406" s="72" t="str">
        <f>IFERROR(VLOOKUP(B406,Utilitaires!$C$9:$D$13,2,FALSE),"")</f>
        <v>Taux de VÉRACITÉ</v>
      </c>
      <c r="D406" s="96" t="s">
        <v>64</v>
      </c>
      <c r="E406" s="96" t="s">
        <v>64</v>
      </c>
      <c r="F406" s="18"/>
      <c r="G406" s="18"/>
      <c r="H406" s="18"/>
      <c r="I406" s="18"/>
      <c r="J406" s="18"/>
      <c r="K406" s="18"/>
      <c r="L406" s="18"/>
      <c r="M406" s="18"/>
      <c r="N406" s="18"/>
      <c r="O406" s="18"/>
      <c r="P406" s="18"/>
      <c r="Q406" s="18"/>
      <c r="R406" s="18"/>
      <c r="S406" s="18"/>
      <c r="T406" s="18"/>
      <c r="U406" s="18"/>
      <c r="V406" s="18"/>
      <c r="W406" s="18"/>
      <c r="X406" s="18"/>
      <c r="Y406" s="18"/>
      <c r="Z406" s="18"/>
    </row>
    <row r="407" spans="1:26" ht="30" x14ac:dyDescent="0.35">
      <c r="A407" s="70" t="s">
        <v>481</v>
      </c>
      <c r="B407" s="71" t="s">
        <v>129</v>
      </c>
      <c r="C407" s="72" t="str">
        <f>IFERROR(VLOOKUP(B407,Utilitaires!$C$9:$D$13,2,FALSE),"")</f>
        <v>Taux de VÉRACITÉ</v>
      </c>
      <c r="D407" s="96" t="s">
        <v>64</v>
      </c>
      <c r="E407" s="96" t="s">
        <v>64</v>
      </c>
      <c r="F407" s="18"/>
      <c r="G407" s="18"/>
      <c r="H407" s="18"/>
      <c r="I407" s="18"/>
      <c r="J407" s="18"/>
      <c r="K407" s="18"/>
      <c r="L407" s="18"/>
      <c r="M407" s="18"/>
      <c r="N407" s="18"/>
      <c r="O407" s="18"/>
      <c r="P407" s="18"/>
      <c r="Q407" s="18"/>
      <c r="R407" s="18"/>
      <c r="S407" s="18"/>
      <c r="T407" s="18"/>
      <c r="U407" s="18"/>
      <c r="V407" s="18"/>
      <c r="W407" s="18"/>
      <c r="X407" s="18"/>
      <c r="Y407" s="18"/>
      <c r="Z407" s="18"/>
    </row>
    <row r="408" spans="1:26" ht="11.25" customHeight="1" x14ac:dyDescent="0.35">
      <c r="A408" s="82"/>
      <c r="B408" s="114"/>
      <c r="C408" s="115"/>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1.25" customHeight="1" x14ac:dyDescent="0.35">
      <c r="A409" s="82"/>
      <c r="B409" s="114"/>
      <c r="C409" s="115"/>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1.25" customHeight="1" x14ac:dyDescent="0.35">
      <c r="A410" s="82"/>
      <c r="B410" s="114"/>
      <c r="C410" s="115"/>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1.25" customHeight="1" x14ac:dyDescent="0.35">
      <c r="A411" s="82"/>
      <c r="B411" s="114"/>
      <c r="C411" s="115"/>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1.25" customHeight="1" x14ac:dyDescent="0.35">
      <c r="A412" s="82"/>
      <c r="B412" s="114"/>
      <c r="C412" s="115"/>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1.25" customHeight="1" x14ac:dyDescent="0.35">
      <c r="A413" s="82"/>
      <c r="B413" s="114"/>
      <c r="C413" s="115"/>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1.25" customHeight="1" x14ac:dyDescent="0.35">
      <c r="A414" s="82"/>
      <c r="B414" s="114"/>
      <c r="C414" s="115"/>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1.25" customHeight="1" x14ac:dyDescent="0.35">
      <c r="A415" s="82"/>
      <c r="B415" s="114"/>
      <c r="C415" s="115"/>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1.25" customHeight="1" x14ac:dyDescent="0.35">
      <c r="A416" s="82"/>
      <c r="B416" s="114"/>
      <c r="C416" s="115"/>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1.25" customHeight="1" x14ac:dyDescent="0.35">
      <c r="A417" s="82"/>
      <c r="B417" s="114"/>
      <c r="C417" s="115"/>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1.25" customHeight="1" x14ac:dyDescent="0.35">
      <c r="A418" s="82"/>
      <c r="B418" s="114"/>
      <c r="C418" s="115"/>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1.25" customHeight="1" x14ac:dyDescent="0.35">
      <c r="A419" s="82"/>
      <c r="B419" s="114"/>
      <c r="C419" s="115"/>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1.25" customHeight="1" x14ac:dyDescent="0.35">
      <c r="A420" s="82"/>
      <c r="B420" s="114"/>
      <c r="C420" s="115"/>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1.25" customHeight="1" x14ac:dyDescent="0.35">
      <c r="A421" s="82"/>
      <c r="B421" s="114"/>
      <c r="C421" s="115"/>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1.25" customHeight="1" x14ac:dyDescent="0.35">
      <c r="A422" s="82"/>
      <c r="B422" s="114"/>
      <c r="C422" s="115"/>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1.25" customHeight="1" x14ac:dyDescent="0.35">
      <c r="A423" s="82"/>
      <c r="B423" s="114"/>
      <c r="C423" s="115"/>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1.25" customHeight="1" x14ac:dyDescent="0.35">
      <c r="A424" s="82"/>
      <c r="B424" s="114"/>
      <c r="C424" s="115"/>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1.25" customHeight="1" x14ac:dyDescent="0.35">
      <c r="A425" s="82"/>
      <c r="B425" s="114"/>
      <c r="C425" s="115"/>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1.25" customHeight="1" x14ac:dyDescent="0.35">
      <c r="A426" s="82"/>
      <c r="B426" s="114"/>
      <c r="C426" s="115"/>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1.25" customHeight="1" x14ac:dyDescent="0.35">
      <c r="A427" s="82"/>
      <c r="B427" s="114"/>
      <c r="C427" s="115"/>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1.25" customHeight="1" x14ac:dyDescent="0.35">
      <c r="A428" s="82"/>
      <c r="B428" s="114"/>
      <c r="C428" s="115"/>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1.25" customHeight="1" x14ac:dyDescent="0.35">
      <c r="A429" s="82"/>
      <c r="B429" s="114"/>
      <c r="C429" s="115"/>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1.25" customHeight="1" x14ac:dyDescent="0.35">
      <c r="A430" s="82"/>
      <c r="B430" s="114"/>
      <c r="C430" s="115"/>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1.25" customHeight="1" x14ac:dyDescent="0.35">
      <c r="A431" s="82"/>
      <c r="B431" s="114"/>
      <c r="C431" s="115"/>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1.25" customHeight="1" x14ac:dyDescent="0.35">
      <c r="A432" s="82"/>
      <c r="B432" s="114"/>
      <c r="C432" s="115"/>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1.25" customHeight="1" x14ac:dyDescent="0.35">
      <c r="A433" s="82"/>
      <c r="B433" s="114"/>
      <c r="C433" s="115"/>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1.25" customHeight="1" x14ac:dyDescent="0.35">
      <c r="A434" s="82"/>
      <c r="B434" s="114"/>
      <c r="C434" s="115"/>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1.25" customHeight="1" x14ac:dyDescent="0.35">
      <c r="A435" s="82"/>
      <c r="B435" s="114"/>
      <c r="C435" s="115"/>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1.25" customHeight="1" x14ac:dyDescent="0.35">
      <c r="A436" s="82"/>
      <c r="B436" s="114"/>
      <c r="C436" s="115"/>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1.25" customHeight="1" x14ac:dyDescent="0.35">
      <c r="A437" s="82"/>
      <c r="B437" s="114"/>
      <c r="C437" s="115"/>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1.25" customHeight="1" x14ac:dyDescent="0.35">
      <c r="A438" s="82"/>
      <c r="B438" s="114"/>
      <c r="C438" s="115"/>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1.25" customHeight="1" x14ac:dyDescent="0.35">
      <c r="A439" s="82"/>
      <c r="B439" s="114"/>
      <c r="C439" s="115"/>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1.25" customHeight="1" x14ac:dyDescent="0.35">
      <c r="A440" s="82"/>
      <c r="B440" s="114"/>
      <c r="C440" s="115"/>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1.25" customHeight="1" x14ac:dyDescent="0.35">
      <c r="A441" s="82"/>
      <c r="B441" s="114"/>
      <c r="C441" s="115"/>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1.25" customHeight="1" x14ac:dyDescent="0.35">
      <c r="A442" s="82"/>
      <c r="B442" s="114"/>
      <c r="C442" s="115"/>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1.25" customHeight="1" x14ac:dyDescent="0.35">
      <c r="A443" s="82"/>
      <c r="B443" s="114"/>
      <c r="C443" s="115"/>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1.25" customHeight="1" x14ac:dyDescent="0.35">
      <c r="A444" s="82"/>
      <c r="B444" s="114"/>
      <c r="C444" s="115"/>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1.25" customHeight="1" x14ac:dyDescent="0.35">
      <c r="A445" s="82"/>
      <c r="B445" s="114"/>
      <c r="C445" s="115"/>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1.25" customHeight="1" x14ac:dyDescent="0.35">
      <c r="A446" s="82"/>
      <c r="B446" s="114"/>
      <c r="C446" s="115"/>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1.25" customHeight="1" x14ac:dyDescent="0.35">
      <c r="A447" s="82"/>
      <c r="B447" s="114"/>
      <c r="C447" s="115"/>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1.25" customHeight="1" x14ac:dyDescent="0.35">
      <c r="A448" s="82"/>
      <c r="B448" s="114"/>
      <c r="C448" s="115"/>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1.25" customHeight="1" x14ac:dyDescent="0.35">
      <c r="A449" s="82"/>
      <c r="B449" s="114"/>
      <c r="C449" s="115"/>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1.25" customHeight="1" x14ac:dyDescent="0.35">
      <c r="A450" s="82"/>
      <c r="B450" s="114"/>
      <c r="C450" s="115"/>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1.25" customHeight="1" x14ac:dyDescent="0.35">
      <c r="A451" s="82"/>
      <c r="B451" s="114"/>
      <c r="C451" s="115"/>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1.25" customHeight="1" x14ac:dyDescent="0.35">
      <c r="A452" s="82"/>
      <c r="B452" s="114"/>
      <c r="C452" s="115"/>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1.25" customHeight="1" x14ac:dyDescent="0.35">
      <c r="A453" s="82"/>
      <c r="B453" s="114"/>
      <c r="C453" s="115"/>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1.25" customHeight="1" x14ac:dyDescent="0.35">
      <c r="A454" s="82"/>
      <c r="B454" s="114"/>
      <c r="C454" s="115"/>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1.25" customHeight="1" x14ac:dyDescent="0.35">
      <c r="A455" s="82"/>
      <c r="B455" s="114"/>
      <c r="C455" s="115"/>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1.25" customHeight="1" x14ac:dyDescent="0.35">
      <c r="A456" s="82"/>
      <c r="B456" s="114"/>
      <c r="C456" s="115"/>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1.25" customHeight="1" x14ac:dyDescent="0.35">
      <c r="A457" s="82"/>
      <c r="B457" s="114"/>
      <c r="C457" s="115"/>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1.25" customHeight="1" x14ac:dyDescent="0.35">
      <c r="A458" s="82"/>
      <c r="B458" s="114"/>
      <c r="C458" s="115"/>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1.25" customHeight="1" x14ac:dyDescent="0.35">
      <c r="A459" s="82"/>
      <c r="B459" s="114"/>
      <c r="C459" s="115"/>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1.25" customHeight="1" x14ac:dyDescent="0.35">
      <c r="A460" s="82"/>
      <c r="B460" s="114"/>
      <c r="C460" s="115"/>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1.25" customHeight="1" x14ac:dyDescent="0.35">
      <c r="A461" s="82"/>
      <c r="B461" s="114"/>
      <c r="C461" s="115"/>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1.25" customHeight="1" x14ac:dyDescent="0.35">
      <c r="A462" s="82"/>
      <c r="B462" s="114"/>
      <c r="C462" s="115"/>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1.25" customHeight="1" x14ac:dyDescent="0.35">
      <c r="A463" s="82"/>
      <c r="B463" s="114"/>
      <c r="C463" s="115"/>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1.25" customHeight="1" x14ac:dyDescent="0.35">
      <c r="A464" s="82"/>
      <c r="B464" s="114"/>
      <c r="C464" s="115"/>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1.25" customHeight="1" x14ac:dyDescent="0.35">
      <c r="A465" s="82"/>
      <c r="B465" s="114"/>
      <c r="C465" s="115"/>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1.25" customHeight="1" x14ac:dyDescent="0.35">
      <c r="A466" s="82"/>
      <c r="B466" s="114"/>
      <c r="C466" s="115"/>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1.25" customHeight="1" x14ac:dyDescent="0.35">
      <c r="A467" s="82"/>
      <c r="B467" s="114"/>
      <c r="C467" s="115"/>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1.25" customHeight="1" x14ac:dyDescent="0.35">
      <c r="A468" s="82"/>
      <c r="B468" s="114"/>
      <c r="C468" s="115"/>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1.25" customHeight="1" x14ac:dyDescent="0.35">
      <c r="A469" s="82"/>
      <c r="B469" s="114"/>
      <c r="C469" s="115"/>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1.25" customHeight="1" x14ac:dyDescent="0.35">
      <c r="A470" s="82"/>
      <c r="B470" s="114"/>
      <c r="C470" s="115"/>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1.25" customHeight="1" x14ac:dyDescent="0.35">
      <c r="A471" s="82"/>
      <c r="B471" s="114"/>
      <c r="C471" s="115"/>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1.25" customHeight="1" x14ac:dyDescent="0.35">
      <c r="A472" s="82"/>
      <c r="B472" s="114"/>
      <c r="C472" s="115"/>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1.25" customHeight="1" x14ac:dyDescent="0.35">
      <c r="A473" s="82"/>
      <c r="B473" s="114"/>
      <c r="C473" s="115"/>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1.25" customHeight="1" x14ac:dyDescent="0.35">
      <c r="A474" s="82"/>
      <c r="B474" s="114"/>
      <c r="C474" s="115"/>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1.25" customHeight="1" x14ac:dyDescent="0.35">
      <c r="A475" s="82"/>
      <c r="B475" s="114"/>
      <c r="C475" s="115"/>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1.25" customHeight="1" x14ac:dyDescent="0.35">
      <c r="A476" s="82"/>
      <c r="B476" s="114"/>
      <c r="C476" s="115"/>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1.25" customHeight="1" x14ac:dyDescent="0.35">
      <c r="A477" s="82"/>
      <c r="B477" s="114"/>
      <c r="C477" s="115"/>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1.25" customHeight="1" x14ac:dyDescent="0.35">
      <c r="A478" s="82"/>
      <c r="B478" s="114"/>
      <c r="C478" s="115"/>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1.25" customHeight="1" x14ac:dyDescent="0.35">
      <c r="A479" s="82"/>
      <c r="B479" s="114"/>
      <c r="C479" s="115"/>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1.25" customHeight="1" x14ac:dyDescent="0.35">
      <c r="A480" s="82"/>
      <c r="B480" s="114"/>
      <c r="C480" s="115"/>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1.25" customHeight="1" x14ac:dyDescent="0.35">
      <c r="A481" s="82"/>
      <c r="B481" s="114"/>
      <c r="C481" s="115"/>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1.25" customHeight="1" x14ac:dyDescent="0.35">
      <c r="A482" s="82"/>
      <c r="B482" s="114"/>
      <c r="C482" s="115"/>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1.25" customHeight="1" x14ac:dyDescent="0.35">
      <c r="A483" s="82"/>
      <c r="B483" s="114"/>
      <c r="C483" s="115"/>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1.25" customHeight="1" x14ac:dyDescent="0.35">
      <c r="A484" s="82"/>
      <c r="B484" s="114"/>
      <c r="C484" s="115"/>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1.25" customHeight="1" x14ac:dyDescent="0.35">
      <c r="A485" s="82"/>
      <c r="B485" s="114"/>
      <c r="C485" s="115"/>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1.25" customHeight="1" x14ac:dyDescent="0.35">
      <c r="A486" s="82"/>
      <c r="B486" s="114"/>
      <c r="C486" s="115"/>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1.25" customHeight="1" x14ac:dyDescent="0.35">
      <c r="A487" s="82"/>
      <c r="B487" s="114"/>
      <c r="C487" s="115"/>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1.25" customHeight="1" x14ac:dyDescent="0.35">
      <c r="A488" s="82"/>
      <c r="B488" s="114"/>
      <c r="C488" s="115"/>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1.25" customHeight="1" x14ac:dyDescent="0.35">
      <c r="A489" s="82"/>
      <c r="B489" s="114"/>
      <c r="C489" s="115"/>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1.25" customHeight="1" x14ac:dyDescent="0.35">
      <c r="A490" s="82"/>
      <c r="B490" s="114"/>
      <c r="C490" s="115"/>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1.25" customHeight="1" x14ac:dyDescent="0.35">
      <c r="A491" s="82"/>
      <c r="B491" s="114"/>
      <c r="C491" s="115"/>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1.25" customHeight="1" x14ac:dyDescent="0.35">
      <c r="A492" s="82"/>
      <c r="B492" s="114"/>
      <c r="C492" s="115"/>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1.25" customHeight="1" x14ac:dyDescent="0.35">
      <c r="A493" s="82"/>
      <c r="B493" s="114"/>
      <c r="C493" s="115"/>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1.25" customHeight="1" x14ac:dyDescent="0.35">
      <c r="A494" s="82"/>
      <c r="B494" s="114"/>
      <c r="C494" s="115"/>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1.25" customHeight="1" x14ac:dyDescent="0.35">
      <c r="A495" s="82"/>
      <c r="B495" s="114"/>
      <c r="C495" s="115"/>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1.25" customHeight="1" x14ac:dyDescent="0.35">
      <c r="A496" s="82"/>
      <c r="B496" s="114"/>
      <c r="C496" s="115"/>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1.25" customHeight="1" x14ac:dyDescent="0.35">
      <c r="A497" s="82"/>
      <c r="B497" s="114"/>
      <c r="C497" s="115"/>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1.25" customHeight="1" x14ac:dyDescent="0.35">
      <c r="A498" s="82"/>
      <c r="B498" s="114"/>
      <c r="C498" s="115"/>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1.25" customHeight="1" x14ac:dyDescent="0.35">
      <c r="A499" s="82"/>
      <c r="B499" s="114"/>
      <c r="C499" s="115"/>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1.25" customHeight="1" x14ac:dyDescent="0.35">
      <c r="A500" s="82"/>
      <c r="B500" s="114"/>
      <c r="C500" s="115"/>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1.25" customHeight="1" x14ac:dyDescent="0.35">
      <c r="A501" s="82"/>
      <c r="B501" s="114"/>
      <c r="C501" s="115"/>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1.25" customHeight="1" x14ac:dyDescent="0.35">
      <c r="A502" s="82"/>
      <c r="B502" s="114"/>
      <c r="C502" s="115"/>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1.25" customHeight="1" x14ac:dyDescent="0.35">
      <c r="A503" s="82"/>
      <c r="B503" s="114"/>
      <c r="C503" s="115"/>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1.25" customHeight="1" x14ac:dyDescent="0.35">
      <c r="A504" s="82"/>
      <c r="B504" s="114"/>
      <c r="C504" s="115"/>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1.25" customHeight="1" x14ac:dyDescent="0.35">
      <c r="A505" s="82"/>
      <c r="B505" s="114"/>
      <c r="C505" s="115"/>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1.25" customHeight="1" x14ac:dyDescent="0.35">
      <c r="A506" s="82"/>
      <c r="B506" s="114"/>
      <c r="C506" s="115"/>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1.25" customHeight="1" x14ac:dyDescent="0.35">
      <c r="A507" s="82"/>
      <c r="B507" s="114"/>
      <c r="C507" s="115"/>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1.25" customHeight="1" x14ac:dyDescent="0.35">
      <c r="A508" s="82"/>
      <c r="B508" s="114"/>
      <c r="C508" s="115"/>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1.25" customHeight="1" x14ac:dyDescent="0.35">
      <c r="A509" s="82"/>
      <c r="B509" s="114"/>
      <c r="C509" s="115"/>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1.25" customHeight="1" x14ac:dyDescent="0.35">
      <c r="A510" s="82"/>
      <c r="B510" s="114"/>
      <c r="C510" s="115"/>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1.25" customHeight="1" x14ac:dyDescent="0.35">
      <c r="A511" s="82"/>
      <c r="B511" s="114"/>
      <c r="C511" s="115"/>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1.25" customHeight="1" x14ac:dyDescent="0.35">
      <c r="A512" s="82"/>
      <c r="B512" s="114"/>
      <c r="C512" s="115"/>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1.25" customHeight="1" x14ac:dyDescent="0.35">
      <c r="A513" s="82"/>
      <c r="B513" s="114"/>
      <c r="C513" s="115"/>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1.25" customHeight="1" x14ac:dyDescent="0.35">
      <c r="A514" s="82"/>
      <c r="B514" s="114"/>
      <c r="C514" s="115"/>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1.25" customHeight="1" x14ac:dyDescent="0.35">
      <c r="A515" s="82"/>
      <c r="B515" s="114"/>
      <c r="C515" s="115"/>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1.25" customHeight="1" x14ac:dyDescent="0.35">
      <c r="A516" s="82"/>
      <c r="B516" s="114"/>
      <c r="C516" s="115"/>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1.25" customHeight="1" x14ac:dyDescent="0.35">
      <c r="A517" s="82"/>
      <c r="B517" s="114"/>
      <c r="C517" s="115"/>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1.25" customHeight="1" x14ac:dyDescent="0.35">
      <c r="A518" s="82"/>
      <c r="B518" s="114"/>
      <c r="C518" s="115"/>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1.25" customHeight="1" x14ac:dyDescent="0.35">
      <c r="A519" s="82"/>
      <c r="B519" s="114"/>
      <c r="C519" s="115"/>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1.25" customHeight="1" x14ac:dyDescent="0.35">
      <c r="A520" s="82"/>
      <c r="B520" s="114"/>
      <c r="C520" s="115"/>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1.25" customHeight="1" x14ac:dyDescent="0.35">
      <c r="A521" s="82"/>
      <c r="B521" s="114"/>
      <c r="C521" s="115"/>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1.25" customHeight="1" x14ac:dyDescent="0.35">
      <c r="A522" s="82"/>
      <c r="B522" s="114"/>
      <c r="C522" s="115"/>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1.25" customHeight="1" x14ac:dyDescent="0.35">
      <c r="A523" s="82"/>
      <c r="B523" s="114"/>
      <c r="C523" s="115"/>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1.25" customHeight="1" x14ac:dyDescent="0.35">
      <c r="A524" s="82"/>
      <c r="B524" s="114"/>
      <c r="C524" s="115"/>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1.25" customHeight="1" x14ac:dyDescent="0.35">
      <c r="A525" s="82"/>
      <c r="B525" s="114"/>
      <c r="C525" s="115"/>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1.25" customHeight="1" x14ac:dyDescent="0.35">
      <c r="A526" s="82"/>
      <c r="B526" s="114"/>
      <c r="C526" s="115"/>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1.25" customHeight="1" x14ac:dyDescent="0.35">
      <c r="A527" s="82"/>
      <c r="B527" s="114"/>
      <c r="C527" s="115"/>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1.25" customHeight="1" x14ac:dyDescent="0.35">
      <c r="A528" s="82"/>
      <c r="B528" s="114"/>
      <c r="C528" s="115"/>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1.25" customHeight="1" x14ac:dyDescent="0.35">
      <c r="A529" s="82"/>
      <c r="B529" s="114"/>
      <c r="C529" s="115"/>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1.25" customHeight="1" x14ac:dyDescent="0.35">
      <c r="A530" s="82"/>
      <c r="B530" s="114"/>
      <c r="C530" s="115"/>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1.25" customHeight="1" x14ac:dyDescent="0.35">
      <c r="A531" s="82"/>
      <c r="B531" s="114"/>
      <c r="C531" s="115"/>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1.25" customHeight="1" x14ac:dyDescent="0.35">
      <c r="A532" s="82"/>
      <c r="B532" s="114"/>
      <c r="C532" s="115"/>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1.25" customHeight="1" x14ac:dyDescent="0.35">
      <c r="A533" s="82"/>
      <c r="B533" s="114"/>
      <c r="C533" s="115"/>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1.25" customHeight="1" x14ac:dyDescent="0.35">
      <c r="A534" s="82"/>
      <c r="B534" s="114"/>
      <c r="C534" s="115"/>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1.25" customHeight="1" x14ac:dyDescent="0.35">
      <c r="A535" s="82"/>
      <c r="B535" s="114"/>
      <c r="C535" s="115"/>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1.25" customHeight="1" x14ac:dyDescent="0.35">
      <c r="A536" s="82"/>
      <c r="B536" s="114"/>
      <c r="C536" s="115"/>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1.25" customHeight="1" x14ac:dyDescent="0.35">
      <c r="A537" s="82"/>
      <c r="B537" s="114"/>
      <c r="C537" s="115"/>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1.25" customHeight="1" x14ac:dyDescent="0.35">
      <c r="A538" s="82"/>
      <c r="B538" s="114"/>
      <c r="C538" s="115"/>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1.25" customHeight="1" x14ac:dyDescent="0.35">
      <c r="A539" s="82"/>
      <c r="B539" s="114"/>
      <c r="C539" s="115"/>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1.25" customHeight="1" x14ac:dyDescent="0.35">
      <c r="A540" s="82"/>
      <c r="B540" s="114"/>
      <c r="C540" s="115"/>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1.25" customHeight="1" x14ac:dyDescent="0.35">
      <c r="A541" s="82"/>
      <c r="B541" s="114"/>
      <c r="C541" s="115"/>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1.25" customHeight="1" x14ac:dyDescent="0.35">
      <c r="A542" s="82"/>
      <c r="B542" s="114"/>
      <c r="C542" s="115"/>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1.25" customHeight="1" x14ac:dyDescent="0.35">
      <c r="A543" s="82"/>
      <c r="B543" s="114"/>
      <c r="C543" s="115"/>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1.25" customHeight="1" x14ac:dyDescent="0.35">
      <c r="A544" s="82"/>
      <c r="B544" s="114"/>
      <c r="C544" s="115"/>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1.25" customHeight="1" x14ac:dyDescent="0.35">
      <c r="A545" s="82"/>
      <c r="B545" s="114"/>
      <c r="C545" s="115"/>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1.25" customHeight="1" x14ac:dyDescent="0.35">
      <c r="A546" s="82"/>
      <c r="B546" s="114"/>
      <c r="C546" s="115"/>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1.25" customHeight="1" x14ac:dyDescent="0.35">
      <c r="A547" s="82"/>
      <c r="B547" s="114"/>
      <c r="C547" s="115"/>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1.25" customHeight="1" x14ac:dyDescent="0.35">
      <c r="A548" s="82"/>
      <c r="B548" s="114"/>
      <c r="C548" s="115"/>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1.25" customHeight="1" x14ac:dyDescent="0.35">
      <c r="A549" s="82"/>
      <c r="B549" s="114"/>
      <c r="C549" s="115"/>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1.25" customHeight="1" x14ac:dyDescent="0.35">
      <c r="A550" s="82"/>
      <c r="B550" s="114"/>
      <c r="C550" s="115"/>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1.25" customHeight="1" x14ac:dyDescent="0.35">
      <c r="A551" s="82"/>
      <c r="B551" s="114"/>
      <c r="C551" s="115"/>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1.25" customHeight="1" x14ac:dyDescent="0.35">
      <c r="A552" s="82"/>
      <c r="B552" s="114"/>
      <c r="C552" s="115"/>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1.25" customHeight="1" x14ac:dyDescent="0.35">
      <c r="A553" s="82"/>
      <c r="B553" s="114"/>
      <c r="C553" s="115"/>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1.25" customHeight="1" x14ac:dyDescent="0.35">
      <c r="A554" s="82"/>
      <c r="B554" s="114"/>
      <c r="C554" s="115"/>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1.25" customHeight="1" x14ac:dyDescent="0.35">
      <c r="A555" s="82"/>
      <c r="B555" s="114"/>
      <c r="C555" s="115"/>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1.25" customHeight="1" x14ac:dyDescent="0.35">
      <c r="A556" s="82"/>
      <c r="B556" s="114"/>
      <c r="C556" s="115"/>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1.25" customHeight="1" x14ac:dyDescent="0.35">
      <c r="A557" s="82"/>
      <c r="B557" s="114"/>
      <c r="C557" s="115"/>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1.25" customHeight="1" x14ac:dyDescent="0.35">
      <c r="A558" s="82"/>
      <c r="B558" s="114"/>
      <c r="C558" s="115"/>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1.25" customHeight="1" x14ac:dyDescent="0.35">
      <c r="A559" s="82"/>
      <c r="B559" s="114"/>
      <c r="C559" s="115"/>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1.25" customHeight="1" x14ac:dyDescent="0.35">
      <c r="A560" s="82"/>
      <c r="B560" s="114"/>
      <c r="C560" s="115"/>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1.25" customHeight="1" x14ac:dyDescent="0.35">
      <c r="A561" s="82"/>
      <c r="B561" s="114"/>
      <c r="C561" s="115"/>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1.25" customHeight="1" x14ac:dyDescent="0.35">
      <c r="A562" s="82"/>
      <c r="B562" s="114"/>
      <c r="C562" s="115"/>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1.25" customHeight="1" x14ac:dyDescent="0.35">
      <c r="A563" s="82"/>
      <c r="B563" s="114"/>
      <c r="C563" s="115"/>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1.25" customHeight="1" x14ac:dyDescent="0.35">
      <c r="A564" s="82"/>
      <c r="B564" s="114"/>
      <c r="C564" s="115"/>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1.25" customHeight="1" x14ac:dyDescent="0.35">
      <c r="A565" s="82"/>
      <c r="B565" s="114"/>
      <c r="C565" s="115"/>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1.25" customHeight="1" x14ac:dyDescent="0.35">
      <c r="A566" s="82"/>
      <c r="B566" s="114"/>
      <c r="C566" s="115"/>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1.25" customHeight="1" x14ac:dyDescent="0.35">
      <c r="A567" s="82"/>
      <c r="B567" s="114"/>
      <c r="C567" s="115"/>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1.25" customHeight="1" x14ac:dyDescent="0.35">
      <c r="A568" s="82"/>
      <c r="B568" s="114"/>
      <c r="C568" s="115"/>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1.25" customHeight="1" x14ac:dyDescent="0.35">
      <c r="A569" s="82"/>
      <c r="B569" s="114"/>
      <c r="C569" s="115"/>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1.25" customHeight="1" x14ac:dyDescent="0.35">
      <c r="A570" s="82"/>
      <c r="B570" s="114"/>
      <c r="C570" s="115"/>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1.25" customHeight="1" x14ac:dyDescent="0.35">
      <c r="A571" s="82"/>
      <c r="B571" s="114"/>
      <c r="C571" s="115"/>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1.25" customHeight="1" x14ac:dyDescent="0.35">
      <c r="A572" s="82"/>
      <c r="B572" s="114"/>
      <c r="C572" s="115"/>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1.25" customHeight="1" x14ac:dyDescent="0.35">
      <c r="A573" s="82"/>
      <c r="B573" s="114"/>
      <c r="C573" s="115"/>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1.25" customHeight="1" x14ac:dyDescent="0.35">
      <c r="A574" s="82"/>
      <c r="B574" s="114"/>
      <c r="C574" s="115"/>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1.25" customHeight="1" x14ac:dyDescent="0.35">
      <c r="A575" s="82"/>
      <c r="B575" s="114"/>
      <c r="C575" s="115"/>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1.25" customHeight="1" x14ac:dyDescent="0.35">
      <c r="A576" s="82"/>
      <c r="B576" s="114"/>
      <c r="C576" s="115"/>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1.25" customHeight="1" x14ac:dyDescent="0.35">
      <c r="A577" s="82"/>
      <c r="B577" s="114"/>
      <c r="C577" s="115"/>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1.25" customHeight="1" x14ac:dyDescent="0.35">
      <c r="A578" s="82"/>
      <c r="B578" s="114"/>
      <c r="C578" s="115"/>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1.25" customHeight="1" x14ac:dyDescent="0.35">
      <c r="A579" s="82"/>
      <c r="B579" s="114"/>
      <c r="C579" s="115"/>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1.25" customHeight="1" x14ac:dyDescent="0.35">
      <c r="A580" s="82"/>
      <c r="B580" s="114"/>
      <c r="C580" s="115"/>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1.25" customHeight="1" x14ac:dyDescent="0.35">
      <c r="A581" s="82"/>
      <c r="B581" s="114"/>
      <c r="C581" s="115"/>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1.25" customHeight="1" x14ac:dyDescent="0.35">
      <c r="A582" s="82"/>
      <c r="B582" s="114"/>
      <c r="C582" s="115"/>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1.25" customHeight="1" x14ac:dyDescent="0.35">
      <c r="A583" s="82"/>
      <c r="B583" s="114"/>
      <c r="C583" s="115"/>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1.25" customHeight="1" x14ac:dyDescent="0.35">
      <c r="A584" s="82"/>
      <c r="B584" s="114"/>
      <c r="C584" s="115"/>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1.25" customHeight="1" x14ac:dyDescent="0.35">
      <c r="A585" s="82"/>
      <c r="B585" s="114"/>
      <c r="C585" s="115"/>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1.25" customHeight="1" x14ac:dyDescent="0.35">
      <c r="A586" s="82"/>
      <c r="B586" s="114"/>
      <c r="C586" s="115"/>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1.25" customHeight="1" x14ac:dyDescent="0.35">
      <c r="A587" s="82"/>
      <c r="B587" s="114"/>
      <c r="C587" s="115"/>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1.25" customHeight="1" x14ac:dyDescent="0.35">
      <c r="A588" s="82"/>
      <c r="B588" s="114"/>
      <c r="C588" s="115"/>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1.25" customHeight="1" x14ac:dyDescent="0.35">
      <c r="A589" s="82"/>
      <c r="B589" s="114"/>
      <c r="C589" s="115"/>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1.25" customHeight="1" x14ac:dyDescent="0.35">
      <c r="A590" s="82"/>
      <c r="B590" s="114"/>
      <c r="C590" s="115"/>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1.25" customHeight="1" x14ac:dyDescent="0.35">
      <c r="A591" s="82"/>
      <c r="B591" s="114"/>
      <c r="C591" s="115"/>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1.25" customHeight="1" x14ac:dyDescent="0.35">
      <c r="A592" s="82"/>
      <c r="B592" s="114"/>
      <c r="C592" s="115"/>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1.25" customHeight="1" x14ac:dyDescent="0.35">
      <c r="A593" s="82"/>
      <c r="B593" s="114"/>
      <c r="C593" s="115"/>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1.25" customHeight="1" x14ac:dyDescent="0.35">
      <c r="A594" s="82"/>
      <c r="B594" s="114"/>
      <c r="C594" s="115"/>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1.25" customHeight="1" x14ac:dyDescent="0.35">
      <c r="A595" s="82"/>
      <c r="B595" s="114"/>
      <c r="C595" s="115"/>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1.25" customHeight="1" x14ac:dyDescent="0.35">
      <c r="A596" s="82"/>
      <c r="B596" s="114"/>
      <c r="C596" s="115"/>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1.25" customHeight="1" x14ac:dyDescent="0.35">
      <c r="A597" s="82"/>
      <c r="B597" s="114"/>
      <c r="C597" s="115"/>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1.25" customHeight="1" x14ac:dyDescent="0.35">
      <c r="A598" s="82"/>
      <c r="B598" s="114"/>
      <c r="C598" s="115"/>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1.25" customHeight="1" x14ac:dyDescent="0.35">
      <c r="A599" s="82"/>
      <c r="B599" s="114"/>
      <c r="C599" s="115"/>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1.25" customHeight="1" x14ac:dyDescent="0.35">
      <c r="A600" s="82"/>
      <c r="B600" s="114"/>
      <c r="C600" s="115"/>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1.25" customHeight="1" x14ac:dyDescent="0.35">
      <c r="A601" s="82"/>
      <c r="B601" s="114"/>
      <c r="C601" s="115"/>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1.25" customHeight="1" x14ac:dyDescent="0.35">
      <c r="A602" s="82"/>
      <c r="B602" s="114"/>
      <c r="C602" s="115"/>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1.25" customHeight="1" x14ac:dyDescent="0.35">
      <c r="A603" s="82"/>
      <c r="B603" s="114"/>
      <c r="C603" s="115"/>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1.25" customHeight="1" x14ac:dyDescent="0.35">
      <c r="A604" s="82"/>
      <c r="B604" s="114"/>
      <c r="C604" s="115"/>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1.25" customHeight="1" x14ac:dyDescent="0.35">
      <c r="A605" s="82"/>
      <c r="B605" s="114"/>
      <c r="C605" s="115"/>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1.25" customHeight="1" x14ac:dyDescent="0.35">
      <c r="A606" s="82"/>
      <c r="B606" s="114"/>
      <c r="C606" s="115"/>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1.25" customHeight="1" x14ac:dyDescent="0.35">
      <c r="A607" s="82"/>
      <c r="B607" s="114"/>
      <c r="C607" s="115"/>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1.25" customHeight="1" x14ac:dyDescent="0.35">
      <c r="A608" s="82"/>
      <c r="B608" s="114"/>
      <c r="C608" s="115"/>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1.25" customHeight="1" x14ac:dyDescent="0.35">
      <c r="A609" s="82"/>
      <c r="B609" s="114"/>
      <c r="C609" s="115"/>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1.25" customHeight="1" x14ac:dyDescent="0.35">
      <c r="A610" s="82"/>
      <c r="B610" s="114"/>
      <c r="C610" s="115"/>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1.25" customHeight="1" x14ac:dyDescent="0.35">
      <c r="A611" s="82"/>
      <c r="B611" s="114"/>
      <c r="C611" s="115"/>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1.25" customHeight="1" x14ac:dyDescent="0.35">
      <c r="A612" s="82"/>
      <c r="B612" s="114"/>
      <c r="C612" s="115"/>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1.25" customHeight="1" x14ac:dyDescent="0.35">
      <c r="A613" s="82"/>
      <c r="B613" s="114"/>
      <c r="C613" s="115"/>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1.25" customHeight="1" x14ac:dyDescent="0.35">
      <c r="A614" s="82"/>
      <c r="B614" s="114"/>
      <c r="C614" s="115"/>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1.25" customHeight="1" x14ac:dyDescent="0.35">
      <c r="A615" s="82"/>
      <c r="B615" s="114"/>
      <c r="C615" s="115"/>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1.25" customHeight="1" x14ac:dyDescent="0.35">
      <c r="A616" s="82"/>
      <c r="B616" s="114"/>
      <c r="C616" s="115"/>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1.25" customHeight="1" x14ac:dyDescent="0.35">
      <c r="A617" s="82"/>
      <c r="B617" s="114"/>
      <c r="C617" s="115"/>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1.25" customHeight="1" x14ac:dyDescent="0.35">
      <c r="A618" s="82"/>
      <c r="B618" s="114"/>
      <c r="C618" s="115"/>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1.25" customHeight="1" x14ac:dyDescent="0.35">
      <c r="A619" s="82"/>
      <c r="B619" s="114"/>
      <c r="C619" s="115"/>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1.25" customHeight="1" x14ac:dyDescent="0.35">
      <c r="A620" s="82"/>
      <c r="B620" s="114"/>
      <c r="C620" s="115"/>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1.25" customHeight="1" x14ac:dyDescent="0.35">
      <c r="A621" s="82"/>
      <c r="B621" s="114"/>
      <c r="C621" s="115"/>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1.25" customHeight="1" x14ac:dyDescent="0.35">
      <c r="A622" s="82"/>
      <c r="B622" s="114"/>
      <c r="C622" s="115"/>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1.25" customHeight="1" x14ac:dyDescent="0.35">
      <c r="A623" s="82"/>
      <c r="B623" s="114"/>
      <c r="C623" s="115"/>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1.25" customHeight="1" x14ac:dyDescent="0.35">
      <c r="A624" s="82"/>
      <c r="B624" s="114"/>
      <c r="C624" s="115"/>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1.25" customHeight="1" x14ac:dyDescent="0.35">
      <c r="A625" s="82"/>
      <c r="B625" s="114"/>
      <c r="C625" s="115"/>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1.25" customHeight="1" x14ac:dyDescent="0.35">
      <c r="A626" s="82"/>
      <c r="B626" s="114"/>
      <c r="C626" s="115"/>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1.25" customHeight="1" x14ac:dyDescent="0.35">
      <c r="A627" s="82"/>
      <c r="B627" s="114"/>
      <c r="C627" s="115"/>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1.25" customHeight="1" x14ac:dyDescent="0.35">
      <c r="A628" s="82"/>
      <c r="B628" s="114"/>
      <c r="C628" s="115"/>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1.25" customHeight="1" x14ac:dyDescent="0.35">
      <c r="A629" s="82"/>
      <c r="B629" s="114"/>
      <c r="C629" s="115"/>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1.25" customHeight="1" x14ac:dyDescent="0.35">
      <c r="A630" s="82"/>
      <c r="B630" s="114"/>
      <c r="C630" s="115"/>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1.25" customHeight="1" x14ac:dyDescent="0.35">
      <c r="A631" s="82"/>
      <c r="B631" s="114"/>
      <c r="C631" s="115"/>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1.25" customHeight="1" x14ac:dyDescent="0.35">
      <c r="A632" s="82"/>
      <c r="B632" s="114"/>
      <c r="C632" s="115"/>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1.25" customHeight="1" x14ac:dyDescent="0.35">
      <c r="A633" s="82"/>
      <c r="B633" s="114"/>
      <c r="C633" s="115"/>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1.25" customHeight="1" x14ac:dyDescent="0.35">
      <c r="A634" s="82"/>
      <c r="B634" s="114"/>
      <c r="C634" s="115"/>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1.25" customHeight="1" x14ac:dyDescent="0.35">
      <c r="A635" s="82"/>
      <c r="B635" s="114"/>
      <c r="C635" s="115"/>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1.25" customHeight="1" x14ac:dyDescent="0.35">
      <c r="A636" s="82"/>
      <c r="B636" s="114"/>
      <c r="C636" s="115"/>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1.25" customHeight="1" x14ac:dyDescent="0.35">
      <c r="A637" s="82"/>
      <c r="B637" s="114"/>
      <c r="C637" s="115"/>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1.25" customHeight="1" x14ac:dyDescent="0.35">
      <c r="A638" s="82"/>
      <c r="B638" s="114"/>
      <c r="C638" s="115"/>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1.25" customHeight="1" x14ac:dyDescent="0.35">
      <c r="A639" s="82"/>
      <c r="B639" s="114"/>
      <c r="C639" s="115"/>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1.25" customHeight="1" x14ac:dyDescent="0.35">
      <c r="A640" s="82"/>
      <c r="B640" s="114"/>
      <c r="C640" s="115"/>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1.25" customHeight="1" x14ac:dyDescent="0.35">
      <c r="A641" s="82"/>
      <c r="B641" s="114"/>
      <c r="C641" s="115"/>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1.25" customHeight="1" x14ac:dyDescent="0.35">
      <c r="A642" s="82"/>
      <c r="B642" s="114"/>
      <c r="C642" s="115"/>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1.25" customHeight="1" x14ac:dyDescent="0.35">
      <c r="A643" s="82"/>
      <c r="B643" s="114"/>
      <c r="C643" s="115"/>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1.25" customHeight="1" x14ac:dyDescent="0.35">
      <c r="A644" s="82"/>
      <c r="B644" s="114"/>
      <c r="C644" s="115"/>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1.25" customHeight="1" x14ac:dyDescent="0.35">
      <c r="A645" s="82"/>
      <c r="B645" s="114"/>
      <c r="C645" s="115"/>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1.25" customHeight="1" x14ac:dyDescent="0.35">
      <c r="A646" s="82"/>
      <c r="B646" s="114"/>
      <c r="C646" s="115"/>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1.25" customHeight="1" x14ac:dyDescent="0.35">
      <c r="A647" s="82"/>
      <c r="B647" s="114"/>
      <c r="C647" s="115"/>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1.25" customHeight="1" x14ac:dyDescent="0.35">
      <c r="A648" s="82"/>
      <c r="B648" s="114"/>
      <c r="C648" s="115"/>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1.25" customHeight="1" x14ac:dyDescent="0.35">
      <c r="A649" s="82"/>
      <c r="B649" s="114"/>
      <c r="C649" s="115"/>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1.25" customHeight="1" x14ac:dyDescent="0.35">
      <c r="A650" s="82"/>
      <c r="B650" s="114"/>
      <c r="C650" s="115"/>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1.25" customHeight="1" x14ac:dyDescent="0.35">
      <c r="A651" s="82"/>
      <c r="B651" s="114"/>
      <c r="C651" s="115"/>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1.25" customHeight="1" x14ac:dyDescent="0.35">
      <c r="A652" s="82"/>
      <c r="B652" s="114"/>
      <c r="C652" s="115"/>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1.25" customHeight="1" x14ac:dyDescent="0.35">
      <c r="A653" s="82"/>
      <c r="B653" s="114"/>
      <c r="C653" s="115"/>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1.25" customHeight="1" x14ac:dyDescent="0.35">
      <c r="A654" s="82"/>
      <c r="B654" s="114"/>
      <c r="C654" s="115"/>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1.25" customHeight="1" x14ac:dyDescent="0.35">
      <c r="A655" s="82"/>
      <c r="B655" s="114"/>
      <c r="C655" s="115"/>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1.25" customHeight="1" x14ac:dyDescent="0.35">
      <c r="A656" s="82"/>
      <c r="B656" s="114"/>
      <c r="C656" s="115"/>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1.25" customHeight="1" x14ac:dyDescent="0.35">
      <c r="A657" s="82"/>
      <c r="B657" s="114"/>
      <c r="C657" s="115"/>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1.25" customHeight="1" x14ac:dyDescent="0.35">
      <c r="A658" s="82"/>
      <c r="B658" s="114"/>
      <c r="C658" s="115"/>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1.25" customHeight="1" x14ac:dyDescent="0.35">
      <c r="A659" s="82"/>
      <c r="B659" s="114"/>
      <c r="C659" s="115"/>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1.25" customHeight="1" x14ac:dyDescent="0.35">
      <c r="A660" s="82"/>
      <c r="B660" s="114"/>
      <c r="C660" s="115"/>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1.25" customHeight="1" x14ac:dyDescent="0.35">
      <c r="A661" s="82"/>
      <c r="B661" s="114"/>
      <c r="C661" s="115"/>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1.25" customHeight="1" x14ac:dyDescent="0.35">
      <c r="A662" s="82"/>
      <c r="B662" s="114"/>
      <c r="C662" s="115"/>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1.25" customHeight="1" x14ac:dyDescent="0.35">
      <c r="A663" s="82"/>
      <c r="B663" s="114"/>
      <c r="C663" s="115"/>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1.25" customHeight="1" x14ac:dyDescent="0.35">
      <c r="A664" s="82"/>
      <c r="B664" s="114"/>
      <c r="C664" s="115"/>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1.25" customHeight="1" x14ac:dyDescent="0.35">
      <c r="A665" s="82"/>
      <c r="B665" s="114"/>
      <c r="C665" s="115"/>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1.25" customHeight="1" x14ac:dyDescent="0.35">
      <c r="A666" s="82"/>
      <c r="B666" s="114"/>
      <c r="C666" s="115"/>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1.25" customHeight="1" x14ac:dyDescent="0.35">
      <c r="A667" s="82"/>
      <c r="B667" s="114"/>
      <c r="C667" s="115"/>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1.25" customHeight="1" x14ac:dyDescent="0.35">
      <c r="A668" s="82"/>
      <c r="B668" s="114"/>
      <c r="C668" s="115"/>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1.25" customHeight="1" x14ac:dyDescent="0.35">
      <c r="A669" s="82"/>
      <c r="B669" s="114"/>
      <c r="C669" s="115"/>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1.25" customHeight="1" x14ac:dyDescent="0.35">
      <c r="A670" s="82"/>
      <c r="B670" s="114"/>
      <c r="C670" s="115"/>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1.25" customHeight="1" x14ac:dyDescent="0.35">
      <c r="A671" s="82"/>
      <c r="B671" s="114"/>
      <c r="C671" s="115"/>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1.25" customHeight="1" x14ac:dyDescent="0.35">
      <c r="A672" s="82"/>
      <c r="B672" s="114"/>
      <c r="C672" s="115"/>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1.25" customHeight="1" x14ac:dyDescent="0.35">
      <c r="A673" s="82"/>
      <c r="B673" s="114"/>
      <c r="C673" s="115"/>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1.25" customHeight="1" x14ac:dyDescent="0.35">
      <c r="A674" s="82"/>
      <c r="B674" s="114"/>
      <c r="C674" s="115"/>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1.25" customHeight="1" x14ac:dyDescent="0.35">
      <c r="A675" s="82"/>
      <c r="B675" s="114"/>
      <c r="C675" s="115"/>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1.25" customHeight="1" x14ac:dyDescent="0.35">
      <c r="A676" s="82"/>
      <c r="B676" s="114"/>
      <c r="C676" s="115"/>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1.25" customHeight="1" x14ac:dyDescent="0.35">
      <c r="A677" s="82"/>
      <c r="B677" s="114"/>
      <c r="C677" s="115"/>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1.25" customHeight="1" x14ac:dyDescent="0.35">
      <c r="A678" s="82"/>
      <c r="B678" s="114"/>
      <c r="C678" s="115"/>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1.25" customHeight="1" x14ac:dyDescent="0.35">
      <c r="A679" s="82"/>
      <c r="B679" s="114"/>
      <c r="C679" s="115"/>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1.25" customHeight="1" x14ac:dyDescent="0.35">
      <c r="A680" s="82"/>
      <c r="B680" s="114"/>
      <c r="C680" s="115"/>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1.25" customHeight="1" x14ac:dyDescent="0.35">
      <c r="A681" s="82"/>
      <c r="B681" s="114"/>
      <c r="C681" s="115"/>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1.25" customHeight="1" x14ac:dyDescent="0.35">
      <c r="A682" s="82"/>
      <c r="B682" s="114"/>
      <c r="C682" s="115"/>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1.25" customHeight="1" x14ac:dyDescent="0.35">
      <c r="A683" s="82"/>
      <c r="B683" s="114"/>
      <c r="C683" s="115"/>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1.25" customHeight="1" x14ac:dyDescent="0.35">
      <c r="A684" s="82"/>
      <c r="B684" s="114"/>
      <c r="C684" s="115"/>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1.25" customHeight="1" x14ac:dyDescent="0.35">
      <c r="A685" s="82"/>
      <c r="B685" s="114"/>
      <c r="C685" s="115"/>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1.25" customHeight="1" x14ac:dyDescent="0.35">
      <c r="A686" s="82"/>
      <c r="B686" s="114"/>
      <c r="C686" s="115"/>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1.25" customHeight="1" x14ac:dyDescent="0.35">
      <c r="A687" s="82"/>
      <c r="B687" s="114"/>
      <c r="C687" s="115"/>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1.25" customHeight="1" x14ac:dyDescent="0.35">
      <c r="A688" s="82"/>
      <c r="B688" s="114"/>
      <c r="C688" s="115"/>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1.25" customHeight="1" x14ac:dyDescent="0.35">
      <c r="A689" s="82"/>
      <c r="B689" s="114"/>
      <c r="C689" s="115"/>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1.25" customHeight="1" x14ac:dyDescent="0.35">
      <c r="A690" s="82"/>
      <c r="B690" s="114"/>
      <c r="C690" s="115"/>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1.25" customHeight="1" x14ac:dyDescent="0.35">
      <c r="A691" s="82"/>
      <c r="B691" s="114"/>
      <c r="C691" s="115"/>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1.25" customHeight="1" x14ac:dyDescent="0.35">
      <c r="A692" s="82"/>
      <c r="B692" s="114"/>
      <c r="C692" s="115"/>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1.25" customHeight="1" x14ac:dyDescent="0.35">
      <c r="A693" s="82"/>
      <c r="B693" s="114"/>
      <c r="C693" s="115"/>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1.25" customHeight="1" x14ac:dyDescent="0.35">
      <c r="A694" s="82"/>
      <c r="B694" s="114"/>
      <c r="C694" s="115"/>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1.25" customHeight="1" x14ac:dyDescent="0.35">
      <c r="A695" s="82"/>
      <c r="B695" s="114"/>
      <c r="C695" s="115"/>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1.25" customHeight="1" x14ac:dyDescent="0.35">
      <c r="A696" s="82"/>
      <c r="B696" s="114"/>
      <c r="C696" s="115"/>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1.25" customHeight="1" x14ac:dyDescent="0.35">
      <c r="A697" s="82"/>
      <c r="B697" s="114"/>
      <c r="C697" s="115"/>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1.25" customHeight="1" x14ac:dyDescent="0.35">
      <c r="A698" s="82"/>
      <c r="B698" s="114"/>
      <c r="C698" s="115"/>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1.25" customHeight="1" x14ac:dyDescent="0.35">
      <c r="A699" s="82"/>
      <c r="B699" s="114"/>
      <c r="C699" s="115"/>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1.25" customHeight="1" x14ac:dyDescent="0.35">
      <c r="A700" s="82"/>
      <c r="B700" s="114"/>
      <c r="C700" s="115"/>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1.25" customHeight="1" x14ac:dyDescent="0.35">
      <c r="A701" s="82"/>
      <c r="B701" s="114"/>
      <c r="C701" s="115"/>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1.25" customHeight="1" x14ac:dyDescent="0.35">
      <c r="A702" s="82"/>
      <c r="B702" s="114"/>
      <c r="C702" s="115"/>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1.25" customHeight="1" x14ac:dyDescent="0.35">
      <c r="A703" s="82"/>
      <c r="B703" s="114"/>
      <c r="C703" s="115"/>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1.25" customHeight="1" x14ac:dyDescent="0.35">
      <c r="A704" s="82"/>
      <c r="B704" s="114"/>
      <c r="C704" s="115"/>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1.25" customHeight="1" x14ac:dyDescent="0.35">
      <c r="A705" s="82"/>
      <c r="B705" s="114"/>
      <c r="C705" s="115"/>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1.25" customHeight="1" x14ac:dyDescent="0.35">
      <c r="A706" s="82"/>
      <c r="B706" s="114"/>
      <c r="C706" s="115"/>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1.25" customHeight="1" x14ac:dyDescent="0.35">
      <c r="A707" s="82"/>
      <c r="B707" s="114"/>
      <c r="C707" s="115"/>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1.25" customHeight="1" x14ac:dyDescent="0.35">
      <c r="A708" s="82"/>
      <c r="B708" s="114"/>
      <c r="C708" s="115"/>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1.25" customHeight="1" x14ac:dyDescent="0.35">
      <c r="A709" s="82"/>
      <c r="B709" s="114"/>
      <c r="C709" s="115"/>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1.25" customHeight="1" x14ac:dyDescent="0.35">
      <c r="A710" s="82"/>
      <c r="B710" s="114"/>
      <c r="C710" s="115"/>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1.25" customHeight="1" x14ac:dyDescent="0.35">
      <c r="A711" s="82"/>
      <c r="B711" s="114"/>
      <c r="C711" s="115"/>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1.25" customHeight="1" x14ac:dyDescent="0.35">
      <c r="A712" s="82"/>
      <c r="B712" s="114"/>
      <c r="C712" s="115"/>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1.25" customHeight="1" x14ac:dyDescent="0.35">
      <c r="A713" s="82"/>
      <c r="B713" s="114"/>
      <c r="C713" s="115"/>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1.25" customHeight="1" x14ac:dyDescent="0.35">
      <c r="A714" s="82"/>
      <c r="B714" s="114"/>
      <c r="C714" s="115"/>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1.25" customHeight="1" x14ac:dyDescent="0.35">
      <c r="A715" s="82"/>
      <c r="B715" s="114"/>
      <c r="C715" s="115"/>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1.25" customHeight="1" x14ac:dyDescent="0.35">
      <c r="A716" s="82"/>
      <c r="B716" s="114"/>
      <c r="C716" s="115"/>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1.25" customHeight="1" x14ac:dyDescent="0.35">
      <c r="A717" s="82"/>
      <c r="B717" s="114"/>
      <c r="C717" s="115"/>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1.25" customHeight="1" x14ac:dyDescent="0.35">
      <c r="A718" s="82"/>
      <c r="B718" s="114"/>
      <c r="C718" s="115"/>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1.25" customHeight="1" x14ac:dyDescent="0.35">
      <c r="A719" s="82"/>
      <c r="B719" s="114"/>
      <c r="C719" s="115"/>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1.25" customHeight="1" x14ac:dyDescent="0.35">
      <c r="A720" s="82"/>
      <c r="B720" s="114"/>
      <c r="C720" s="115"/>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1.25" customHeight="1" x14ac:dyDescent="0.35">
      <c r="A721" s="82"/>
      <c r="B721" s="114"/>
      <c r="C721" s="115"/>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1.25" customHeight="1" x14ac:dyDescent="0.35">
      <c r="A722" s="82"/>
      <c r="B722" s="114"/>
      <c r="C722" s="115"/>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1.25" customHeight="1" x14ac:dyDescent="0.35">
      <c r="A723" s="82"/>
      <c r="B723" s="114"/>
      <c r="C723" s="115"/>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1.25" customHeight="1" x14ac:dyDescent="0.35">
      <c r="A724" s="82"/>
      <c r="B724" s="114"/>
      <c r="C724" s="115"/>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1.25" customHeight="1" x14ac:dyDescent="0.35">
      <c r="A725" s="82"/>
      <c r="B725" s="114"/>
      <c r="C725" s="115"/>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1.25" customHeight="1" x14ac:dyDescent="0.35">
      <c r="A726" s="82"/>
      <c r="B726" s="114"/>
      <c r="C726" s="115"/>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1.25" customHeight="1" x14ac:dyDescent="0.35">
      <c r="A727" s="82"/>
      <c r="B727" s="114"/>
      <c r="C727" s="115"/>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1.25" customHeight="1" x14ac:dyDescent="0.35">
      <c r="A728" s="82"/>
      <c r="B728" s="114"/>
      <c r="C728" s="115"/>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1.25" customHeight="1" x14ac:dyDescent="0.35">
      <c r="A729" s="82"/>
      <c r="B729" s="114"/>
      <c r="C729" s="115"/>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1.25" customHeight="1" x14ac:dyDescent="0.35">
      <c r="A730" s="82"/>
      <c r="B730" s="114"/>
      <c r="C730" s="115"/>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1.25" customHeight="1" x14ac:dyDescent="0.35">
      <c r="A731" s="82"/>
      <c r="B731" s="114"/>
      <c r="C731" s="115"/>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1.25" customHeight="1" x14ac:dyDescent="0.35">
      <c r="A732" s="82"/>
      <c r="B732" s="114"/>
      <c r="C732" s="115"/>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1.25" customHeight="1" x14ac:dyDescent="0.35">
      <c r="A733" s="82"/>
      <c r="B733" s="114"/>
      <c r="C733" s="115"/>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1.25" customHeight="1" x14ac:dyDescent="0.35">
      <c r="A734" s="82"/>
      <c r="B734" s="114"/>
      <c r="C734" s="115"/>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1.25" customHeight="1" x14ac:dyDescent="0.35">
      <c r="A735" s="82"/>
      <c r="B735" s="114"/>
      <c r="C735" s="115"/>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1.25" customHeight="1" x14ac:dyDescent="0.35">
      <c r="A736" s="82"/>
      <c r="B736" s="114"/>
      <c r="C736" s="115"/>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1.25" customHeight="1" x14ac:dyDescent="0.35">
      <c r="A737" s="82"/>
      <c r="B737" s="114"/>
      <c r="C737" s="115"/>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1.25" customHeight="1" x14ac:dyDescent="0.35">
      <c r="A738" s="82"/>
      <c r="B738" s="114"/>
      <c r="C738" s="115"/>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1.25" customHeight="1" x14ac:dyDescent="0.35">
      <c r="A739" s="82"/>
      <c r="B739" s="114"/>
      <c r="C739" s="115"/>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1.25" customHeight="1" x14ac:dyDescent="0.35">
      <c r="A740" s="82"/>
      <c r="B740" s="114"/>
      <c r="C740" s="115"/>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1.25" customHeight="1" x14ac:dyDescent="0.35">
      <c r="A741" s="82"/>
      <c r="B741" s="114"/>
      <c r="C741" s="115"/>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1.25" customHeight="1" x14ac:dyDescent="0.35">
      <c r="A742" s="82"/>
      <c r="B742" s="114"/>
      <c r="C742" s="115"/>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1.25" customHeight="1" x14ac:dyDescent="0.35">
      <c r="A743" s="82"/>
      <c r="B743" s="114"/>
      <c r="C743" s="115"/>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1.25" customHeight="1" x14ac:dyDescent="0.35">
      <c r="A744" s="82"/>
      <c r="B744" s="114"/>
      <c r="C744" s="115"/>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1.25" customHeight="1" x14ac:dyDescent="0.35">
      <c r="A745" s="82"/>
      <c r="B745" s="114"/>
      <c r="C745" s="115"/>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1.25" customHeight="1" x14ac:dyDescent="0.35">
      <c r="A746" s="82"/>
      <c r="B746" s="114"/>
      <c r="C746" s="115"/>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1.25" customHeight="1" x14ac:dyDescent="0.35">
      <c r="A747" s="82"/>
      <c r="B747" s="114"/>
      <c r="C747" s="115"/>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1.25" customHeight="1" x14ac:dyDescent="0.35">
      <c r="A748" s="82"/>
      <c r="B748" s="114"/>
      <c r="C748" s="115"/>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1.25" customHeight="1" x14ac:dyDescent="0.35">
      <c r="A749" s="82"/>
      <c r="B749" s="114"/>
      <c r="C749" s="115"/>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1.25" customHeight="1" x14ac:dyDescent="0.35">
      <c r="A750" s="82"/>
      <c r="B750" s="114"/>
      <c r="C750" s="115"/>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1.25" customHeight="1" x14ac:dyDescent="0.35">
      <c r="A751" s="82"/>
      <c r="B751" s="114"/>
      <c r="C751" s="115"/>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1.25" customHeight="1" x14ac:dyDescent="0.35">
      <c r="A752" s="82"/>
      <c r="B752" s="114"/>
      <c r="C752" s="115"/>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1.25" customHeight="1" x14ac:dyDescent="0.35">
      <c r="A753" s="82"/>
      <c r="B753" s="114"/>
      <c r="C753" s="115"/>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1.25" customHeight="1" x14ac:dyDescent="0.35">
      <c r="A754" s="82"/>
      <c r="B754" s="114"/>
      <c r="C754" s="115"/>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1.25" customHeight="1" x14ac:dyDescent="0.35">
      <c r="A755" s="82"/>
      <c r="B755" s="114"/>
      <c r="C755" s="115"/>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1.25" customHeight="1" x14ac:dyDescent="0.35">
      <c r="A756" s="82"/>
      <c r="B756" s="114"/>
      <c r="C756" s="115"/>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1.25" customHeight="1" x14ac:dyDescent="0.35">
      <c r="A757" s="82"/>
      <c r="B757" s="114"/>
      <c r="C757" s="115"/>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1.25" customHeight="1" x14ac:dyDescent="0.35">
      <c r="A758" s="82"/>
      <c r="B758" s="114"/>
      <c r="C758" s="115"/>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1.25" customHeight="1" x14ac:dyDescent="0.35">
      <c r="A759" s="82"/>
      <c r="B759" s="114"/>
      <c r="C759" s="115"/>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1.25" customHeight="1" x14ac:dyDescent="0.35">
      <c r="A760" s="82"/>
      <c r="B760" s="114"/>
      <c r="C760" s="115"/>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1.25" customHeight="1" x14ac:dyDescent="0.35">
      <c r="A761" s="82"/>
      <c r="B761" s="114"/>
      <c r="C761" s="115"/>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1.25" customHeight="1" x14ac:dyDescent="0.35">
      <c r="A762" s="82"/>
      <c r="B762" s="114"/>
      <c r="C762" s="115"/>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1.25" customHeight="1" x14ac:dyDescent="0.35">
      <c r="A763" s="82"/>
      <c r="B763" s="114"/>
      <c r="C763" s="115"/>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1.25" customHeight="1" x14ac:dyDescent="0.35">
      <c r="A764" s="82"/>
      <c r="B764" s="114"/>
      <c r="C764" s="115"/>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1.25" customHeight="1" x14ac:dyDescent="0.35">
      <c r="A765" s="82"/>
      <c r="B765" s="114"/>
      <c r="C765" s="115"/>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1.25" customHeight="1" x14ac:dyDescent="0.35">
      <c r="A766" s="82"/>
      <c r="B766" s="114"/>
      <c r="C766" s="115"/>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1.25" customHeight="1" x14ac:dyDescent="0.35">
      <c r="A767" s="82"/>
      <c r="B767" s="114"/>
      <c r="C767" s="115"/>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1.25" customHeight="1" x14ac:dyDescent="0.35">
      <c r="A768" s="82"/>
      <c r="B768" s="114"/>
      <c r="C768" s="115"/>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1.25" customHeight="1" x14ac:dyDescent="0.35">
      <c r="A769" s="82"/>
      <c r="B769" s="114"/>
      <c r="C769" s="115"/>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1.25" customHeight="1" x14ac:dyDescent="0.35">
      <c r="A770" s="82"/>
      <c r="B770" s="114"/>
      <c r="C770" s="115"/>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1.25" customHeight="1" x14ac:dyDescent="0.35">
      <c r="A771" s="82"/>
      <c r="B771" s="114"/>
      <c r="C771" s="115"/>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1.25" customHeight="1" x14ac:dyDescent="0.35">
      <c r="A772" s="82"/>
      <c r="B772" s="114"/>
      <c r="C772" s="115"/>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1.25" customHeight="1" x14ac:dyDescent="0.35">
      <c r="A773" s="82"/>
      <c r="B773" s="114"/>
      <c r="C773" s="115"/>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1.25" customHeight="1" x14ac:dyDescent="0.35">
      <c r="A774" s="82"/>
      <c r="B774" s="114"/>
      <c r="C774" s="115"/>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1.25" customHeight="1" x14ac:dyDescent="0.35">
      <c r="A775" s="82"/>
      <c r="B775" s="114"/>
      <c r="C775" s="115"/>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1.25" customHeight="1" x14ac:dyDescent="0.35">
      <c r="A776" s="82"/>
      <c r="B776" s="114"/>
      <c r="C776" s="115"/>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1.25" customHeight="1" x14ac:dyDescent="0.35">
      <c r="A777" s="82"/>
      <c r="B777" s="114"/>
      <c r="C777" s="115"/>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1.25" customHeight="1" x14ac:dyDescent="0.35">
      <c r="A778" s="82"/>
      <c r="B778" s="114"/>
      <c r="C778" s="115"/>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1.25" customHeight="1" x14ac:dyDescent="0.35">
      <c r="A779" s="82"/>
      <c r="B779" s="114"/>
      <c r="C779" s="115"/>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1.25" customHeight="1" x14ac:dyDescent="0.35">
      <c r="A780" s="82"/>
      <c r="B780" s="114"/>
      <c r="C780" s="115"/>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1.25" customHeight="1" x14ac:dyDescent="0.35">
      <c r="A781" s="82"/>
      <c r="B781" s="114"/>
      <c r="C781" s="115"/>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1.25" customHeight="1" x14ac:dyDescent="0.35">
      <c r="A782" s="82"/>
      <c r="B782" s="114"/>
      <c r="C782" s="115"/>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1.25" customHeight="1" x14ac:dyDescent="0.35">
      <c r="A783" s="82"/>
      <c r="B783" s="114"/>
      <c r="C783" s="115"/>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1.25" customHeight="1" x14ac:dyDescent="0.35">
      <c r="A784" s="82"/>
      <c r="B784" s="114"/>
      <c r="C784" s="115"/>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1.25" customHeight="1" x14ac:dyDescent="0.35">
      <c r="A785" s="82"/>
      <c r="B785" s="114"/>
      <c r="C785" s="115"/>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1.25" customHeight="1" x14ac:dyDescent="0.35">
      <c r="A786" s="82"/>
      <c r="B786" s="114"/>
      <c r="C786" s="115"/>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1.25" customHeight="1" x14ac:dyDescent="0.35">
      <c r="A787" s="82"/>
      <c r="B787" s="114"/>
      <c r="C787" s="115"/>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1.25" customHeight="1" x14ac:dyDescent="0.35">
      <c r="A788" s="82"/>
      <c r="B788" s="114"/>
      <c r="C788" s="115"/>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1.25" customHeight="1" x14ac:dyDescent="0.35">
      <c r="A789" s="82"/>
      <c r="B789" s="114"/>
      <c r="C789" s="115"/>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1.25" customHeight="1" x14ac:dyDescent="0.35">
      <c r="A790" s="82"/>
      <c r="B790" s="114"/>
      <c r="C790" s="115"/>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1.25" customHeight="1" x14ac:dyDescent="0.35">
      <c r="A791" s="82"/>
      <c r="B791" s="114"/>
      <c r="C791" s="115"/>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1.25" customHeight="1" x14ac:dyDescent="0.35">
      <c r="A792" s="82"/>
      <c r="B792" s="114"/>
      <c r="C792" s="115"/>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1.25" customHeight="1" x14ac:dyDescent="0.35">
      <c r="A793" s="82"/>
      <c r="B793" s="114"/>
      <c r="C793" s="115"/>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1.25" customHeight="1" x14ac:dyDescent="0.35">
      <c r="A794" s="82"/>
      <c r="B794" s="114"/>
      <c r="C794" s="115"/>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1.25" customHeight="1" x14ac:dyDescent="0.35">
      <c r="A795" s="82"/>
      <c r="B795" s="114"/>
      <c r="C795" s="115"/>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1.25" customHeight="1" x14ac:dyDescent="0.35">
      <c r="A796" s="82"/>
      <c r="B796" s="114"/>
      <c r="C796" s="115"/>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1.25" customHeight="1" x14ac:dyDescent="0.35">
      <c r="A797" s="82"/>
      <c r="B797" s="114"/>
      <c r="C797" s="115"/>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1.25" customHeight="1" x14ac:dyDescent="0.35">
      <c r="A798" s="82"/>
      <c r="B798" s="114"/>
      <c r="C798" s="115"/>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1.25" customHeight="1" x14ac:dyDescent="0.35">
      <c r="A799" s="82"/>
      <c r="B799" s="114"/>
      <c r="C799" s="115"/>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1.25" customHeight="1" x14ac:dyDescent="0.35">
      <c r="A800" s="82"/>
      <c r="B800" s="114"/>
      <c r="C800" s="115"/>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1.25" customHeight="1" x14ac:dyDescent="0.35">
      <c r="A801" s="82"/>
      <c r="B801" s="114"/>
      <c r="C801" s="115"/>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1.25" customHeight="1" x14ac:dyDescent="0.35">
      <c r="A802" s="82"/>
      <c r="B802" s="114"/>
      <c r="C802" s="115"/>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1.25" customHeight="1" x14ac:dyDescent="0.35">
      <c r="A803" s="82"/>
      <c r="B803" s="114"/>
      <c r="C803" s="115"/>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1.25" customHeight="1" x14ac:dyDescent="0.35">
      <c r="A804" s="82"/>
      <c r="B804" s="114"/>
      <c r="C804" s="115"/>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1.25" customHeight="1" x14ac:dyDescent="0.35">
      <c r="A805" s="82"/>
      <c r="B805" s="114"/>
      <c r="C805" s="115"/>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1.25" customHeight="1" x14ac:dyDescent="0.35">
      <c r="A806" s="82"/>
      <c r="B806" s="114"/>
      <c r="C806" s="115"/>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1.25" customHeight="1" x14ac:dyDescent="0.35">
      <c r="A807" s="82"/>
      <c r="B807" s="114"/>
      <c r="C807" s="115"/>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1.25" customHeight="1" x14ac:dyDescent="0.35">
      <c r="A808" s="82"/>
      <c r="B808" s="114"/>
      <c r="C808" s="115"/>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1.25" customHeight="1" x14ac:dyDescent="0.35">
      <c r="A809" s="82"/>
      <c r="B809" s="114"/>
      <c r="C809" s="115"/>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1.25" customHeight="1" x14ac:dyDescent="0.35">
      <c r="A810" s="82"/>
      <c r="B810" s="114"/>
      <c r="C810" s="115"/>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1.25" customHeight="1" x14ac:dyDescent="0.35">
      <c r="A811" s="82"/>
      <c r="B811" s="114"/>
      <c r="C811" s="115"/>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1.25" customHeight="1" x14ac:dyDescent="0.35">
      <c r="A812" s="82"/>
      <c r="B812" s="114"/>
      <c r="C812" s="115"/>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1.25" customHeight="1" x14ac:dyDescent="0.35">
      <c r="A813" s="82"/>
      <c r="B813" s="114"/>
      <c r="C813" s="115"/>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1.25" customHeight="1" x14ac:dyDescent="0.35">
      <c r="A814" s="82"/>
      <c r="B814" s="114"/>
      <c r="C814" s="115"/>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1.25" customHeight="1" x14ac:dyDescent="0.35">
      <c r="A815" s="82"/>
      <c r="B815" s="114"/>
      <c r="C815" s="115"/>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1.25" customHeight="1" x14ac:dyDescent="0.35">
      <c r="A816" s="82"/>
      <c r="B816" s="114"/>
      <c r="C816" s="115"/>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1.25" customHeight="1" x14ac:dyDescent="0.35">
      <c r="A817" s="82"/>
      <c r="B817" s="114"/>
      <c r="C817" s="115"/>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1.25" customHeight="1" x14ac:dyDescent="0.35">
      <c r="A818" s="82"/>
      <c r="B818" s="114"/>
      <c r="C818" s="115"/>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1.25" customHeight="1" x14ac:dyDescent="0.35">
      <c r="A819" s="82"/>
      <c r="B819" s="114"/>
      <c r="C819" s="115"/>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1.25" customHeight="1" x14ac:dyDescent="0.35">
      <c r="A820" s="82"/>
      <c r="B820" s="114"/>
      <c r="C820" s="115"/>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1.25" customHeight="1" x14ac:dyDescent="0.35">
      <c r="A821" s="82"/>
      <c r="B821" s="114"/>
      <c r="C821" s="115"/>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1.25" customHeight="1" x14ac:dyDescent="0.35">
      <c r="A822" s="82"/>
      <c r="B822" s="114"/>
      <c r="C822" s="115"/>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1.25" customHeight="1" x14ac:dyDescent="0.35">
      <c r="A823" s="82"/>
      <c r="B823" s="114"/>
      <c r="C823" s="115"/>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1.25" customHeight="1" x14ac:dyDescent="0.35">
      <c r="A824" s="82"/>
      <c r="B824" s="114"/>
      <c r="C824" s="115"/>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1.25" customHeight="1" x14ac:dyDescent="0.35">
      <c r="A825" s="82"/>
      <c r="B825" s="114"/>
      <c r="C825" s="115"/>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1.25" customHeight="1" x14ac:dyDescent="0.35">
      <c r="A826" s="82"/>
      <c r="B826" s="114"/>
      <c r="C826" s="115"/>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1.25" customHeight="1" x14ac:dyDescent="0.35">
      <c r="A827" s="82"/>
      <c r="B827" s="114"/>
      <c r="C827" s="115"/>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1.25" customHeight="1" x14ac:dyDescent="0.35">
      <c r="A828" s="82"/>
      <c r="B828" s="114"/>
      <c r="C828" s="115"/>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1.25" customHeight="1" x14ac:dyDescent="0.35">
      <c r="A829" s="82"/>
      <c r="B829" s="114"/>
      <c r="C829" s="115"/>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1.25" customHeight="1" x14ac:dyDescent="0.35">
      <c r="A830" s="82"/>
      <c r="B830" s="114"/>
      <c r="C830" s="115"/>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1.25" customHeight="1" x14ac:dyDescent="0.35">
      <c r="A831" s="82"/>
      <c r="B831" s="114"/>
      <c r="C831" s="115"/>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1.25" customHeight="1" x14ac:dyDescent="0.35">
      <c r="A832" s="82"/>
      <c r="B832" s="114"/>
      <c r="C832" s="115"/>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1.25" customHeight="1" x14ac:dyDescent="0.35">
      <c r="A833" s="82"/>
      <c r="B833" s="114"/>
      <c r="C833" s="115"/>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1.25" customHeight="1" x14ac:dyDescent="0.35">
      <c r="A834" s="82"/>
      <c r="B834" s="114"/>
      <c r="C834" s="115"/>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1.25" customHeight="1" x14ac:dyDescent="0.35">
      <c r="A835" s="82"/>
      <c r="B835" s="114"/>
      <c r="C835" s="115"/>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1.25" customHeight="1" x14ac:dyDescent="0.35">
      <c r="A836" s="82"/>
      <c r="B836" s="114"/>
      <c r="C836" s="115"/>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1.25" customHeight="1" x14ac:dyDescent="0.35">
      <c r="A837" s="82"/>
      <c r="B837" s="114"/>
      <c r="C837" s="115"/>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1.25" customHeight="1" x14ac:dyDescent="0.35">
      <c r="A838" s="82"/>
      <c r="B838" s="114"/>
      <c r="C838" s="115"/>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1.25" customHeight="1" x14ac:dyDescent="0.35">
      <c r="A839" s="82"/>
      <c r="B839" s="114"/>
      <c r="C839" s="115"/>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1.25" customHeight="1" x14ac:dyDescent="0.35">
      <c r="A840" s="82"/>
      <c r="B840" s="114"/>
      <c r="C840" s="115"/>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1.25" customHeight="1" x14ac:dyDescent="0.35">
      <c r="A841" s="82"/>
      <c r="B841" s="114"/>
      <c r="C841" s="115"/>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1.25" customHeight="1" x14ac:dyDescent="0.35">
      <c r="A842" s="82"/>
      <c r="B842" s="114"/>
      <c r="C842" s="115"/>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1.25" customHeight="1" x14ac:dyDescent="0.35">
      <c r="A843" s="82"/>
      <c r="B843" s="114"/>
      <c r="C843" s="115"/>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1.25" customHeight="1" x14ac:dyDescent="0.35">
      <c r="A844" s="82"/>
      <c r="B844" s="114"/>
      <c r="C844" s="115"/>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1.25" customHeight="1" x14ac:dyDescent="0.35">
      <c r="A845" s="82"/>
      <c r="B845" s="114"/>
      <c r="C845" s="115"/>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1.25" customHeight="1" x14ac:dyDescent="0.35">
      <c r="A846" s="82"/>
      <c r="B846" s="114"/>
      <c r="C846" s="115"/>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1.25" customHeight="1" x14ac:dyDescent="0.35">
      <c r="A847" s="82"/>
      <c r="B847" s="114"/>
      <c r="C847" s="115"/>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1.25" customHeight="1" x14ac:dyDescent="0.35">
      <c r="A848" s="82"/>
      <c r="B848" s="114"/>
      <c r="C848" s="115"/>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1.25" customHeight="1" x14ac:dyDescent="0.35">
      <c r="A849" s="82"/>
      <c r="B849" s="114"/>
      <c r="C849" s="115"/>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1.25" customHeight="1" x14ac:dyDescent="0.35">
      <c r="A850" s="82"/>
      <c r="B850" s="114"/>
      <c r="C850" s="115"/>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1.25" customHeight="1" x14ac:dyDescent="0.35">
      <c r="A851" s="82"/>
      <c r="B851" s="114"/>
      <c r="C851" s="115"/>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1.25" customHeight="1" x14ac:dyDescent="0.35">
      <c r="A852" s="82"/>
      <c r="B852" s="114"/>
      <c r="C852" s="115"/>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1.25" customHeight="1" x14ac:dyDescent="0.35">
      <c r="A853" s="82"/>
      <c r="B853" s="114"/>
      <c r="C853" s="115"/>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1.25" customHeight="1" x14ac:dyDescent="0.35">
      <c r="A854" s="82"/>
      <c r="B854" s="114"/>
      <c r="C854" s="115"/>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1.25" customHeight="1" x14ac:dyDescent="0.35">
      <c r="A855" s="82"/>
      <c r="B855" s="114"/>
      <c r="C855" s="115"/>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1.25" customHeight="1" x14ac:dyDescent="0.35">
      <c r="A856" s="82"/>
      <c r="B856" s="114"/>
      <c r="C856" s="115"/>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1.25" customHeight="1" x14ac:dyDescent="0.35">
      <c r="A857" s="82"/>
      <c r="B857" s="114"/>
      <c r="C857" s="115"/>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1.25" customHeight="1" x14ac:dyDescent="0.35">
      <c r="A858" s="82"/>
      <c r="B858" s="114"/>
      <c r="C858" s="115"/>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1.25" customHeight="1" x14ac:dyDescent="0.35">
      <c r="A859" s="82"/>
      <c r="B859" s="114"/>
      <c r="C859" s="115"/>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1.25" customHeight="1" x14ac:dyDescent="0.35">
      <c r="A860" s="82"/>
      <c r="B860" s="114"/>
      <c r="C860" s="115"/>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1.25" customHeight="1" x14ac:dyDescent="0.35">
      <c r="A861" s="82"/>
      <c r="B861" s="114"/>
      <c r="C861" s="115"/>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1.25" customHeight="1" x14ac:dyDescent="0.35">
      <c r="A862" s="82"/>
      <c r="B862" s="114"/>
      <c r="C862" s="115"/>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1.25" customHeight="1" x14ac:dyDescent="0.35">
      <c r="A863" s="82"/>
      <c r="B863" s="114"/>
      <c r="C863" s="115"/>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1.25" customHeight="1" x14ac:dyDescent="0.35">
      <c r="A864" s="82"/>
      <c r="B864" s="114"/>
      <c r="C864" s="115"/>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1.25" customHeight="1" x14ac:dyDescent="0.35">
      <c r="A865" s="82"/>
      <c r="B865" s="114"/>
      <c r="C865" s="115"/>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1.25" customHeight="1" x14ac:dyDescent="0.35">
      <c r="A866" s="82"/>
      <c r="B866" s="114"/>
      <c r="C866" s="115"/>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1.25" customHeight="1" x14ac:dyDescent="0.35">
      <c r="A867" s="82"/>
      <c r="B867" s="114"/>
      <c r="C867" s="115"/>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1.25" customHeight="1" x14ac:dyDescent="0.35">
      <c r="A868" s="82"/>
      <c r="B868" s="114"/>
      <c r="C868" s="115"/>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1.25" customHeight="1" x14ac:dyDescent="0.35">
      <c r="A869" s="82"/>
      <c r="B869" s="114"/>
      <c r="C869" s="115"/>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1.25" customHeight="1" x14ac:dyDescent="0.35">
      <c r="A870" s="82"/>
      <c r="B870" s="114"/>
      <c r="C870" s="115"/>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1.25" customHeight="1" x14ac:dyDescent="0.35">
      <c r="A871" s="82"/>
      <c r="B871" s="114"/>
      <c r="C871" s="115"/>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1.25" customHeight="1" x14ac:dyDescent="0.35">
      <c r="A872" s="82"/>
      <c r="B872" s="114"/>
      <c r="C872" s="115"/>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1.25" customHeight="1" x14ac:dyDescent="0.35">
      <c r="A873" s="82"/>
      <c r="B873" s="114"/>
      <c r="C873" s="115"/>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1.25" customHeight="1" x14ac:dyDescent="0.35">
      <c r="A874" s="82"/>
      <c r="B874" s="114"/>
      <c r="C874" s="115"/>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1.25" customHeight="1" x14ac:dyDescent="0.35">
      <c r="A875" s="82"/>
      <c r="B875" s="114"/>
      <c r="C875" s="115"/>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1.25" customHeight="1" x14ac:dyDescent="0.35">
      <c r="A876" s="82"/>
      <c r="B876" s="114"/>
      <c r="C876" s="115"/>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1.25" customHeight="1" x14ac:dyDescent="0.35">
      <c r="A877" s="82"/>
      <c r="B877" s="114"/>
      <c r="C877" s="115"/>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1.25" customHeight="1" x14ac:dyDescent="0.35">
      <c r="A878" s="82"/>
      <c r="B878" s="114"/>
      <c r="C878" s="115"/>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1.25" customHeight="1" x14ac:dyDescent="0.35">
      <c r="A879" s="82"/>
      <c r="B879" s="114"/>
      <c r="C879" s="115"/>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1.25" customHeight="1" x14ac:dyDescent="0.35">
      <c r="A880" s="82"/>
      <c r="B880" s="114"/>
      <c r="C880" s="115"/>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1.25" customHeight="1" x14ac:dyDescent="0.35">
      <c r="A881" s="82"/>
      <c r="B881" s="114"/>
      <c r="C881" s="115"/>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1.25" customHeight="1" x14ac:dyDescent="0.35">
      <c r="A882" s="82"/>
      <c r="B882" s="114"/>
      <c r="C882" s="115"/>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1.25" customHeight="1" x14ac:dyDescent="0.35">
      <c r="A883" s="82"/>
      <c r="B883" s="114"/>
      <c r="C883" s="115"/>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1.25" customHeight="1" x14ac:dyDescent="0.35">
      <c r="A884" s="82"/>
      <c r="B884" s="114"/>
      <c r="C884" s="115"/>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1.25" customHeight="1" x14ac:dyDescent="0.35">
      <c r="A885" s="82"/>
      <c r="B885" s="114"/>
      <c r="C885" s="115"/>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1.25" customHeight="1" x14ac:dyDescent="0.35">
      <c r="A886" s="82"/>
      <c r="B886" s="114"/>
      <c r="C886" s="115"/>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1.25" customHeight="1" x14ac:dyDescent="0.35">
      <c r="A887" s="82"/>
      <c r="B887" s="114"/>
      <c r="C887" s="115"/>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1.25" customHeight="1" x14ac:dyDescent="0.35">
      <c r="A888" s="82"/>
      <c r="B888" s="114"/>
      <c r="C888" s="115"/>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1.25" customHeight="1" x14ac:dyDescent="0.35">
      <c r="A889" s="82"/>
      <c r="B889" s="114"/>
      <c r="C889" s="115"/>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1.25" customHeight="1" x14ac:dyDescent="0.35">
      <c r="A890" s="82"/>
      <c r="B890" s="114"/>
      <c r="C890" s="115"/>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1.25" customHeight="1" x14ac:dyDescent="0.35">
      <c r="A891" s="82"/>
      <c r="B891" s="114"/>
      <c r="C891" s="115"/>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1.25" customHeight="1" x14ac:dyDescent="0.35">
      <c r="A892" s="82"/>
      <c r="B892" s="114"/>
      <c r="C892" s="115"/>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1.25" customHeight="1" x14ac:dyDescent="0.35">
      <c r="A893" s="82"/>
      <c r="B893" s="114"/>
      <c r="C893" s="115"/>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1.25" customHeight="1" x14ac:dyDescent="0.35">
      <c r="A894" s="82"/>
      <c r="B894" s="114"/>
      <c r="C894" s="115"/>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1.25" customHeight="1" x14ac:dyDescent="0.35">
      <c r="A895" s="82"/>
      <c r="B895" s="114"/>
      <c r="C895" s="115"/>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1.25" customHeight="1" x14ac:dyDescent="0.35">
      <c r="A896" s="82"/>
      <c r="B896" s="114"/>
      <c r="C896" s="115"/>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1.25" customHeight="1" x14ac:dyDescent="0.35">
      <c r="A897" s="82"/>
      <c r="B897" s="114"/>
      <c r="C897" s="115"/>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1.25" customHeight="1" x14ac:dyDescent="0.35">
      <c r="A898" s="82"/>
      <c r="B898" s="114"/>
      <c r="C898" s="115"/>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1.25" customHeight="1" x14ac:dyDescent="0.35">
      <c r="A899" s="82"/>
      <c r="B899" s="114"/>
      <c r="C899" s="115"/>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1.25" customHeight="1" x14ac:dyDescent="0.35">
      <c r="A900" s="82"/>
      <c r="B900" s="114"/>
      <c r="C900" s="115"/>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1.25" customHeight="1" x14ac:dyDescent="0.35">
      <c r="A901" s="82"/>
      <c r="B901" s="114"/>
      <c r="C901" s="115"/>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1.25" customHeight="1" x14ac:dyDescent="0.35">
      <c r="A902" s="82"/>
      <c r="B902" s="114"/>
      <c r="C902" s="115"/>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1.25" customHeight="1" x14ac:dyDescent="0.35">
      <c r="A903" s="82"/>
      <c r="B903" s="114"/>
      <c r="C903" s="115"/>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1.25" customHeight="1" x14ac:dyDescent="0.35">
      <c r="A904" s="82"/>
      <c r="B904" s="114"/>
      <c r="C904" s="115"/>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1.25" customHeight="1" x14ac:dyDescent="0.35">
      <c r="A905" s="82"/>
      <c r="B905" s="114"/>
      <c r="C905" s="115"/>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1.25" customHeight="1" x14ac:dyDescent="0.35">
      <c r="A906" s="82"/>
      <c r="B906" s="114"/>
      <c r="C906" s="115"/>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1.25" customHeight="1" x14ac:dyDescent="0.35">
      <c r="A907" s="82"/>
      <c r="B907" s="114"/>
      <c r="C907" s="115"/>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1.25" customHeight="1" x14ac:dyDescent="0.35">
      <c r="A908" s="82"/>
      <c r="B908" s="114"/>
      <c r="C908" s="115"/>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1.25" customHeight="1" x14ac:dyDescent="0.35">
      <c r="A909" s="82"/>
      <c r="B909" s="114"/>
      <c r="C909" s="115"/>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1.25" customHeight="1" x14ac:dyDescent="0.35">
      <c r="A910" s="82"/>
      <c r="B910" s="114"/>
      <c r="C910" s="115"/>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1.25" customHeight="1" x14ac:dyDescent="0.35">
      <c r="A911" s="82"/>
      <c r="B911" s="114"/>
      <c r="C911" s="115"/>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1.25" customHeight="1" x14ac:dyDescent="0.35">
      <c r="A912" s="82"/>
      <c r="B912" s="114"/>
      <c r="C912" s="115"/>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1.25" customHeight="1" x14ac:dyDescent="0.35">
      <c r="A913" s="82"/>
      <c r="B913" s="114"/>
      <c r="C913" s="115"/>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1.25" customHeight="1" x14ac:dyDescent="0.35">
      <c r="A914" s="82"/>
      <c r="B914" s="114"/>
      <c r="C914" s="115"/>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1.25" customHeight="1" x14ac:dyDescent="0.35">
      <c r="A915" s="82"/>
      <c r="B915" s="114"/>
      <c r="C915" s="115"/>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1.25" customHeight="1" x14ac:dyDescent="0.35">
      <c r="A916" s="82"/>
      <c r="B916" s="114"/>
      <c r="C916" s="115"/>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1.25" customHeight="1" x14ac:dyDescent="0.35">
      <c r="A917" s="82"/>
      <c r="B917" s="114"/>
      <c r="C917" s="115"/>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1.25" customHeight="1" x14ac:dyDescent="0.35">
      <c r="A918" s="82"/>
      <c r="B918" s="114"/>
      <c r="C918" s="115"/>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1.25" customHeight="1" x14ac:dyDescent="0.35">
      <c r="A919" s="82"/>
      <c r="B919" s="114"/>
      <c r="C919" s="115"/>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1.25" customHeight="1" x14ac:dyDescent="0.35">
      <c r="A920" s="82"/>
      <c r="B920" s="114"/>
      <c r="C920" s="115"/>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1.25" customHeight="1" x14ac:dyDescent="0.35">
      <c r="A921" s="82"/>
      <c r="B921" s="114"/>
      <c r="C921" s="115"/>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1.25" customHeight="1" x14ac:dyDescent="0.35">
      <c r="A922" s="82"/>
      <c r="B922" s="114"/>
      <c r="C922" s="115"/>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1.25" customHeight="1" x14ac:dyDescent="0.35">
      <c r="A923" s="82"/>
      <c r="B923" s="114"/>
      <c r="C923" s="115"/>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1.25" customHeight="1" x14ac:dyDescent="0.35">
      <c r="A924" s="82"/>
      <c r="B924" s="114"/>
      <c r="C924" s="115"/>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1.25" customHeight="1" x14ac:dyDescent="0.35">
      <c r="A925" s="82"/>
      <c r="B925" s="114"/>
      <c r="C925" s="115"/>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1.25" customHeight="1" x14ac:dyDescent="0.35">
      <c r="A926" s="82"/>
      <c r="B926" s="114"/>
      <c r="C926" s="115"/>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1.25" customHeight="1" x14ac:dyDescent="0.35">
      <c r="A927" s="82"/>
      <c r="B927" s="114"/>
      <c r="C927" s="115"/>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1.25" customHeight="1" x14ac:dyDescent="0.35">
      <c r="A928" s="82"/>
      <c r="B928" s="114"/>
      <c r="C928" s="115"/>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1.25" customHeight="1" x14ac:dyDescent="0.35">
      <c r="A929" s="82"/>
      <c r="B929" s="114"/>
      <c r="C929" s="115"/>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1.25" customHeight="1" x14ac:dyDescent="0.35">
      <c r="A930" s="82"/>
      <c r="B930" s="114"/>
      <c r="C930" s="115"/>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1.25" customHeight="1" x14ac:dyDescent="0.35">
      <c r="A931" s="82"/>
      <c r="B931" s="114"/>
      <c r="C931" s="115"/>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1.25" customHeight="1" x14ac:dyDescent="0.35">
      <c r="A932" s="82"/>
      <c r="B932" s="114"/>
      <c r="C932" s="115"/>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1.25" customHeight="1" x14ac:dyDescent="0.35">
      <c r="A933" s="82"/>
      <c r="B933" s="114"/>
      <c r="C933" s="115"/>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1.25" customHeight="1" x14ac:dyDescent="0.35">
      <c r="A934" s="82"/>
      <c r="B934" s="114"/>
      <c r="C934" s="115"/>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1.25" customHeight="1" x14ac:dyDescent="0.35">
      <c r="A935" s="82"/>
      <c r="B935" s="114"/>
      <c r="C935" s="115"/>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1.25" customHeight="1" x14ac:dyDescent="0.35">
      <c r="A936" s="82"/>
      <c r="B936" s="114"/>
      <c r="C936" s="115"/>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1.25" customHeight="1" x14ac:dyDescent="0.35">
      <c r="A937" s="82"/>
      <c r="B937" s="114"/>
      <c r="C937" s="115"/>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1.25" customHeight="1" x14ac:dyDescent="0.35">
      <c r="A938" s="82"/>
      <c r="B938" s="114"/>
      <c r="C938" s="115"/>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1.25" customHeight="1" x14ac:dyDescent="0.35">
      <c r="A939" s="82"/>
      <c r="B939" s="114"/>
      <c r="C939" s="115"/>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1.25" customHeight="1" x14ac:dyDescent="0.35">
      <c r="A940" s="82"/>
      <c r="B940" s="114"/>
      <c r="C940" s="115"/>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1.25" customHeight="1" x14ac:dyDescent="0.35">
      <c r="A941" s="82"/>
      <c r="B941" s="114"/>
      <c r="C941" s="115"/>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1.25" customHeight="1" x14ac:dyDescent="0.35">
      <c r="A942" s="82"/>
      <c r="B942" s="114"/>
      <c r="C942" s="115"/>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1.25" customHeight="1" x14ac:dyDescent="0.35">
      <c r="A943" s="82"/>
      <c r="B943" s="114"/>
      <c r="C943" s="115"/>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1.25" customHeight="1" x14ac:dyDescent="0.35">
      <c r="A944" s="82"/>
      <c r="B944" s="114"/>
      <c r="C944" s="115"/>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1.25" customHeight="1" x14ac:dyDescent="0.35">
      <c r="A945" s="82"/>
      <c r="B945" s="114"/>
      <c r="C945" s="115"/>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1.25" customHeight="1" x14ac:dyDescent="0.35">
      <c r="A946" s="82"/>
      <c r="B946" s="114"/>
      <c r="C946" s="115"/>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1.25" customHeight="1" x14ac:dyDescent="0.35">
      <c r="A947" s="82"/>
      <c r="B947" s="114"/>
      <c r="C947" s="115"/>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1.25" customHeight="1" x14ac:dyDescent="0.35">
      <c r="A948" s="82"/>
      <c r="B948" s="114"/>
      <c r="C948" s="115"/>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1.25" customHeight="1" x14ac:dyDescent="0.35">
      <c r="A949" s="82"/>
      <c r="B949" s="114"/>
      <c r="C949" s="115"/>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1.25" customHeight="1" x14ac:dyDescent="0.35">
      <c r="A950" s="82"/>
      <c r="B950" s="114"/>
      <c r="C950" s="115"/>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1.25" customHeight="1" x14ac:dyDescent="0.35">
      <c r="A951" s="82"/>
      <c r="B951" s="114"/>
      <c r="C951" s="115"/>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1.25" customHeight="1" x14ac:dyDescent="0.35">
      <c r="A952" s="82"/>
      <c r="B952" s="114"/>
      <c r="C952" s="115"/>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1.25" customHeight="1" x14ac:dyDescent="0.35">
      <c r="A953" s="82"/>
      <c r="B953" s="114"/>
      <c r="C953" s="115"/>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1.25" customHeight="1" x14ac:dyDescent="0.35">
      <c r="A954" s="82"/>
      <c r="B954" s="114"/>
      <c r="C954" s="115"/>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1.25" customHeight="1" x14ac:dyDescent="0.35">
      <c r="A955" s="82"/>
      <c r="B955" s="114"/>
      <c r="C955" s="115"/>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1.25" customHeight="1" x14ac:dyDescent="0.35">
      <c r="A956" s="82"/>
      <c r="B956" s="114"/>
      <c r="C956" s="115"/>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1.25" customHeight="1" x14ac:dyDescent="0.35">
      <c r="A957" s="82"/>
      <c r="B957" s="114"/>
      <c r="C957" s="115"/>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1.25" customHeight="1" x14ac:dyDescent="0.35">
      <c r="A958" s="82"/>
      <c r="B958" s="114"/>
      <c r="C958" s="115"/>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1.25" customHeight="1" x14ac:dyDescent="0.35">
      <c r="A959" s="82"/>
      <c r="B959" s="114"/>
      <c r="C959" s="115"/>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1.25" customHeight="1" x14ac:dyDescent="0.35">
      <c r="A960" s="82"/>
      <c r="B960" s="114"/>
      <c r="C960" s="115"/>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1.25" customHeight="1" x14ac:dyDescent="0.35">
      <c r="A961" s="82"/>
      <c r="B961" s="114"/>
      <c r="C961" s="115"/>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1.25" customHeight="1" x14ac:dyDescent="0.35">
      <c r="A962" s="82"/>
      <c r="B962" s="114"/>
      <c r="C962" s="115"/>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1.25" customHeight="1" x14ac:dyDescent="0.35">
      <c r="A963" s="82"/>
      <c r="B963" s="114"/>
      <c r="C963" s="115"/>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1.25" customHeight="1" x14ac:dyDescent="0.35">
      <c r="A964" s="82"/>
      <c r="B964" s="114"/>
      <c r="C964" s="115"/>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1.25" customHeight="1" x14ac:dyDescent="0.35">
      <c r="A965" s="82"/>
      <c r="B965" s="114"/>
      <c r="C965" s="115"/>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1.25" customHeight="1" x14ac:dyDescent="0.35">
      <c r="A966" s="82"/>
      <c r="B966" s="114"/>
      <c r="C966" s="115"/>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1.25" customHeight="1" x14ac:dyDescent="0.35">
      <c r="A967" s="82"/>
      <c r="B967" s="114"/>
      <c r="C967" s="115"/>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1.25" customHeight="1" x14ac:dyDescent="0.35">
      <c r="A968" s="82"/>
      <c r="B968" s="114"/>
      <c r="C968" s="115"/>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1.25" customHeight="1" x14ac:dyDescent="0.35">
      <c r="A969" s="82"/>
      <c r="B969" s="114"/>
      <c r="C969" s="115"/>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1.25" customHeight="1" x14ac:dyDescent="0.35">
      <c r="A970" s="82"/>
      <c r="B970" s="114"/>
      <c r="C970" s="115"/>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1.25" customHeight="1" x14ac:dyDescent="0.35">
      <c r="A971" s="82"/>
      <c r="B971" s="114"/>
      <c r="C971" s="115"/>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1.25" customHeight="1" x14ac:dyDescent="0.35">
      <c r="A972" s="82"/>
      <c r="B972" s="114"/>
      <c r="C972" s="115"/>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1.25" customHeight="1" x14ac:dyDescent="0.35">
      <c r="A973" s="82"/>
      <c r="B973" s="114"/>
      <c r="C973" s="115"/>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1.25" customHeight="1" x14ac:dyDescent="0.35">
      <c r="A974" s="82"/>
      <c r="B974" s="114"/>
      <c r="C974" s="115"/>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1.25" customHeight="1" x14ac:dyDescent="0.35">
      <c r="A975" s="82"/>
      <c r="B975" s="114"/>
      <c r="C975" s="115"/>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1.25" customHeight="1" x14ac:dyDescent="0.35">
      <c r="A976" s="82"/>
      <c r="B976" s="114"/>
      <c r="C976" s="115"/>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1.25" customHeight="1" x14ac:dyDescent="0.35">
      <c r="A977" s="82"/>
      <c r="B977" s="114"/>
      <c r="C977" s="115"/>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1.25" customHeight="1" x14ac:dyDescent="0.35">
      <c r="A978" s="82"/>
      <c r="B978" s="114"/>
      <c r="C978" s="115"/>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1.25" customHeight="1" x14ac:dyDescent="0.35">
      <c r="A979" s="82"/>
      <c r="B979" s="114"/>
      <c r="C979" s="115"/>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1.25" customHeight="1" x14ac:dyDescent="0.35">
      <c r="A980" s="82"/>
      <c r="B980" s="114"/>
      <c r="C980" s="115"/>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1.25" customHeight="1" x14ac:dyDescent="0.35">
      <c r="A981" s="82"/>
      <c r="B981" s="114"/>
      <c r="C981" s="115"/>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1.25" customHeight="1" x14ac:dyDescent="0.35">
      <c r="A982" s="82"/>
      <c r="B982" s="114"/>
      <c r="C982" s="115"/>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1.25" customHeight="1" x14ac:dyDescent="0.35">
      <c r="A983" s="82"/>
      <c r="B983" s="114"/>
      <c r="C983" s="115"/>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1.25" customHeight="1" x14ac:dyDescent="0.35">
      <c r="A984" s="82"/>
      <c r="B984" s="114"/>
      <c r="C984" s="115"/>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1.25" customHeight="1" x14ac:dyDescent="0.35">
      <c r="A985" s="82"/>
      <c r="B985" s="114"/>
      <c r="C985" s="115"/>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1.25" customHeight="1" x14ac:dyDescent="0.35">
      <c r="A986" s="82"/>
      <c r="B986" s="114"/>
      <c r="C986" s="115"/>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1.25" customHeight="1" x14ac:dyDescent="0.35">
      <c r="A987" s="82"/>
      <c r="B987" s="114"/>
      <c r="C987" s="115"/>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1.25" customHeight="1" x14ac:dyDescent="0.35">
      <c r="A988" s="82"/>
      <c r="B988" s="114"/>
      <c r="C988" s="115"/>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1.25" customHeight="1" x14ac:dyDescent="0.35">
      <c r="A989" s="82"/>
      <c r="B989" s="114"/>
      <c r="C989" s="115"/>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1.25" customHeight="1" x14ac:dyDescent="0.35">
      <c r="A990" s="82"/>
      <c r="B990" s="114"/>
      <c r="C990" s="115"/>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1.25" customHeight="1" x14ac:dyDescent="0.35">
      <c r="A991" s="82"/>
      <c r="B991" s="114"/>
      <c r="C991" s="115"/>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1.25" customHeight="1" x14ac:dyDescent="0.35">
      <c r="A992" s="82"/>
      <c r="B992" s="114"/>
      <c r="C992" s="115"/>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1.25" customHeight="1" x14ac:dyDescent="0.35">
      <c r="A993" s="82"/>
      <c r="B993" s="114"/>
      <c r="C993" s="115"/>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1.25" customHeight="1" x14ac:dyDescent="0.35">
      <c r="A994" s="82"/>
      <c r="B994" s="114"/>
      <c r="C994" s="115"/>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1.25" customHeight="1" x14ac:dyDescent="0.35">
      <c r="A995" s="82"/>
      <c r="B995" s="114"/>
      <c r="C995" s="115"/>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1.25" customHeight="1" x14ac:dyDescent="0.35">
      <c r="A996" s="82"/>
      <c r="B996" s="114"/>
      <c r="C996" s="115"/>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1.25" customHeight="1" x14ac:dyDescent="0.35">
      <c r="A997" s="82"/>
      <c r="B997" s="114"/>
      <c r="C997" s="115"/>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1.25" customHeight="1" x14ac:dyDescent="0.35">
      <c r="A998" s="82"/>
      <c r="B998" s="114"/>
      <c r="C998" s="115"/>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1.25" customHeight="1" x14ac:dyDescent="0.35">
      <c r="A999" s="82"/>
      <c r="B999" s="114"/>
      <c r="C999" s="115"/>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1.25" customHeight="1" x14ac:dyDescent="0.35">
      <c r="A1000" s="82"/>
      <c r="B1000" s="114"/>
      <c r="C1000" s="115"/>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1:26" ht="11.25" customHeight="1" x14ac:dyDescent="0.35">
      <c r="A1001" s="82"/>
      <c r="B1001" s="114"/>
      <c r="C1001" s="115"/>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row r="1002" spans="1:26" ht="11.25" customHeight="1" x14ac:dyDescent="0.35">
      <c r="A1002" s="82"/>
      <c r="B1002" s="114"/>
      <c r="C1002" s="115"/>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row r="1003" spans="1:26" ht="11.25" customHeight="1" x14ac:dyDescent="0.35">
      <c r="A1003" s="82"/>
      <c r="B1003" s="114"/>
      <c r="C1003" s="115"/>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row>
    <row r="1004" spans="1:26" ht="11.25" customHeight="1" x14ac:dyDescent="0.35">
      <c r="A1004" s="82"/>
      <c r="B1004" s="114"/>
      <c r="C1004" s="115"/>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row>
    <row r="1005" spans="1:26" ht="11.25" customHeight="1" x14ac:dyDescent="0.35">
      <c r="A1005" s="82"/>
      <c r="B1005" s="114"/>
      <c r="C1005" s="115"/>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row>
    <row r="1006" spans="1:26" ht="11.25" customHeight="1" x14ac:dyDescent="0.35">
      <c r="A1006" s="82"/>
      <c r="B1006" s="114"/>
      <c r="C1006" s="115"/>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row>
    <row r="1007" spans="1:26" ht="11.25" customHeight="1" x14ac:dyDescent="0.35">
      <c r="A1007" s="82"/>
      <c r="B1007" s="114"/>
      <c r="C1007" s="115"/>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row>
    <row r="1008" spans="1:26" ht="11.25" customHeight="1" x14ac:dyDescent="0.35">
      <c r="A1008" s="82"/>
      <c r="B1008" s="114"/>
      <c r="C1008" s="115"/>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row>
    <row r="1009" spans="1:26" ht="11.25" customHeight="1" x14ac:dyDescent="0.35">
      <c r="A1009" s="82"/>
      <c r="B1009" s="114"/>
      <c r="C1009" s="115"/>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row>
    <row r="1010" spans="1:26" ht="11.25" customHeight="1" x14ac:dyDescent="0.35">
      <c r="A1010" s="82"/>
      <c r="B1010" s="114"/>
      <c r="C1010" s="115"/>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row>
    <row r="1011" spans="1:26" ht="11.25" customHeight="1" x14ac:dyDescent="0.35">
      <c r="A1011" s="82"/>
      <c r="B1011" s="114"/>
      <c r="C1011" s="115"/>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row>
    <row r="1012" spans="1:26" ht="11.25" customHeight="1" x14ac:dyDescent="0.35">
      <c r="A1012" s="82"/>
      <c r="B1012" s="114"/>
      <c r="C1012" s="115"/>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row>
    <row r="1013" spans="1:26" ht="11.25" customHeight="1" x14ac:dyDescent="0.35">
      <c r="A1013" s="82"/>
      <c r="B1013" s="114"/>
      <c r="C1013" s="115"/>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row>
    <row r="1014" spans="1:26" ht="11.25" customHeight="1" x14ac:dyDescent="0.35">
      <c r="A1014" s="82"/>
      <c r="B1014" s="114"/>
      <c r="C1014" s="115"/>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row>
    <row r="1015" spans="1:26" ht="11.25" customHeight="1" x14ac:dyDescent="0.35">
      <c r="A1015" s="82"/>
      <c r="B1015" s="114"/>
      <c r="C1015" s="115"/>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row>
    <row r="1016" spans="1:26" ht="11.25" customHeight="1" x14ac:dyDescent="0.35">
      <c r="A1016" s="82"/>
      <c r="B1016" s="114"/>
      <c r="C1016" s="115"/>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row>
    <row r="1017" spans="1:26" ht="11.25" customHeight="1" x14ac:dyDescent="0.35">
      <c r="A1017" s="82"/>
      <c r="B1017" s="114"/>
      <c r="C1017" s="115"/>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row>
    <row r="1018" spans="1:26" ht="11.25" customHeight="1" x14ac:dyDescent="0.35">
      <c r="A1018" s="82"/>
      <c r="B1018" s="114"/>
      <c r="C1018" s="115"/>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row>
    <row r="1019" spans="1:26" ht="11.25" customHeight="1" x14ac:dyDescent="0.35">
      <c r="A1019" s="82"/>
      <c r="B1019" s="114"/>
      <c r="C1019" s="115"/>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row>
    <row r="1020" spans="1:26" ht="11.25" customHeight="1" x14ac:dyDescent="0.35">
      <c r="A1020" s="82"/>
      <c r="B1020" s="114"/>
      <c r="C1020" s="115"/>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row>
    <row r="1021" spans="1:26" ht="11.25" customHeight="1" x14ac:dyDescent="0.35">
      <c r="A1021" s="82"/>
      <c r="B1021" s="114"/>
      <c r="C1021" s="115"/>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row>
    <row r="1022" spans="1:26" ht="11.25" customHeight="1" x14ac:dyDescent="0.35">
      <c r="A1022" s="82"/>
      <c r="B1022" s="114"/>
      <c r="C1022" s="115"/>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row>
    <row r="1023" spans="1:26" ht="11.25" customHeight="1" x14ac:dyDescent="0.35">
      <c r="A1023" s="82"/>
      <c r="B1023" s="114"/>
      <c r="C1023" s="115"/>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row>
    <row r="1024" spans="1:26" ht="11.25" customHeight="1" x14ac:dyDescent="0.35">
      <c r="A1024" s="82"/>
      <c r="B1024" s="114"/>
      <c r="C1024" s="115"/>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row>
    <row r="1025" spans="1:26" ht="11.25" customHeight="1" x14ac:dyDescent="0.35">
      <c r="A1025" s="82"/>
      <c r="B1025" s="114"/>
      <c r="C1025" s="115"/>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row>
    <row r="1026" spans="1:26" ht="11.25" customHeight="1" x14ac:dyDescent="0.35">
      <c r="A1026" s="82"/>
      <c r="B1026" s="114"/>
      <c r="C1026" s="115"/>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row>
    <row r="1027" spans="1:26" ht="11.25" customHeight="1" x14ac:dyDescent="0.35">
      <c r="A1027" s="82"/>
      <c r="B1027" s="114"/>
      <c r="C1027" s="115"/>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row>
    <row r="1028" spans="1:26" ht="11.25" customHeight="1" x14ac:dyDescent="0.35">
      <c r="A1028" s="82"/>
      <c r="B1028" s="114"/>
      <c r="C1028" s="115"/>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row>
    <row r="1029" spans="1:26" ht="11.25" customHeight="1" x14ac:dyDescent="0.35">
      <c r="A1029" s="82"/>
      <c r="B1029" s="114"/>
      <c r="C1029" s="115"/>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row>
    <row r="1030" spans="1:26" ht="11.25" customHeight="1" x14ac:dyDescent="0.35">
      <c r="A1030" s="82"/>
      <c r="B1030" s="114"/>
      <c r="C1030" s="115"/>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row>
    <row r="1031" spans="1:26" ht="11.25" customHeight="1" x14ac:dyDescent="0.35">
      <c r="A1031" s="82"/>
      <c r="B1031" s="114"/>
      <c r="C1031" s="115"/>
      <c r="D1031" s="18"/>
      <c r="E1031" s="18"/>
      <c r="F1031" s="18"/>
      <c r="G1031" s="18"/>
      <c r="H1031" s="18"/>
      <c r="I1031" s="18"/>
      <c r="J1031" s="18"/>
      <c r="K1031" s="18"/>
      <c r="L1031" s="18"/>
      <c r="M1031" s="18"/>
      <c r="N1031" s="18"/>
      <c r="O1031" s="18"/>
      <c r="P1031" s="18"/>
      <c r="Q1031" s="18"/>
      <c r="R1031" s="18"/>
      <c r="S1031" s="18"/>
      <c r="T1031" s="18"/>
      <c r="U1031" s="18"/>
      <c r="V1031" s="18"/>
      <c r="W1031" s="18"/>
      <c r="X1031" s="18"/>
      <c r="Y1031" s="18"/>
      <c r="Z1031" s="18"/>
    </row>
    <row r="1032" spans="1:26" ht="11.25" customHeight="1" x14ac:dyDescent="0.35">
      <c r="A1032" s="82"/>
      <c r="B1032" s="114"/>
      <c r="C1032" s="115"/>
      <c r="D1032" s="18"/>
      <c r="E1032" s="18"/>
      <c r="F1032" s="18"/>
      <c r="G1032" s="18"/>
      <c r="H1032" s="18"/>
      <c r="I1032" s="18"/>
      <c r="J1032" s="18"/>
      <c r="K1032" s="18"/>
      <c r="L1032" s="18"/>
      <c r="M1032" s="18"/>
      <c r="N1032" s="18"/>
      <c r="O1032" s="18"/>
      <c r="P1032" s="18"/>
      <c r="Q1032" s="18"/>
      <c r="R1032" s="18"/>
      <c r="S1032" s="18"/>
      <c r="T1032" s="18"/>
      <c r="U1032" s="18"/>
      <c r="V1032" s="18"/>
      <c r="W1032" s="18"/>
      <c r="X1032" s="18"/>
      <c r="Y1032" s="18"/>
      <c r="Z1032" s="18"/>
    </row>
    <row r="1033" spans="1:26" ht="11.25" customHeight="1" x14ac:dyDescent="0.35">
      <c r="A1033" s="82"/>
      <c r="B1033" s="114"/>
      <c r="C1033" s="115"/>
      <c r="D1033" s="18"/>
      <c r="E1033" s="18"/>
      <c r="F1033" s="18"/>
      <c r="G1033" s="18"/>
      <c r="H1033" s="18"/>
      <c r="I1033" s="18"/>
      <c r="J1033" s="18"/>
      <c r="K1033" s="18"/>
      <c r="L1033" s="18"/>
      <c r="M1033" s="18"/>
      <c r="N1033" s="18"/>
      <c r="O1033" s="18"/>
      <c r="P1033" s="18"/>
      <c r="Q1033" s="18"/>
      <c r="R1033" s="18"/>
      <c r="S1033" s="18"/>
      <c r="T1033" s="18"/>
      <c r="U1033" s="18"/>
      <c r="V1033" s="18"/>
      <c r="W1033" s="18"/>
      <c r="X1033" s="18"/>
      <c r="Y1033" s="18"/>
      <c r="Z1033" s="18"/>
    </row>
    <row r="1034" spans="1:26" ht="11.25" customHeight="1" x14ac:dyDescent="0.35">
      <c r="A1034" s="82"/>
      <c r="B1034" s="114"/>
      <c r="C1034" s="115"/>
      <c r="D1034" s="18"/>
      <c r="E1034" s="18"/>
      <c r="F1034" s="18"/>
      <c r="G1034" s="18"/>
      <c r="H1034" s="18"/>
      <c r="I1034" s="18"/>
      <c r="J1034" s="18"/>
      <c r="K1034" s="18"/>
      <c r="L1034" s="18"/>
      <c r="M1034" s="18"/>
      <c r="N1034" s="18"/>
      <c r="O1034" s="18"/>
      <c r="P1034" s="18"/>
      <c r="Q1034" s="18"/>
      <c r="R1034" s="18"/>
      <c r="S1034" s="18"/>
      <c r="T1034" s="18"/>
      <c r="U1034" s="18"/>
      <c r="V1034" s="18"/>
      <c r="W1034" s="18"/>
      <c r="X1034" s="18"/>
      <c r="Y1034" s="18"/>
      <c r="Z1034" s="18"/>
    </row>
    <row r="1035" spans="1:26" ht="11.25" customHeight="1" x14ac:dyDescent="0.35">
      <c r="A1035" s="82"/>
      <c r="B1035" s="114"/>
      <c r="C1035" s="115"/>
      <c r="D1035" s="18"/>
      <c r="E1035" s="18"/>
      <c r="F1035" s="18"/>
      <c r="G1035" s="18"/>
      <c r="H1035" s="18"/>
      <c r="I1035" s="18"/>
      <c r="J1035" s="18"/>
      <c r="K1035" s="18"/>
      <c r="L1035" s="18"/>
      <c r="M1035" s="18"/>
      <c r="N1035" s="18"/>
      <c r="O1035" s="18"/>
      <c r="P1035" s="18"/>
      <c r="Q1035" s="18"/>
      <c r="R1035" s="18"/>
      <c r="S1035" s="18"/>
      <c r="T1035" s="18"/>
      <c r="U1035" s="18"/>
      <c r="V1035" s="18"/>
      <c r="W1035" s="18"/>
      <c r="X1035" s="18"/>
      <c r="Y1035" s="18"/>
      <c r="Z1035" s="18"/>
    </row>
    <row r="1036" spans="1:26" ht="11.25" customHeight="1" x14ac:dyDescent="0.35">
      <c r="A1036" s="82"/>
      <c r="B1036" s="114"/>
      <c r="C1036" s="115"/>
      <c r="D1036" s="18"/>
      <c r="E1036" s="18"/>
      <c r="F1036" s="18"/>
      <c r="G1036" s="18"/>
      <c r="H1036" s="18"/>
      <c r="I1036" s="18"/>
      <c r="J1036" s="18"/>
      <c r="K1036" s="18"/>
      <c r="L1036" s="18"/>
      <c r="M1036" s="18"/>
      <c r="N1036" s="18"/>
      <c r="O1036" s="18"/>
      <c r="P1036" s="18"/>
      <c r="Q1036" s="18"/>
      <c r="R1036" s="18"/>
      <c r="S1036" s="18"/>
      <c r="T1036" s="18"/>
      <c r="U1036" s="18"/>
      <c r="V1036" s="18"/>
      <c r="W1036" s="18"/>
      <c r="X1036" s="18"/>
      <c r="Y1036" s="18"/>
      <c r="Z1036" s="18"/>
    </row>
    <row r="1037" spans="1:26" ht="11.25" customHeight="1" x14ac:dyDescent="0.35">
      <c r="A1037" s="82"/>
      <c r="B1037" s="114"/>
      <c r="C1037" s="115"/>
      <c r="D1037" s="18"/>
      <c r="E1037" s="18"/>
      <c r="F1037" s="18"/>
      <c r="G1037" s="18"/>
      <c r="H1037" s="18"/>
      <c r="I1037" s="18"/>
      <c r="J1037" s="18"/>
      <c r="K1037" s="18"/>
      <c r="L1037" s="18"/>
      <c r="M1037" s="18"/>
      <c r="N1037" s="18"/>
      <c r="O1037" s="18"/>
      <c r="P1037" s="18"/>
      <c r="Q1037" s="18"/>
      <c r="R1037" s="18"/>
      <c r="S1037" s="18"/>
      <c r="T1037" s="18"/>
      <c r="U1037" s="18"/>
      <c r="V1037" s="18"/>
      <c r="W1037" s="18"/>
      <c r="X1037" s="18"/>
      <c r="Y1037" s="18"/>
      <c r="Z1037" s="18"/>
    </row>
    <row r="1038" spans="1:26" ht="11.25" customHeight="1" x14ac:dyDescent="0.35">
      <c r="A1038" s="82"/>
      <c r="B1038" s="114"/>
      <c r="C1038" s="115"/>
      <c r="D1038" s="18"/>
      <c r="E1038" s="18"/>
      <c r="F1038" s="18"/>
      <c r="G1038" s="18"/>
      <c r="H1038" s="18"/>
      <c r="I1038" s="18"/>
      <c r="J1038" s="18"/>
      <c r="K1038" s="18"/>
      <c r="L1038" s="18"/>
      <c r="M1038" s="18"/>
      <c r="N1038" s="18"/>
      <c r="O1038" s="18"/>
      <c r="P1038" s="18"/>
      <c r="Q1038" s="18"/>
      <c r="R1038" s="18"/>
      <c r="S1038" s="18"/>
      <c r="T1038" s="18"/>
      <c r="U1038" s="18"/>
      <c r="V1038" s="18"/>
      <c r="W1038" s="18"/>
      <c r="X1038" s="18"/>
      <c r="Y1038" s="18"/>
      <c r="Z1038" s="18"/>
    </row>
    <row r="1039" spans="1:26" ht="11.25" customHeight="1" x14ac:dyDescent="0.35">
      <c r="A1039" s="82"/>
      <c r="B1039" s="114"/>
      <c r="C1039" s="115"/>
      <c r="D1039" s="18"/>
      <c r="E1039" s="18"/>
      <c r="F1039" s="18"/>
      <c r="G1039" s="18"/>
      <c r="H1039" s="18"/>
      <c r="I1039" s="18"/>
      <c r="J1039" s="18"/>
      <c r="K1039" s="18"/>
      <c r="L1039" s="18"/>
      <c r="M1039" s="18"/>
      <c r="N1039" s="18"/>
      <c r="O1039" s="18"/>
      <c r="P1039" s="18"/>
      <c r="Q1039" s="18"/>
      <c r="R1039" s="18"/>
      <c r="S1039" s="18"/>
      <c r="T1039" s="18"/>
      <c r="U1039" s="18"/>
      <c r="V1039" s="18"/>
      <c r="W1039" s="18"/>
      <c r="X1039" s="18"/>
      <c r="Y1039" s="18"/>
      <c r="Z1039" s="18"/>
    </row>
    <row r="1040" spans="1:26" ht="11.25" customHeight="1" x14ac:dyDescent="0.35">
      <c r="A1040" s="82"/>
      <c r="B1040" s="114"/>
      <c r="C1040" s="115"/>
      <c r="D1040" s="18"/>
      <c r="E1040" s="18"/>
      <c r="F1040" s="18"/>
      <c r="G1040" s="18"/>
      <c r="H1040" s="18"/>
      <c r="I1040" s="18"/>
      <c r="J1040" s="18"/>
      <c r="K1040" s="18"/>
      <c r="L1040" s="18"/>
      <c r="M1040" s="18"/>
      <c r="N1040" s="18"/>
      <c r="O1040" s="18"/>
      <c r="P1040" s="18"/>
      <c r="Q1040" s="18"/>
      <c r="R1040" s="18"/>
      <c r="S1040" s="18"/>
      <c r="T1040" s="18"/>
      <c r="U1040" s="18"/>
      <c r="V1040" s="18"/>
      <c r="W1040" s="18"/>
      <c r="X1040" s="18"/>
      <c r="Y1040" s="18"/>
      <c r="Z1040" s="18"/>
    </row>
    <row r="1041" spans="1:26" ht="11.25" customHeight="1" x14ac:dyDescent="0.35">
      <c r="A1041" s="82"/>
      <c r="B1041" s="114"/>
      <c r="C1041" s="115"/>
      <c r="D1041" s="18"/>
      <c r="E1041" s="18"/>
      <c r="F1041" s="18"/>
      <c r="G1041" s="18"/>
      <c r="H1041" s="18"/>
      <c r="I1041" s="18"/>
      <c r="J1041" s="18"/>
      <c r="K1041" s="18"/>
      <c r="L1041" s="18"/>
      <c r="M1041" s="18"/>
      <c r="N1041" s="18"/>
      <c r="O1041" s="18"/>
      <c r="P1041" s="18"/>
      <c r="Q1041" s="18"/>
      <c r="R1041" s="18"/>
      <c r="S1041" s="18"/>
      <c r="T1041" s="18"/>
      <c r="U1041" s="18"/>
      <c r="V1041" s="18"/>
      <c r="W1041" s="18"/>
      <c r="X1041" s="18"/>
      <c r="Y1041" s="18"/>
      <c r="Z1041" s="18"/>
    </row>
    <row r="1042" spans="1:26" ht="11.25" customHeight="1" x14ac:dyDescent="0.35">
      <c r="A1042" s="82"/>
      <c r="B1042" s="114"/>
      <c r="C1042" s="115"/>
      <c r="D1042" s="18"/>
      <c r="E1042" s="18"/>
      <c r="F1042" s="18"/>
      <c r="G1042" s="18"/>
      <c r="H1042" s="18"/>
      <c r="I1042" s="18"/>
      <c r="J1042" s="18"/>
      <c r="K1042" s="18"/>
      <c r="L1042" s="18"/>
      <c r="M1042" s="18"/>
      <c r="N1042" s="18"/>
      <c r="O1042" s="18"/>
      <c r="P1042" s="18"/>
      <c r="Q1042" s="18"/>
      <c r="R1042" s="18"/>
      <c r="S1042" s="18"/>
      <c r="T1042" s="18"/>
      <c r="U1042" s="18"/>
      <c r="V1042" s="18"/>
      <c r="W1042" s="18"/>
      <c r="X1042" s="18"/>
      <c r="Y1042" s="18"/>
      <c r="Z1042" s="18"/>
    </row>
    <row r="1043" spans="1:26" ht="11.25" customHeight="1" x14ac:dyDescent="0.35">
      <c r="A1043" s="82"/>
      <c r="B1043" s="114"/>
      <c r="C1043" s="115"/>
      <c r="D1043" s="18"/>
      <c r="E1043" s="18"/>
      <c r="F1043" s="18"/>
      <c r="G1043" s="18"/>
      <c r="H1043" s="18"/>
      <c r="I1043" s="18"/>
      <c r="J1043" s="18"/>
      <c r="K1043" s="18"/>
      <c r="L1043" s="18"/>
      <c r="M1043" s="18"/>
      <c r="N1043" s="18"/>
      <c r="O1043" s="18"/>
      <c r="P1043" s="18"/>
      <c r="Q1043" s="18"/>
      <c r="R1043" s="18"/>
      <c r="S1043" s="18"/>
      <c r="T1043" s="18"/>
      <c r="U1043" s="18"/>
      <c r="V1043" s="18"/>
      <c r="W1043" s="18"/>
      <c r="X1043" s="18"/>
      <c r="Y1043" s="18"/>
      <c r="Z1043" s="18"/>
    </row>
    <row r="1044" spans="1:26" ht="11.25" customHeight="1" x14ac:dyDescent="0.35">
      <c r="A1044" s="82"/>
      <c r="B1044" s="114"/>
      <c r="C1044" s="115"/>
      <c r="D1044" s="18"/>
      <c r="E1044" s="18"/>
      <c r="F1044" s="18"/>
      <c r="G1044" s="18"/>
      <c r="H1044" s="18"/>
      <c r="I1044" s="18"/>
      <c r="J1044" s="18"/>
      <c r="K1044" s="18"/>
      <c r="L1044" s="18"/>
      <c r="M1044" s="18"/>
      <c r="N1044" s="18"/>
      <c r="O1044" s="18"/>
      <c r="P1044" s="18"/>
      <c r="Q1044" s="18"/>
      <c r="R1044" s="18"/>
      <c r="S1044" s="18"/>
      <c r="T1044" s="18"/>
      <c r="U1044" s="18"/>
      <c r="V1044" s="18"/>
      <c r="W1044" s="18"/>
      <c r="X1044" s="18"/>
      <c r="Y1044" s="18"/>
      <c r="Z1044" s="18"/>
    </row>
    <row r="1045" spans="1:26" ht="11.25" customHeight="1" x14ac:dyDescent="0.35">
      <c r="A1045" s="82"/>
      <c r="B1045" s="114"/>
      <c r="C1045" s="115"/>
      <c r="D1045" s="18"/>
      <c r="E1045" s="18"/>
      <c r="F1045" s="18"/>
      <c r="G1045" s="18"/>
      <c r="H1045" s="18"/>
      <c r="I1045" s="18"/>
      <c r="J1045" s="18"/>
      <c r="K1045" s="18"/>
      <c r="L1045" s="18"/>
      <c r="M1045" s="18"/>
      <c r="N1045" s="18"/>
      <c r="O1045" s="18"/>
      <c r="P1045" s="18"/>
      <c r="Q1045" s="18"/>
      <c r="R1045" s="18"/>
      <c r="S1045" s="18"/>
      <c r="T1045" s="18"/>
      <c r="U1045" s="18"/>
      <c r="V1045" s="18"/>
      <c r="W1045" s="18"/>
      <c r="X1045" s="18"/>
      <c r="Y1045" s="18"/>
      <c r="Z1045" s="18"/>
    </row>
    <row r="1046" spans="1:26" ht="11.25" customHeight="1" x14ac:dyDescent="0.35">
      <c r="A1046" s="82"/>
      <c r="B1046" s="114"/>
      <c r="C1046" s="115"/>
      <c r="D1046" s="18"/>
      <c r="E1046" s="18"/>
      <c r="F1046" s="18"/>
      <c r="G1046" s="18"/>
      <c r="H1046" s="18"/>
      <c r="I1046" s="18"/>
      <c r="J1046" s="18"/>
      <c r="K1046" s="18"/>
      <c r="L1046" s="18"/>
      <c r="M1046" s="18"/>
      <c r="N1046" s="18"/>
      <c r="O1046" s="18"/>
      <c r="P1046" s="18"/>
      <c r="Q1046" s="18"/>
      <c r="R1046" s="18"/>
      <c r="S1046" s="18"/>
      <c r="T1046" s="18"/>
      <c r="U1046" s="18"/>
      <c r="V1046" s="18"/>
      <c r="W1046" s="18"/>
      <c r="X1046" s="18"/>
      <c r="Y1046" s="18"/>
      <c r="Z1046" s="18"/>
    </row>
    <row r="1047" spans="1:26" ht="11.25" customHeight="1" x14ac:dyDescent="0.35">
      <c r="A1047" s="82"/>
      <c r="B1047" s="114"/>
      <c r="C1047" s="115"/>
      <c r="D1047" s="18"/>
      <c r="E1047" s="18"/>
      <c r="F1047" s="18"/>
      <c r="G1047" s="18"/>
      <c r="H1047" s="18"/>
      <c r="I1047" s="18"/>
      <c r="J1047" s="18"/>
      <c r="K1047" s="18"/>
      <c r="L1047" s="18"/>
      <c r="M1047" s="18"/>
      <c r="N1047" s="18"/>
      <c r="O1047" s="18"/>
      <c r="P1047" s="18"/>
      <c r="Q1047" s="18"/>
      <c r="R1047" s="18"/>
      <c r="S1047" s="18"/>
      <c r="T1047" s="18"/>
      <c r="U1047" s="18"/>
      <c r="V1047" s="18"/>
      <c r="W1047" s="18"/>
      <c r="X1047" s="18"/>
      <c r="Y1047" s="18"/>
      <c r="Z1047" s="18"/>
    </row>
    <row r="1048" spans="1:26" ht="11.25" customHeight="1" x14ac:dyDescent="0.35">
      <c r="A1048" s="82"/>
      <c r="B1048" s="114"/>
      <c r="C1048" s="115"/>
      <c r="D1048" s="18"/>
      <c r="E1048" s="18"/>
      <c r="F1048" s="18"/>
      <c r="G1048" s="18"/>
      <c r="H1048" s="18"/>
      <c r="I1048" s="18"/>
      <c r="J1048" s="18"/>
      <c r="K1048" s="18"/>
      <c r="L1048" s="18"/>
      <c r="M1048" s="18"/>
      <c r="N1048" s="18"/>
      <c r="O1048" s="18"/>
      <c r="P1048" s="18"/>
      <c r="Q1048" s="18"/>
      <c r="R1048" s="18"/>
      <c r="S1048" s="18"/>
      <c r="T1048" s="18"/>
      <c r="U1048" s="18"/>
      <c r="V1048" s="18"/>
      <c r="W1048" s="18"/>
      <c r="X1048" s="18"/>
      <c r="Y1048" s="18"/>
      <c r="Z1048" s="18"/>
    </row>
    <row r="1049" spans="1:26" ht="11.25" customHeight="1" x14ac:dyDescent="0.35">
      <c r="A1049" s="82"/>
      <c r="B1049" s="114"/>
      <c r="C1049" s="115"/>
      <c r="D1049" s="18"/>
      <c r="E1049" s="18"/>
      <c r="F1049" s="18"/>
      <c r="G1049" s="18"/>
      <c r="H1049" s="18"/>
      <c r="I1049" s="18"/>
      <c r="J1049" s="18"/>
      <c r="K1049" s="18"/>
      <c r="L1049" s="18"/>
      <c r="M1049" s="18"/>
      <c r="N1049" s="18"/>
      <c r="O1049" s="18"/>
      <c r="P1049" s="18"/>
      <c r="Q1049" s="18"/>
      <c r="R1049" s="18"/>
      <c r="S1049" s="18"/>
      <c r="T1049" s="18"/>
      <c r="U1049" s="18"/>
      <c r="V1049" s="18"/>
      <c r="W1049" s="18"/>
      <c r="X1049" s="18"/>
      <c r="Y1049" s="18"/>
      <c r="Z1049" s="18"/>
    </row>
    <row r="1050" spans="1:26" ht="11.25" customHeight="1" x14ac:dyDescent="0.35">
      <c r="A1050" s="82"/>
      <c r="B1050" s="114"/>
      <c r="C1050" s="115"/>
      <c r="D1050" s="18"/>
      <c r="E1050" s="18"/>
      <c r="F1050" s="18"/>
      <c r="G1050" s="18"/>
      <c r="H1050" s="18"/>
      <c r="I1050" s="18"/>
      <c r="J1050" s="18"/>
      <c r="K1050" s="18"/>
      <c r="L1050" s="18"/>
      <c r="M1050" s="18"/>
      <c r="N1050" s="18"/>
      <c r="O1050" s="18"/>
      <c r="P1050" s="18"/>
      <c r="Q1050" s="18"/>
      <c r="R1050" s="18"/>
      <c r="S1050" s="18"/>
      <c r="T1050" s="18"/>
      <c r="U1050" s="18"/>
      <c r="V1050" s="18"/>
      <c r="W1050" s="18"/>
      <c r="X1050" s="18"/>
      <c r="Y1050" s="18"/>
      <c r="Z1050" s="18"/>
    </row>
    <row r="1051" spans="1:26" ht="11.25" customHeight="1" x14ac:dyDescent="0.35">
      <c r="A1051" s="82"/>
      <c r="B1051" s="114"/>
      <c r="C1051" s="115"/>
      <c r="D1051" s="18"/>
      <c r="E1051" s="18"/>
      <c r="F1051" s="18"/>
      <c r="G1051" s="18"/>
      <c r="H1051" s="18"/>
      <c r="I1051" s="18"/>
      <c r="J1051" s="18"/>
      <c r="K1051" s="18"/>
      <c r="L1051" s="18"/>
      <c r="M1051" s="18"/>
      <c r="N1051" s="18"/>
      <c r="O1051" s="18"/>
      <c r="P1051" s="18"/>
      <c r="Q1051" s="18"/>
      <c r="R1051" s="18"/>
      <c r="S1051" s="18"/>
      <c r="T1051" s="18"/>
      <c r="U1051" s="18"/>
      <c r="V1051" s="18"/>
      <c r="W1051" s="18"/>
      <c r="X1051" s="18"/>
      <c r="Y1051" s="18"/>
      <c r="Z1051" s="18"/>
    </row>
    <row r="1052" spans="1:26" ht="11.25" customHeight="1" x14ac:dyDescent="0.35">
      <c r="A1052" s="82"/>
      <c r="B1052" s="114"/>
      <c r="C1052" s="115"/>
      <c r="D1052" s="18"/>
      <c r="E1052" s="18"/>
      <c r="F1052" s="18"/>
      <c r="G1052" s="18"/>
      <c r="H1052" s="18"/>
      <c r="I1052" s="18"/>
      <c r="J1052" s="18"/>
      <c r="K1052" s="18"/>
      <c r="L1052" s="18"/>
      <c r="M1052" s="18"/>
      <c r="N1052" s="18"/>
      <c r="O1052" s="18"/>
      <c r="P1052" s="18"/>
      <c r="Q1052" s="18"/>
      <c r="R1052" s="18"/>
      <c r="S1052" s="18"/>
      <c r="T1052" s="18"/>
      <c r="U1052" s="18"/>
      <c r="V1052" s="18"/>
      <c r="W1052" s="18"/>
      <c r="X1052" s="18"/>
      <c r="Y1052" s="18"/>
      <c r="Z1052" s="18"/>
    </row>
    <row r="1053" spans="1:26" ht="11.25" customHeight="1" x14ac:dyDescent="0.35">
      <c r="A1053" s="82"/>
      <c r="B1053" s="114"/>
      <c r="C1053" s="115"/>
      <c r="D1053" s="18"/>
      <c r="E1053" s="18"/>
      <c r="F1053" s="18"/>
      <c r="G1053" s="18"/>
      <c r="H1053" s="18"/>
      <c r="I1053" s="18"/>
      <c r="J1053" s="18"/>
      <c r="K1053" s="18"/>
      <c r="L1053" s="18"/>
      <c r="M1053" s="18"/>
      <c r="N1053" s="18"/>
      <c r="O1053" s="18"/>
      <c r="P1053" s="18"/>
      <c r="Q1053" s="18"/>
      <c r="R1053" s="18"/>
      <c r="S1053" s="18"/>
      <c r="T1053" s="18"/>
      <c r="U1053" s="18"/>
      <c r="V1053" s="18"/>
      <c r="W1053" s="18"/>
      <c r="X1053" s="18"/>
      <c r="Y1053" s="18"/>
      <c r="Z1053" s="18"/>
    </row>
    <row r="1054" spans="1:26" ht="11.25" customHeight="1" x14ac:dyDescent="0.35">
      <c r="A1054" s="82"/>
      <c r="B1054" s="114"/>
      <c r="C1054" s="115"/>
      <c r="D1054" s="18"/>
      <c r="E1054" s="18"/>
      <c r="F1054" s="18"/>
      <c r="G1054" s="18"/>
      <c r="H1054" s="18"/>
      <c r="I1054" s="18"/>
      <c r="J1054" s="18"/>
      <c r="K1054" s="18"/>
      <c r="L1054" s="18"/>
      <c r="M1054" s="18"/>
      <c r="N1054" s="18"/>
      <c r="O1054" s="18"/>
      <c r="P1054" s="18"/>
      <c r="Q1054" s="18"/>
      <c r="R1054" s="18"/>
      <c r="S1054" s="18"/>
      <c r="T1054" s="18"/>
      <c r="U1054" s="18"/>
      <c r="V1054" s="18"/>
      <c r="W1054" s="18"/>
      <c r="X1054" s="18"/>
      <c r="Y1054" s="18"/>
      <c r="Z1054" s="18"/>
    </row>
    <row r="1055" spans="1:26" ht="11.25" customHeight="1" x14ac:dyDescent="0.35">
      <c r="A1055" s="82"/>
      <c r="B1055" s="114"/>
      <c r="C1055" s="115"/>
      <c r="D1055" s="18"/>
      <c r="E1055" s="18"/>
      <c r="F1055" s="18"/>
      <c r="G1055" s="18"/>
      <c r="H1055" s="18"/>
      <c r="I1055" s="18"/>
      <c r="J1055" s="18"/>
      <c r="K1055" s="18"/>
      <c r="L1055" s="18"/>
      <c r="M1055" s="18"/>
      <c r="N1055" s="18"/>
      <c r="O1055" s="18"/>
      <c r="P1055" s="18"/>
      <c r="Q1055" s="18"/>
      <c r="R1055" s="18"/>
      <c r="S1055" s="18"/>
      <c r="T1055" s="18"/>
      <c r="U1055" s="18"/>
      <c r="V1055" s="18"/>
      <c r="W1055" s="18"/>
      <c r="X1055" s="18"/>
      <c r="Y1055" s="18"/>
      <c r="Z1055" s="18"/>
    </row>
    <row r="1056" spans="1:26" ht="11.25" customHeight="1" x14ac:dyDescent="0.35">
      <c r="A1056" s="82"/>
      <c r="B1056" s="114"/>
      <c r="C1056" s="115"/>
      <c r="D1056" s="18"/>
      <c r="E1056" s="18"/>
      <c r="F1056" s="18"/>
      <c r="G1056" s="18"/>
      <c r="H1056" s="18"/>
      <c r="I1056" s="18"/>
      <c r="J1056" s="18"/>
      <c r="K1056" s="18"/>
      <c r="L1056" s="18"/>
      <c r="M1056" s="18"/>
      <c r="N1056" s="18"/>
      <c r="O1056" s="18"/>
      <c r="P1056" s="18"/>
      <c r="Q1056" s="18"/>
      <c r="R1056" s="18"/>
      <c r="S1056" s="18"/>
      <c r="T1056" s="18"/>
      <c r="U1056" s="18"/>
      <c r="V1056" s="18"/>
      <c r="W1056" s="18"/>
      <c r="X1056" s="18"/>
      <c r="Y1056" s="18"/>
      <c r="Z1056" s="18"/>
    </row>
    <row r="1057" spans="1:26" ht="11.25" customHeight="1" x14ac:dyDescent="0.35">
      <c r="A1057" s="82"/>
      <c r="B1057" s="114"/>
      <c r="C1057" s="115"/>
      <c r="D1057" s="18"/>
      <c r="E1057" s="18"/>
      <c r="F1057" s="18"/>
      <c r="G1057" s="18"/>
      <c r="H1057" s="18"/>
      <c r="I1057" s="18"/>
      <c r="J1057" s="18"/>
      <c r="K1057" s="18"/>
      <c r="L1057" s="18"/>
      <c r="M1057" s="18"/>
      <c r="N1057" s="18"/>
      <c r="O1057" s="18"/>
      <c r="P1057" s="18"/>
      <c r="Q1057" s="18"/>
      <c r="R1057" s="18"/>
      <c r="S1057" s="18"/>
      <c r="T1057" s="18"/>
      <c r="U1057" s="18"/>
      <c r="V1057" s="18"/>
      <c r="W1057" s="18"/>
      <c r="X1057" s="18"/>
      <c r="Y1057" s="18"/>
      <c r="Z1057" s="18"/>
    </row>
    <row r="1058" spans="1:26" ht="11.25" customHeight="1" x14ac:dyDescent="0.35">
      <c r="A1058" s="82"/>
      <c r="B1058" s="114"/>
      <c r="C1058" s="115"/>
      <c r="D1058" s="18"/>
      <c r="E1058" s="18"/>
      <c r="F1058" s="18"/>
      <c r="G1058" s="18"/>
      <c r="H1058" s="18"/>
      <c r="I1058" s="18"/>
      <c r="J1058" s="18"/>
      <c r="K1058" s="18"/>
      <c r="L1058" s="18"/>
      <c r="M1058" s="18"/>
      <c r="N1058" s="18"/>
      <c r="O1058" s="18"/>
      <c r="P1058" s="18"/>
      <c r="Q1058" s="18"/>
      <c r="R1058" s="18"/>
      <c r="S1058" s="18"/>
      <c r="T1058" s="18"/>
      <c r="U1058" s="18"/>
      <c r="V1058" s="18"/>
      <c r="W1058" s="18"/>
      <c r="X1058" s="18"/>
      <c r="Y1058" s="18"/>
      <c r="Z1058" s="18"/>
    </row>
    <row r="1059" spans="1:26" ht="11.25" customHeight="1" x14ac:dyDescent="0.35">
      <c r="A1059" s="82"/>
      <c r="B1059" s="114"/>
      <c r="C1059" s="115"/>
      <c r="D1059" s="18"/>
      <c r="E1059" s="18"/>
      <c r="F1059" s="18"/>
      <c r="G1059" s="18"/>
      <c r="H1059" s="18"/>
      <c r="I1059" s="18"/>
      <c r="J1059" s="18"/>
      <c r="K1059" s="18"/>
      <c r="L1059" s="18"/>
      <c r="M1059" s="18"/>
      <c r="N1059" s="18"/>
      <c r="O1059" s="18"/>
      <c r="P1059" s="18"/>
      <c r="Q1059" s="18"/>
      <c r="R1059" s="18"/>
      <c r="S1059" s="18"/>
      <c r="T1059" s="18"/>
      <c r="U1059" s="18"/>
      <c r="V1059" s="18"/>
      <c r="W1059" s="18"/>
      <c r="X1059" s="18"/>
      <c r="Y1059" s="18"/>
      <c r="Z1059" s="18"/>
    </row>
    <row r="1060" spans="1:26" ht="11.25" customHeight="1" x14ac:dyDescent="0.35">
      <c r="A1060" s="82"/>
      <c r="B1060" s="114"/>
      <c r="C1060" s="115"/>
      <c r="D1060" s="18"/>
      <c r="E1060" s="18"/>
      <c r="F1060" s="18"/>
      <c r="G1060" s="18"/>
      <c r="H1060" s="18"/>
      <c r="I1060" s="18"/>
      <c r="J1060" s="18"/>
      <c r="K1060" s="18"/>
      <c r="L1060" s="18"/>
      <c r="M1060" s="18"/>
      <c r="N1060" s="18"/>
      <c r="O1060" s="18"/>
      <c r="P1060" s="18"/>
      <c r="Q1060" s="18"/>
      <c r="R1060" s="18"/>
      <c r="S1060" s="18"/>
      <c r="T1060" s="18"/>
      <c r="U1060" s="18"/>
      <c r="V1060" s="18"/>
      <c r="W1060" s="18"/>
      <c r="X1060" s="18"/>
      <c r="Y1060" s="18"/>
      <c r="Z1060" s="18"/>
    </row>
    <row r="1061" spans="1:26" ht="11.25" customHeight="1" x14ac:dyDescent="0.35">
      <c r="A1061" s="82"/>
      <c r="B1061" s="114"/>
      <c r="C1061" s="115"/>
      <c r="D1061" s="18"/>
      <c r="E1061" s="18"/>
      <c r="F1061" s="18"/>
      <c r="G1061" s="18"/>
      <c r="H1061" s="18"/>
      <c r="I1061" s="18"/>
      <c r="J1061" s="18"/>
      <c r="K1061" s="18"/>
      <c r="L1061" s="18"/>
      <c r="M1061" s="18"/>
      <c r="N1061" s="18"/>
      <c r="O1061" s="18"/>
      <c r="P1061" s="18"/>
      <c r="Q1061" s="18"/>
      <c r="R1061" s="18"/>
      <c r="S1061" s="18"/>
      <c r="T1061" s="18"/>
      <c r="U1061" s="18"/>
      <c r="V1061" s="18"/>
      <c r="W1061" s="18"/>
      <c r="X1061" s="18"/>
      <c r="Y1061" s="18"/>
      <c r="Z1061" s="18"/>
    </row>
    <row r="1062" spans="1:26" ht="11.25" customHeight="1" x14ac:dyDescent="0.35">
      <c r="A1062" s="82"/>
      <c r="B1062" s="114"/>
      <c r="C1062" s="115"/>
      <c r="D1062" s="18"/>
      <c r="E1062" s="18"/>
      <c r="F1062" s="18"/>
      <c r="G1062" s="18"/>
      <c r="H1062" s="18"/>
      <c r="I1062" s="18"/>
      <c r="J1062" s="18"/>
      <c r="K1062" s="18"/>
      <c r="L1062" s="18"/>
      <c r="M1062" s="18"/>
      <c r="N1062" s="18"/>
      <c r="O1062" s="18"/>
      <c r="P1062" s="18"/>
      <c r="Q1062" s="18"/>
      <c r="R1062" s="18"/>
      <c r="S1062" s="18"/>
      <c r="T1062" s="18"/>
      <c r="U1062" s="18"/>
      <c r="V1062" s="18"/>
      <c r="W1062" s="18"/>
      <c r="X1062" s="18"/>
      <c r="Y1062" s="18"/>
      <c r="Z1062" s="18"/>
    </row>
    <row r="1063" spans="1:26" ht="11.25" customHeight="1" x14ac:dyDescent="0.35">
      <c r="A1063" s="82"/>
      <c r="B1063" s="114"/>
      <c r="C1063" s="115"/>
      <c r="D1063" s="18"/>
      <c r="E1063" s="18"/>
      <c r="F1063" s="18"/>
      <c r="G1063" s="18"/>
      <c r="H1063" s="18"/>
      <c r="I1063" s="18"/>
      <c r="J1063" s="18"/>
      <c r="K1063" s="18"/>
      <c r="L1063" s="18"/>
      <c r="M1063" s="18"/>
      <c r="N1063" s="18"/>
      <c r="O1063" s="18"/>
      <c r="P1063" s="18"/>
      <c r="Q1063" s="18"/>
      <c r="R1063" s="18"/>
      <c r="S1063" s="18"/>
      <c r="T1063" s="18"/>
      <c r="U1063" s="18"/>
      <c r="V1063" s="18"/>
      <c r="W1063" s="18"/>
      <c r="X1063" s="18"/>
      <c r="Y1063" s="18"/>
      <c r="Z1063" s="18"/>
    </row>
    <row r="1064" spans="1:26" ht="11.25" customHeight="1" x14ac:dyDescent="0.35">
      <c r="A1064" s="82"/>
      <c r="B1064" s="114"/>
      <c r="C1064" s="115"/>
      <c r="D1064" s="18"/>
      <c r="E1064" s="18"/>
      <c r="F1064" s="18"/>
      <c r="G1064" s="18"/>
      <c r="H1064" s="18"/>
      <c r="I1064" s="18"/>
      <c r="J1064" s="18"/>
      <c r="K1064" s="18"/>
      <c r="L1064" s="18"/>
      <c r="M1064" s="18"/>
      <c r="N1064" s="18"/>
      <c r="O1064" s="18"/>
      <c r="P1064" s="18"/>
      <c r="Q1064" s="18"/>
      <c r="R1064" s="18"/>
      <c r="S1064" s="18"/>
      <c r="T1064" s="18"/>
      <c r="U1064" s="18"/>
      <c r="V1064" s="18"/>
      <c r="W1064" s="18"/>
      <c r="X1064" s="18"/>
      <c r="Y1064" s="18"/>
      <c r="Z1064" s="18"/>
    </row>
    <row r="1065" spans="1:26" ht="11.25" customHeight="1" x14ac:dyDescent="0.35">
      <c r="A1065" s="82"/>
      <c r="B1065" s="114"/>
      <c r="C1065" s="115"/>
      <c r="D1065" s="18"/>
      <c r="E1065" s="18"/>
      <c r="F1065" s="18"/>
      <c r="G1065" s="18"/>
      <c r="H1065" s="18"/>
      <c r="I1065" s="18"/>
      <c r="J1065" s="18"/>
      <c r="K1065" s="18"/>
      <c r="L1065" s="18"/>
      <c r="M1065" s="18"/>
      <c r="N1065" s="18"/>
      <c r="O1065" s="18"/>
      <c r="P1065" s="18"/>
      <c r="Q1065" s="18"/>
      <c r="R1065" s="18"/>
      <c r="S1065" s="18"/>
      <c r="T1065" s="18"/>
      <c r="U1065" s="18"/>
      <c r="V1065" s="18"/>
      <c r="W1065" s="18"/>
      <c r="X1065" s="18"/>
      <c r="Y1065" s="18"/>
      <c r="Z1065" s="18"/>
    </row>
    <row r="1066" spans="1:26" ht="11.25" customHeight="1" x14ac:dyDescent="0.35">
      <c r="A1066" s="82"/>
      <c r="B1066" s="114"/>
      <c r="C1066" s="115"/>
      <c r="D1066" s="18"/>
      <c r="E1066" s="18"/>
      <c r="F1066" s="18"/>
      <c r="G1066" s="18"/>
      <c r="H1066" s="18"/>
      <c r="I1066" s="18"/>
      <c r="J1066" s="18"/>
      <c r="K1066" s="18"/>
      <c r="L1066" s="18"/>
      <c r="M1066" s="18"/>
      <c r="N1066" s="18"/>
      <c r="O1066" s="18"/>
      <c r="P1066" s="18"/>
      <c r="Q1066" s="18"/>
      <c r="R1066" s="18"/>
      <c r="S1066" s="18"/>
      <c r="T1066" s="18"/>
      <c r="U1066" s="18"/>
      <c r="V1066" s="18"/>
      <c r="W1066" s="18"/>
      <c r="X1066" s="18"/>
      <c r="Y1066" s="18"/>
      <c r="Z1066" s="18"/>
    </row>
    <row r="1067" spans="1:26" ht="11.25" customHeight="1" x14ac:dyDescent="0.35">
      <c r="A1067" s="82"/>
      <c r="B1067" s="114"/>
      <c r="C1067" s="115"/>
      <c r="D1067" s="18"/>
      <c r="E1067" s="18"/>
      <c r="F1067" s="18"/>
      <c r="G1067" s="18"/>
      <c r="H1067" s="18"/>
      <c r="I1067" s="18"/>
      <c r="J1067" s="18"/>
      <c r="K1067" s="18"/>
      <c r="L1067" s="18"/>
      <c r="M1067" s="18"/>
      <c r="N1067" s="18"/>
      <c r="O1067" s="18"/>
      <c r="P1067" s="18"/>
      <c r="Q1067" s="18"/>
      <c r="R1067" s="18"/>
      <c r="S1067" s="18"/>
      <c r="T1067" s="18"/>
      <c r="U1067" s="18"/>
      <c r="V1067" s="18"/>
      <c r="W1067" s="18"/>
      <c r="X1067" s="18"/>
      <c r="Y1067" s="18"/>
      <c r="Z1067" s="18"/>
    </row>
    <row r="1068" spans="1:26" ht="11.25" customHeight="1" x14ac:dyDescent="0.35">
      <c r="A1068" s="82"/>
      <c r="B1068" s="114"/>
      <c r="C1068" s="115"/>
      <c r="D1068" s="18"/>
      <c r="E1068" s="18"/>
      <c r="F1068" s="18"/>
      <c r="G1068" s="18"/>
      <c r="H1068" s="18"/>
      <c r="I1068" s="18"/>
      <c r="J1068" s="18"/>
      <c r="K1068" s="18"/>
      <c r="L1068" s="18"/>
      <c r="M1068" s="18"/>
      <c r="N1068" s="18"/>
      <c r="O1068" s="18"/>
      <c r="P1068" s="18"/>
      <c r="Q1068" s="18"/>
      <c r="R1068" s="18"/>
      <c r="S1068" s="18"/>
      <c r="T1068" s="18"/>
      <c r="U1068" s="18"/>
      <c r="V1068" s="18"/>
      <c r="W1068" s="18"/>
      <c r="X1068" s="18"/>
      <c r="Y1068" s="18"/>
      <c r="Z1068" s="18"/>
    </row>
    <row r="1069" spans="1:26" ht="11.25" customHeight="1" x14ac:dyDescent="0.35">
      <c r="A1069" s="82"/>
      <c r="B1069" s="114"/>
      <c r="C1069" s="115"/>
      <c r="D1069" s="18"/>
      <c r="E1069" s="18"/>
      <c r="F1069" s="18"/>
      <c r="G1069" s="18"/>
      <c r="H1069" s="18"/>
      <c r="I1069" s="18"/>
      <c r="J1069" s="18"/>
      <c r="K1069" s="18"/>
      <c r="L1069" s="18"/>
      <c r="M1069" s="18"/>
      <c r="N1069" s="18"/>
      <c r="O1069" s="18"/>
      <c r="P1069" s="18"/>
      <c r="Q1069" s="18"/>
      <c r="R1069" s="18"/>
      <c r="S1069" s="18"/>
      <c r="T1069" s="18"/>
      <c r="U1069" s="18"/>
      <c r="V1069" s="18"/>
      <c r="W1069" s="18"/>
      <c r="X1069" s="18"/>
      <c r="Y1069" s="18"/>
      <c r="Z1069" s="18"/>
    </row>
    <row r="1070" spans="1:26" ht="11.25" customHeight="1" x14ac:dyDescent="0.35">
      <c r="A1070" s="82"/>
      <c r="B1070" s="114"/>
      <c r="C1070" s="115"/>
      <c r="D1070" s="18"/>
      <c r="E1070" s="18"/>
      <c r="F1070" s="18"/>
      <c r="G1070" s="18"/>
      <c r="H1070" s="18"/>
      <c r="I1070" s="18"/>
      <c r="J1070" s="18"/>
      <c r="K1070" s="18"/>
      <c r="L1070" s="18"/>
      <c r="M1070" s="18"/>
      <c r="N1070" s="18"/>
      <c r="O1070" s="18"/>
      <c r="P1070" s="18"/>
      <c r="Q1070" s="18"/>
      <c r="R1070" s="18"/>
      <c r="S1070" s="18"/>
      <c r="T1070" s="18"/>
      <c r="U1070" s="18"/>
      <c r="V1070" s="18"/>
      <c r="W1070" s="18"/>
      <c r="X1070" s="18"/>
      <c r="Y1070" s="18"/>
      <c r="Z1070" s="18"/>
    </row>
  </sheetData>
  <mergeCells count="10">
    <mergeCell ref="A9:E9"/>
    <mergeCell ref="B6:D6"/>
    <mergeCell ref="B7:D8"/>
    <mergeCell ref="A3:A4"/>
    <mergeCell ref="B3:D3"/>
    <mergeCell ref="E3:E5"/>
    <mergeCell ref="B4:D4"/>
    <mergeCell ref="A5:A8"/>
    <mergeCell ref="B5:C5"/>
    <mergeCell ref="E6:E8"/>
  </mergeCells>
  <conditionalFormatting sqref="B1:B1048576">
    <cfRule type="containsText" dxfId="2" priority="1" operator="containsText" text="En Cours">
      <formula>NOT(ISERROR(SEARCH("En Cours",B1)))</formula>
    </cfRule>
    <cfRule type="containsText" dxfId="1" priority="2" operator="containsText" text="Non Fait">
      <formula>NOT(ISERROR(SEARCH("Non Fait",B1)))</formula>
    </cfRule>
    <cfRule type="containsText" dxfId="0" priority="3" operator="containsText" text="Fait">
      <formula>NOT(ISERROR(SEARCH("Fait",B1)))</formula>
    </cfRule>
  </conditionalFormatting>
  <dataValidations count="1">
    <dataValidation type="list" allowBlank="1" showErrorMessage="1" sqref="B212">
      <formula1>$B$20:$B$23</formula1>
    </dataValidation>
  </dataValidations>
  <printOptions horizontalCentered="1"/>
  <pageMargins left="0.19685039370078741" right="0.19685039370078741" top="0" bottom="0.39370078740157483" header="0" footer="0"/>
  <pageSetup paperSize="9" orientation="landscape"/>
  <headerFooter>
    <oddFooter>&amp;L000000Fichier : &amp;F&amp;C000000Onglet : &amp;A                                        &amp;R000000Imprimé le &amp;D, page n° &amp;P/</oddFooter>
  </headerFooter>
  <drawing r:id="rId1"/>
  <extLst>
    <ext xmlns:x14="http://schemas.microsoft.com/office/spreadsheetml/2009/9/main" uri="{CCE6A557-97BC-4b89-ADB6-D9C93CAAB3DF}">
      <x14:dataValidations xmlns:xm="http://schemas.microsoft.com/office/excel/2006/main" count="1">
        <x14:dataValidation type="list" allowBlank="1" showErrorMessage="1">
          <x14:formula1>
            <xm:f>Utilitaires!$C$9:$C$13</xm:f>
          </x14:formula1>
          <xm:sqref>B13:B22 B25:B28 B30:B33 B35 B37:B52 B54:B55 B57:B60 B62:B63 B65:B71 B73:B75 B77:B82 B85:B126 B129:B142 B144:B145 B147:B153 B155:B156 B158:B159 B161:B178 B180:B198 B200:B209 B213:B215 B217:B231 B233:B253 B256:B258 B260:B263 B265:B266 B268:B276 B278:B280 B282:B288 B290:B291 B294 B296:B306 B308:B309 B311:B324 B326 B328:B331 B334:B337 B340:B345 B347:B349 B352:B357 B360:B386 B388:B407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C999"/>
  <sheetViews>
    <sheetView topLeftCell="A68" zoomScale="122" zoomScaleNormal="122" workbookViewId="0">
      <selection activeCell="B3" sqref="B3"/>
    </sheetView>
  </sheetViews>
  <sheetFormatPr baseColWidth="10" defaultColWidth="10.15234375" defaultRowHeight="15" customHeight="1" x14ac:dyDescent="0.35"/>
  <cols>
    <col min="1" max="2" width="14.3046875" customWidth="1"/>
    <col min="3" max="4" width="12.15234375" customWidth="1"/>
    <col min="5" max="5" width="11.69140625" customWidth="1"/>
    <col min="6" max="6" width="17.15234375" customWidth="1"/>
    <col min="7" max="8" width="7" customWidth="1"/>
    <col min="9" max="9" width="16.3046875" customWidth="1"/>
    <col min="10" max="29" width="10.69140625" customWidth="1"/>
  </cols>
  <sheetData>
    <row r="1" spans="1:29" ht="11.25" customHeight="1" x14ac:dyDescent="0.35">
      <c r="A1" s="116" t="str">
        <f>'Mode d''emploi'!A1</f>
        <v> © UTC 2024 - Master IDS -  Etude complète : travaux.master.utc.fr réf n° IDS249</v>
      </c>
      <c r="B1" s="117"/>
      <c r="C1" s="117"/>
      <c r="D1" s="117"/>
      <c r="E1" s="117"/>
      <c r="F1" s="117"/>
      <c r="G1" s="117"/>
      <c r="H1" s="117"/>
      <c r="I1" s="118" t="str">
        <f>'Mode d''emploi'!J1</f>
        <v xml:space="preserve">©  AGBODJALO G, EL ATTAOUI F, KUETE L H, KWEKEU KWEDJIN A  </v>
      </c>
      <c r="J1" s="119"/>
      <c r="K1" s="15"/>
      <c r="L1" s="15"/>
      <c r="M1" s="15"/>
      <c r="N1" s="15"/>
      <c r="O1" s="15"/>
      <c r="P1" s="15"/>
      <c r="Q1" s="15"/>
      <c r="R1" s="15"/>
      <c r="S1" s="15"/>
      <c r="T1" s="15"/>
      <c r="U1" s="15"/>
      <c r="V1" s="15"/>
      <c r="W1" s="15"/>
      <c r="X1" s="15"/>
      <c r="Y1" s="15"/>
      <c r="Z1" s="15"/>
      <c r="AA1" s="15"/>
      <c r="AB1" s="15"/>
      <c r="AC1" s="15"/>
    </row>
    <row r="2" spans="1:29" ht="11.25" customHeight="1" x14ac:dyDescent="0.35">
      <c r="A2" s="120" t="str">
        <f>'Mode d''emploi'!A2</f>
        <v>Document d'appui à la déclaration de conformité au règlement 2017/746</v>
      </c>
      <c r="B2" s="121"/>
      <c r="C2" s="122"/>
      <c r="D2" s="122"/>
      <c r="E2" s="123"/>
      <c r="F2" s="122"/>
      <c r="G2" s="124"/>
      <c r="H2" s="125"/>
      <c r="I2" s="124" t="s">
        <v>53</v>
      </c>
      <c r="J2" s="125"/>
      <c r="K2" s="125"/>
      <c r="L2" s="125"/>
      <c r="M2" s="125"/>
      <c r="N2" s="125"/>
      <c r="O2" s="125"/>
      <c r="P2" s="125"/>
      <c r="Q2" s="125"/>
      <c r="R2" s="125"/>
      <c r="S2" s="125"/>
      <c r="T2" s="125"/>
      <c r="U2" s="125"/>
      <c r="V2" s="125"/>
      <c r="W2" s="125"/>
      <c r="X2" s="125"/>
      <c r="Y2" s="125"/>
      <c r="Z2" s="125"/>
      <c r="AA2" s="125"/>
      <c r="AB2" s="125"/>
      <c r="AC2" s="125"/>
    </row>
    <row r="3" spans="1:29" ht="44.5" customHeight="1" x14ac:dyDescent="0.35">
      <c r="A3" s="126"/>
      <c r="B3" s="127"/>
      <c r="C3" s="127"/>
      <c r="D3" s="127"/>
      <c r="E3" s="128" t="s">
        <v>482</v>
      </c>
      <c r="F3" s="127"/>
      <c r="G3" s="127"/>
      <c r="H3" s="127"/>
      <c r="I3" s="129"/>
      <c r="J3" s="18"/>
      <c r="K3" s="18"/>
      <c r="L3" s="18"/>
      <c r="M3" s="18"/>
      <c r="N3" s="18"/>
      <c r="O3" s="18"/>
      <c r="P3" s="18"/>
      <c r="Q3" s="18"/>
      <c r="R3" s="18"/>
      <c r="S3" s="18"/>
      <c r="T3" s="18"/>
      <c r="U3" s="18"/>
      <c r="V3" s="18"/>
      <c r="W3" s="18"/>
      <c r="X3" s="18"/>
      <c r="Y3" s="18"/>
      <c r="Z3" s="18"/>
      <c r="AA3" s="18"/>
      <c r="AB3" s="18"/>
      <c r="AC3" s="18"/>
    </row>
    <row r="4" spans="1:29" ht="18" customHeight="1" x14ac:dyDescent="0.35">
      <c r="A4" s="281" t="str">
        <f>'Résultats Globaux'!A6:D6</f>
        <v>Informations sur l'organisme et le dispositif médical</v>
      </c>
      <c r="B4" s="254"/>
      <c r="C4" s="254"/>
      <c r="D4" s="254"/>
      <c r="E4" s="254"/>
      <c r="F4" s="254"/>
      <c r="G4" s="254"/>
      <c r="H4" s="254"/>
      <c r="I4" s="255"/>
      <c r="J4" s="18"/>
      <c r="K4" s="18"/>
      <c r="L4" s="18"/>
      <c r="M4" s="18"/>
      <c r="N4" s="18"/>
      <c r="O4" s="18"/>
      <c r="P4" s="18"/>
      <c r="Q4" s="18"/>
      <c r="R4" s="18"/>
      <c r="S4" s="18"/>
      <c r="T4" s="18"/>
      <c r="U4" s="18"/>
      <c r="V4" s="18"/>
      <c r="W4" s="18"/>
      <c r="X4" s="18"/>
      <c r="Y4" s="18"/>
      <c r="Z4" s="18"/>
      <c r="AA4" s="18"/>
      <c r="AB4" s="18"/>
      <c r="AC4" s="18"/>
    </row>
    <row r="5" spans="1:29" ht="15" customHeight="1" x14ac:dyDescent="0.35">
      <c r="A5" s="346" t="str">
        <f>'Mode d''emploi'!A6</f>
        <v>Organisme :</v>
      </c>
      <c r="B5" s="272"/>
      <c r="C5" s="347" t="str">
        <f>'Mode d''emploi'!D6</f>
        <v>Nom de l'établissement :</v>
      </c>
      <c r="D5" s="272"/>
      <c r="E5" s="342" t="str">
        <f>'Mode d''emploi'!H6</f>
        <v>DMDIV</v>
      </c>
      <c r="F5" s="255"/>
      <c r="G5" s="348" t="s">
        <v>483</v>
      </c>
      <c r="H5" s="261"/>
      <c r="I5" s="324" t="s">
        <v>56</v>
      </c>
      <c r="J5" s="18"/>
      <c r="K5" s="18"/>
      <c r="L5" s="18"/>
      <c r="M5" s="18"/>
      <c r="N5" s="18"/>
      <c r="O5" s="18"/>
      <c r="P5" s="18"/>
      <c r="Q5" s="18"/>
      <c r="R5" s="18"/>
      <c r="S5" s="18"/>
      <c r="T5" s="18"/>
      <c r="U5" s="18"/>
      <c r="V5" s="18"/>
      <c r="W5" s="18"/>
      <c r="X5" s="18"/>
      <c r="Y5" s="18"/>
      <c r="Z5" s="18"/>
      <c r="AA5" s="18"/>
      <c r="AB5" s="18"/>
      <c r="AC5" s="18"/>
    </row>
    <row r="6" spans="1:29" ht="19.5" customHeight="1" x14ac:dyDescent="0.35">
      <c r="A6" s="346" t="str">
        <f>'Mode d''emploi'!A7</f>
        <v xml:space="preserve"> Personne Chargée de Veiller 
au Respect de la Réglementation (PCVRR) : </v>
      </c>
      <c r="B6" s="272"/>
      <c r="C6" s="347" t="str">
        <f>'Mode d''emploi'!D7</f>
        <v>NOM et Prénom :</v>
      </c>
      <c r="D6" s="272"/>
      <c r="E6" s="343" t="str">
        <f>'Evaluation par Article'!B7</f>
        <v>Indiquez le nom du dispositif</v>
      </c>
      <c r="F6" s="344"/>
      <c r="G6" s="349" t="str">
        <f>'Evaluation par Article'!$E$3</f>
        <v>Indiquez ici les noms des participants</v>
      </c>
      <c r="H6" s="344"/>
      <c r="I6" s="318"/>
      <c r="J6" s="18"/>
      <c r="K6" s="18"/>
      <c r="L6" s="18"/>
      <c r="M6" s="18"/>
      <c r="N6" s="18"/>
      <c r="O6" s="18"/>
      <c r="P6" s="18"/>
      <c r="Q6" s="18"/>
      <c r="R6" s="18"/>
      <c r="S6" s="18"/>
      <c r="T6" s="18"/>
      <c r="U6" s="18"/>
      <c r="V6" s="18"/>
      <c r="W6" s="18"/>
      <c r="X6" s="18"/>
      <c r="Y6" s="18"/>
      <c r="Z6" s="18"/>
      <c r="AA6" s="18"/>
      <c r="AB6" s="18"/>
      <c r="AC6" s="18"/>
    </row>
    <row r="7" spans="1:29" ht="15" customHeight="1" x14ac:dyDescent="0.35">
      <c r="A7" s="130"/>
      <c r="B7" s="131" t="str">
        <f>'Mode d''emploi'!D8</f>
        <v>email:</v>
      </c>
      <c r="C7" s="132" t="str">
        <f>'Mode d''emploi'!F8</f>
        <v xml:space="preserve">tél: </v>
      </c>
      <c r="D7" s="133"/>
      <c r="E7" s="345"/>
      <c r="F7" s="341"/>
      <c r="G7" s="345"/>
      <c r="H7" s="341"/>
      <c r="I7" s="325"/>
      <c r="J7" s="18"/>
      <c r="K7" s="18"/>
      <c r="L7" s="18"/>
      <c r="M7" s="18"/>
      <c r="N7" s="18"/>
      <c r="O7" s="18"/>
      <c r="P7" s="18"/>
      <c r="Q7" s="18"/>
      <c r="R7" s="18"/>
      <c r="S7" s="18"/>
      <c r="T7" s="18"/>
      <c r="U7" s="18"/>
      <c r="V7" s="18"/>
      <c r="W7" s="18"/>
      <c r="X7" s="18"/>
      <c r="Y7" s="18"/>
      <c r="Z7" s="18"/>
      <c r="AA7" s="18"/>
      <c r="AB7" s="18"/>
      <c r="AC7" s="18"/>
    </row>
    <row r="8" spans="1:29" ht="12.75" customHeight="1" x14ac:dyDescent="0.35">
      <c r="A8" s="336" t="str">
        <f>'Mode d''emploi'!A5:J5</f>
        <v>Attention : Seules les cases blanches écrites en bleu peuvent être modifiées par l’utilisateur. Cela concerne toutes les parties de l’outil.</v>
      </c>
      <c r="B8" s="337"/>
      <c r="C8" s="337"/>
      <c r="D8" s="337"/>
      <c r="E8" s="337"/>
      <c r="F8" s="337"/>
      <c r="G8" s="337"/>
      <c r="H8" s="337"/>
      <c r="I8" s="337"/>
      <c r="J8" s="18"/>
      <c r="K8" s="18"/>
      <c r="L8" s="18"/>
      <c r="M8" s="18"/>
      <c r="N8" s="18"/>
      <c r="O8" s="18"/>
      <c r="P8" s="18"/>
      <c r="Q8" s="18"/>
      <c r="R8" s="18"/>
      <c r="S8" s="18"/>
      <c r="T8" s="18"/>
      <c r="U8" s="18"/>
      <c r="V8" s="18"/>
      <c r="W8" s="18"/>
      <c r="X8" s="18"/>
      <c r="Y8" s="18"/>
      <c r="Z8" s="18"/>
      <c r="AA8" s="18"/>
      <c r="AB8" s="18"/>
      <c r="AC8" s="18"/>
    </row>
    <row r="9" spans="1:29" ht="21" customHeight="1" x14ac:dyDescent="0.35">
      <c r="A9" s="338" t="s">
        <v>484</v>
      </c>
      <c r="B9" s="260"/>
      <c r="C9" s="260"/>
      <c r="D9" s="260"/>
      <c r="E9" s="260"/>
      <c r="F9" s="260"/>
      <c r="G9" s="260"/>
      <c r="H9" s="260"/>
      <c r="I9" s="272"/>
      <c r="J9" s="18"/>
      <c r="K9" s="18"/>
      <c r="L9" s="18"/>
      <c r="M9" s="18"/>
      <c r="N9" s="18"/>
      <c r="O9" s="18"/>
      <c r="P9" s="18"/>
      <c r="Q9" s="18"/>
      <c r="R9" s="18"/>
      <c r="S9" s="18"/>
      <c r="T9" s="18"/>
      <c r="U9" s="18"/>
      <c r="V9" s="18"/>
      <c r="W9" s="18"/>
      <c r="X9" s="18"/>
      <c r="Y9" s="18"/>
      <c r="Z9" s="18"/>
      <c r="AA9" s="18"/>
      <c r="AB9" s="18"/>
      <c r="AC9" s="18"/>
    </row>
    <row r="10" spans="1:29" ht="15.75" customHeight="1" x14ac:dyDescent="0.35">
      <c r="A10" s="339" t="s">
        <v>485</v>
      </c>
      <c r="B10" s="254"/>
      <c r="C10" s="254"/>
      <c r="D10" s="255"/>
      <c r="E10" s="134"/>
      <c r="F10" s="135"/>
      <c r="G10" s="135"/>
      <c r="H10" s="135"/>
      <c r="I10" s="136"/>
      <c r="J10" s="18"/>
      <c r="K10" s="18"/>
      <c r="L10" s="18"/>
      <c r="M10" s="18"/>
      <c r="N10" s="18"/>
      <c r="O10" s="18"/>
      <c r="P10" s="18"/>
      <c r="Q10" s="18"/>
      <c r="R10" s="18"/>
      <c r="S10" s="18"/>
      <c r="T10" s="18"/>
      <c r="U10" s="18"/>
      <c r="V10" s="18"/>
      <c r="W10" s="18"/>
      <c r="X10" s="18"/>
      <c r="Y10" s="18"/>
      <c r="Z10" s="18"/>
      <c r="AA10" s="18"/>
      <c r="AB10" s="18"/>
      <c r="AC10" s="18"/>
    </row>
    <row r="11" spans="1:29" ht="66" customHeight="1" x14ac:dyDescent="0.35">
      <c r="A11" s="340" t="s">
        <v>486</v>
      </c>
      <c r="B11" s="312"/>
      <c r="C11" s="312"/>
      <c r="D11" s="341"/>
      <c r="E11" s="137"/>
      <c r="F11" s="138"/>
      <c r="G11" s="138"/>
      <c r="H11" s="138"/>
      <c r="I11" s="139"/>
      <c r="J11" s="18"/>
      <c r="K11" s="18"/>
      <c r="L11" s="18"/>
      <c r="M11" s="18"/>
      <c r="N11" s="18"/>
      <c r="O11" s="18"/>
      <c r="P11" s="18"/>
      <c r="Q11" s="18"/>
      <c r="R11" s="18"/>
      <c r="S11" s="18"/>
      <c r="T11" s="18"/>
      <c r="U11" s="18"/>
      <c r="V11" s="18"/>
      <c r="W11" s="18"/>
      <c r="X11" s="18"/>
      <c r="Y11" s="18"/>
      <c r="Z11" s="18"/>
      <c r="AA11" s="18"/>
      <c r="AB11" s="18"/>
      <c r="AC11" s="18"/>
    </row>
    <row r="12" spans="1:29" ht="18" customHeight="1" x14ac:dyDescent="0.35">
      <c r="A12" s="339" t="s">
        <v>487</v>
      </c>
      <c r="B12" s="254"/>
      <c r="C12" s="254"/>
      <c r="D12" s="255"/>
      <c r="E12" s="137"/>
      <c r="F12" s="138"/>
      <c r="G12" s="138"/>
      <c r="H12" s="138"/>
      <c r="I12" s="139"/>
      <c r="J12" s="18"/>
      <c r="K12" s="18"/>
      <c r="L12" s="18"/>
      <c r="M12" s="18"/>
      <c r="N12" s="18"/>
      <c r="O12" s="18"/>
      <c r="P12" s="18"/>
      <c r="Q12" s="18"/>
      <c r="R12" s="18"/>
      <c r="S12" s="18"/>
      <c r="T12" s="18"/>
      <c r="U12" s="18"/>
      <c r="V12" s="18"/>
      <c r="W12" s="18"/>
      <c r="X12" s="18"/>
      <c r="Y12" s="18"/>
      <c r="Z12" s="18"/>
      <c r="AA12" s="18"/>
      <c r="AB12" s="18"/>
      <c r="AC12" s="18"/>
    </row>
    <row r="13" spans="1:29" ht="40.5" customHeight="1" x14ac:dyDescent="0.35">
      <c r="A13" s="140" t="s">
        <v>488</v>
      </c>
      <c r="B13" s="140" t="s">
        <v>489</v>
      </c>
      <c r="C13" s="141" t="s">
        <v>490</v>
      </c>
      <c r="D13" s="142" t="s">
        <v>491</v>
      </c>
      <c r="E13" s="137"/>
      <c r="F13" s="138"/>
      <c r="G13" s="138"/>
      <c r="H13" s="138"/>
      <c r="I13" s="139"/>
      <c r="J13" s="18"/>
      <c r="K13" s="18"/>
      <c r="L13" s="18"/>
      <c r="M13" s="18"/>
      <c r="N13" s="18"/>
      <c r="O13" s="18"/>
      <c r="P13" s="18"/>
      <c r="Q13" s="18"/>
      <c r="R13" s="18"/>
      <c r="S13" s="18"/>
      <c r="T13" s="18"/>
      <c r="U13" s="18"/>
      <c r="V13" s="18"/>
      <c r="W13" s="18"/>
      <c r="X13" s="18"/>
      <c r="Y13" s="18"/>
      <c r="Z13" s="18"/>
      <c r="AA13" s="18"/>
      <c r="AB13" s="18"/>
      <c r="AC13" s="18"/>
    </row>
    <row r="14" spans="1:29" ht="42.75" customHeight="1" x14ac:dyDescent="0.35">
      <c r="A14" s="328" t="s">
        <v>492</v>
      </c>
      <c r="B14" s="333"/>
      <c r="C14" s="333"/>
      <c r="D14" s="329"/>
      <c r="E14" s="137"/>
      <c r="F14" s="138"/>
      <c r="G14" s="138"/>
      <c r="H14" s="138"/>
      <c r="I14" s="139"/>
      <c r="J14" s="18"/>
      <c r="K14" s="18"/>
      <c r="L14" s="18"/>
      <c r="M14" s="18"/>
      <c r="N14" s="18"/>
      <c r="O14" s="18"/>
      <c r="P14" s="18"/>
      <c r="Q14" s="18"/>
      <c r="R14" s="18"/>
      <c r="S14" s="18"/>
      <c r="T14" s="18"/>
      <c r="U14" s="18"/>
      <c r="V14" s="18"/>
      <c r="W14" s="18"/>
      <c r="X14" s="18"/>
      <c r="Y14" s="18"/>
      <c r="Z14" s="18"/>
      <c r="AA14" s="18"/>
      <c r="AB14" s="18"/>
      <c r="AC14" s="18"/>
    </row>
    <row r="15" spans="1:29" ht="42.75" customHeight="1" x14ac:dyDescent="0.35">
      <c r="A15" s="322"/>
      <c r="B15" s="332"/>
      <c r="C15" s="332"/>
      <c r="D15" s="330"/>
      <c r="E15" s="137"/>
      <c r="F15" s="138"/>
      <c r="G15" s="138"/>
      <c r="H15" s="138"/>
      <c r="I15" s="139"/>
      <c r="J15" s="18"/>
      <c r="K15" s="18"/>
      <c r="L15" s="18"/>
      <c r="M15" s="18"/>
      <c r="N15" s="18"/>
      <c r="O15" s="18"/>
      <c r="P15" s="18"/>
      <c r="Q15" s="18"/>
      <c r="R15" s="18"/>
      <c r="S15" s="18"/>
      <c r="T15" s="18"/>
      <c r="U15" s="18"/>
      <c r="V15" s="18"/>
      <c r="W15" s="18"/>
      <c r="X15" s="18"/>
      <c r="Y15" s="18"/>
      <c r="Z15" s="18"/>
      <c r="AA15" s="18"/>
      <c r="AB15" s="18"/>
      <c r="AC15" s="18"/>
    </row>
    <row r="16" spans="1:29" ht="42.75" customHeight="1" x14ac:dyDescent="0.35">
      <c r="A16" s="328" t="s">
        <v>493</v>
      </c>
      <c r="B16" s="333"/>
      <c r="C16" s="333"/>
      <c r="D16" s="329"/>
      <c r="E16" s="137"/>
      <c r="F16" s="138"/>
      <c r="G16" s="138"/>
      <c r="H16" s="138"/>
      <c r="I16" s="139"/>
      <c r="J16" s="18"/>
      <c r="K16" s="18"/>
      <c r="L16" s="18"/>
      <c r="M16" s="18"/>
      <c r="N16" s="18"/>
      <c r="O16" s="18"/>
      <c r="P16" s="18"/>
      <c r="Q16" s="18"/>
      <c r="R16" s="18"/>
      <c r="S16" s="18"/>
      <c r="T16" s="18"/>
      <c r="U16" s="18"/>
      <c r="V16" s="18"/>
      <c r="W16" s="18"/>
      <c r="X16" s="18"/>
      <c r="Y16" s="18"/>
      <c r="Z16" s="18"/>
      <c r="AA16" s="18"/>
      <c r="AB16" s="18"/>
      <c r="AC16" s="18"/>
    </row>
    <row r="17" spans="1:29" ht="42.75" customHeight="1" x14ac:dyDescent="0.35">
      <c r="A17" s="322"/>
      <c r="B17" s="332"/>
      <c r="C17" s="332"/>
      <c r="D17" s="330"/>
      <c r="E17" s="137"/>
      <c r="F17" s="138"/>
      <c r="G17" s="138"/>
      <c r="H17" s="138"/>
      <c r="I17" s="139"/>
      <c r="J17" s="18"/>
      <c r="K17" s="18"/>
      <c r="L17" s="18"/>
      <c r="M17" s="18"/>
      <c r="N17" s="18"/>
      <c r="O17" s="18"/>
      <c r="P17" s="18"/>
      <c r="Q17" s="18"/>
      <c r="R17" s="18"/>
      <c r="S17" s="18"/>
      <c r="T17" s="18"/>
      <c r="U17" s="18"/>
      <c r="V17" s="18"/>
      <c r="W17" s="18"/>
      <c r="X17" s="18"/>
      <c r="Y17" s="18"/>
      <c r="Z17" s="18"/>
      <c r="AA17" s="18"/>
      <c r="AB17" s="18"/>
      <c r="AC17" s="18"/>
    </row>
    <row r="18" spans="1:29" ht="42.75" customHeight="1" x14ac:dyDescent="0.35">
      <c r="A18" s="334" t="s">
        <v>494</v>
      </c>
      <c r="B18" s="331"/>
      <c r="C18" s="331"/>
      <c r="D18" s="335"/>
      <c r="E18" s="137"/>
      <c r="F18" s="138"/>
      <c r="G18" s="138"/>
      <c r="H18" s="138"/>
      <c r="I18" s="139"/>
      <c r="J18" s="18"/>
      <c r="K18" s="18"/>
      <c r="L18" s="18"/>
      <c r="M18" s="18"/>
      <c r="N18" s="18"/>
      <c r="O18" s="18"/>
      <c r="P18" s="18"/>
      <c r="Q18" s="18"/>
      <c r="R18" s="18"/>
      <c r="S18" s="18"/>
      <c r="T18" s="18"/>
      <c r="U18" s="18"/>
      <c r="V18" s="18"/>
      <c r="W18" s="18"/>
      <c r="X18" s="18"/>
      <c r="Y18" s="18"/>
      <c r="Z18" s="18"/>
      <c r="AA18" s="18"/>
      <c r="AB18" s="18"/>
      <c r="AC18" s="18"/>
    </row>
    <row r="19" spans="1:29" ht="42.75" customHeight="1" x14ac:dyDescent="0.35">
      <c r="A19" s="322"/>
      <c r="B19" s="332"/>
      <c r="C19" s="332"/>
      <c r="D19" s="330"/>
      <c r="E19" s="143"/>
      <c r="F19" s="144"/>
      <c r="G19" s="144"/>
      <c r="H19" s="144"/>
      <c r="I19" s="145"/>
      <c r="J19" s="18"/>
      <c r="K19" s="18"/>
      <c r="L19" s="18"/>
      <c r="M19" s="18"/>
      <c r="N19" s="18"/>
      <c r="O19" s="18"/>
      <c r="P19" s="18"/>
      <c r="Q19" s="18"/>
      <c r="R19" s="18"/>
      <c r="S19" s="18"/>
      <c r="T19" s="18"/>
      <c r="U19" s="18"/>
      <c r="V19" s="18"/>
      <c r="W19" s="18"/>
      <c r="X19" s="18"/>
      <c r="Y19" s="18"/>
      <c r="Z19" s="18"/>
      <c r="AA19" s="18"/>
      <c r="AB19" s="18"/>
      <c r="AC19" s="18"/>
    </row>
    <row r="20" spans="1:29" ht="39.75" customHeight="1" x14ac:dyDescent="0.35">
      <c r="A20" s="146" t="s">
        <v>495</v>
      </c>
      <c r="B20" s="146" t="s">
        <v>496</v>
      </c>
      <c r="C20" s="146" t="s">
        <v>501</v>
      </c>
      <c r="D20" s="146" t="s">
        <v>59</v>
      </c>
      <c r="E20" s="146" t="s">
        <v>727</v>
      </c>
      <c r="F20" s="146" t="s">
        <v>497</v>
      </c>
      <c r="G20" s="146" t="s">
        <v>498</v>
      </c>
      <c r="H20" s="146" t="s">
        <v>499</v>
      </c>
      <c r="I20" s="146" t="s">
        <v>500</v>
      </c>
      <c r="Q20" s="25"/>
      <c r="R20" s="25"/>
      <c r="S20" s="25"/>
      <c r="T20" s="25"/>
      <c r="U20" s="25"/>
      <c r="V20" s="25"/>
      <c r="W20" s="25"/>
      <c r="X20" s="25"/>
      <c r="Y20" s="25"/>
      <c r="Z20" s="25"/>
      <c r="AA20" s="25"/>
      <c r="AB20" s="25"/>
      <c r="AC20" s="25"/>
    </row>
    <row r="21" spans="1:29" ht="40" x14ac:dyDescent="0.35">
      <c r="A21" s="147" t="s">
        <v>502</v>
      </c>
      <c r="B21" s="148" t="s">
        <v>503</v>
      </c>
      <c r="C21" s="152" t="str">
        <f>IFERROR(IF(D21&lt;100%,Utilitaires!$D$5,Utilitaires!$D$4), "NA")</f>
        <v>Incomplet</v>
      </c>
      <c r="D21" s="252">
        <f>'Evaluation par Annexe'!C11</f>
        <v>0</v>
      </c>
      <c r="E21" s="154" t="str">
        <f>IFERROR(VLOOKUP('Maîtrise documentaire'!C21,Utilitaires!$D$3:$G$5,3,FALSE),"")</f>
        <v>Revoir les documents prouvant la conformité à l'exigence</v>
      </c>
      <c r="F21" s="149" t="s">
        <v>64</v>
      </c>
      <c r="G21" s="149" t="s">
        <v>64</v>
      </c>
      <c r="H21" s="150" t="s">
        <v>710</v>
      </c>
      <c r="I21" s="151" t="s">
        <v>711</v>
      </c>
      <c r="Q21" s="15"/>
      <c r="R21" s="15"/>
      <c r="S21" s="15"/>
      <c r="T21" s="15"/>
      <c r="U21" s="15"/>
      <c r="V21" s="15"/>
      <c r="W21" s="15"/>
      <c r="X21" s="15"/>
      <c r="Y21" s="15"/>
      <c r="Z21" s="15"/>
      <c r="AA21" s="15"/>
      <c r="AB21" s="15"/>
      <c r="AC21" s="15"/>
    </row>
    <row r="22" spans="1:29" ht="40" x14ac:dyDescent="0.35">
      <c r="A22" s="147" t="s">
        <v>504</v>
      </c>
      <c r="B22" s="148" t="s">
        <v>505</v>
      </c>
      <c r="C22" s="152" t="str">
        <f>IFERROR(IF(D22&lt;100%,Utilitaires!$D$5,Utilitaires!$D$4), "NA")</f>
        <v>Incomplet</v>
      </c>
      <c r="D22" s="252">
        <f>'Evaluation par Annexe'!C11</f>
        <v>0</v>
      </c>
      <c r="E22" s="154" t="str">
        <f>IFERROR(VLOOKUP('Maîtrise documentaire'!C22,Utilitaires!$D$3:$G$5,3,FALSE),"")</f>
        <v>Revoir les documents prouvant la conformité à l'exigence</v>
      </c>
      <c r="F22" s="149" t="s">
        <v>64</v>
      </c>
      <c r="G22" s="149" t="s">
        <v>64</v>
      </c>
      <c r="H22" s="150" t="s">
        <v>712</v>
      </c>
      <c r="I22" s="151" t="s">
        <v>711</v>
      </c>
      <c r="Q22" s="15"/>
      <c r="R22" s="15"/>
      <c r="S22" s="15"/>
      <c r="T22" s="15"/>
      <c r="U22" s="15"/>
      <c r="V22" s="15"/>
      <c r="W22" s="15"/>
      <c r="X22" s="15"/>
      <c r="Y22" s="15"/>
      <c r="Z22" s="15"/>
      <c r="AA22" s="15"/>
      <c r="AB22" s="15"/>
      <c r="AC22" s="15"/>
    </row>
    <row r="23" spans="1:29" ht="40" x14ac:dyDescent="0.35">
      <c r="A23" s="147" t="s">
        <v>506</v>
      </c>
      <c r="B23" s="155" t="s">
        <v>507</v>
      </c>
      <c r="C23" s="152" t="str">
        <f>IFERROR(IF(D23&lt;100%,Utilitaires!$D$5,Utilitaires!$D$4), "NA")</f>
        <v>Incomplet</v>
      </c>
      <c r="D23" s="153">
        <f>AVERAGE('Evaluation par Article'!C17,'Evaluation par Annexe'!C127)</f>
        <v>0</v>
      </c>
      <c r="E23" s="154" t="str">
        <f>IFERROR(VLOOKUP('Maîtrise documentaire'!C23,Utilitaires!$D$3:$G$5,3,FALSE),"")</f>
        <v>Revoir les documents prouvant la conformité à l'exigence</v>
      </c>
      <c r="F23" s="149" t="s">
        <v>64</v>
      </c>
      <c r="G23" s="149" t="s">
        <v>64</v>
      </c>
      <c r="H23" s="150" t="s">
        <v>713</v>
      </c>
      <c r="I23" s="151" t="s">
        <v>508</v>
      </c>
      <c r="Q23" s="15"/>
      <c r="R23" s="15"/>
      <c r="S23" s="15"/>
      <c r="T23" s="15"/>
      <c r="U23" s="15"/>
      <c r="V23" s="15"/>
      <c r="W23" s="15"/>
      <c r="X23" s="15"/>
      <c r="Y23" s="15"/>
      <c r="Z23" s="15"/>
      <c r="AA23" s="15"/>
      <c r="AB23" s="15"/>
      <c r="AC23" s="15"/>
    </row>
    <row r="24" spans="1:29" ht="42" x14ac:dyDescent="0.35">
      <c r="A24" s="147" t="s">
        <v>509</v>
      </c>
      <c r="B24" s="148" t="s">
        <v>510</v>
      </c>
      <c r="C24" s="152" t="str">
        <f>IFERROR(IF(D24&lt;100%,Utilitaires!$D$5,Utilitaires!$D$4), "NA")</f>
        <v>Incomplet</v>
      </c>
      <c r="D24" s="153">
        <f>'Evaluation par Annexe'!C179</f>
        <v>0</v>
      </c>
      <c r="E24" s="154" t="str">
        <f>IFERROR(VLOOKUP('Maîtrise documentaire'!C24,Utilitaires!$D$3:$G$5,3,FALSE),"")</f>
        <v>Revoir les documents prouvant la conformité à l'exigence</v>
      </c>
      <c r="F24" s="149" t="s">
        <v>64</v>
      </c>
      <c r="G24" s="149" t="s">
        <v>64</v>
      </c>
      <c r="H24" s="150" t="s">
        <v>714</v>
      </c>
      <c r="I24" s="151" t="s">
        <v>511</v>
      </c>
      <c r="Q24" s="15"/>
      <c r="R24" s="15"/>
      <c r="S24" s="15"/>
      <c r="T24" s="15"/>
      <c r="U24" s="15"/>
      <c r="V24" s="15"/>
      <c r="W24" s="15"/>
      <c r="X24" s="15"/>
      <c r="Y24" s="15"/>
      <c r="Z24" s="15"/>
      <c r="AA24" s="15"/>
      <c r="AB24" s="15"/>
      <c r="AC24" s="15"/>
    </row>
    <row r="25" spans="1:29" ht="61.5" customHeight="1" x14ac:dyDescent="0.35">
      <c r="A25" s="147" t="s">
        <v>512</v>
      </c>
      <c r="B25" s="148" t="s">
        <v>513</v>
      </c>
      <c r="C25" s="152" t="str">
        <f>IFERROR(IF(D25&lt;100%,Utilitaires!$D$5,Utilitaires!$D$4), "NA")</f>
        <v>Incomplet</v>
      </c>
      <c r="D25" s="153">
        <f>AVERAGE('Evaluation par Article'!C17,'Evaluation par Annexe'!C11)</f>
        <v>0</v>
      </c>
      <c r="E25" s="154" t="str">
        <f>IFERROR(VLOOKUP('Maîtrise documentaire'!C25,Utilitaires!$D$3:$G$5,3,FALSE),"")</f>
        <v>Revoir les documents prouvant la conformité à l'exigence</v>
      </c>
      <c r="F25" s="149" t="s">
        <v>64</v>
      </c>
      <c r="G25" s="149" t="s">
        <v>64</v>
      </c>
      <c r="H25" s="150" t="s">
        <v>716</v>
      </c>
      <c r="I25" s="151" t="s">
        <v>514</v>
      </c>
      <c r="Q25" s="15"/>
      <c r="R25" s="15"/>
      <c r="S25" s="15"/>
      <c r="T25" s="15"/>
      <c r="U25" s="15"/>
      <c r="V25" s="15"/>
      <c r="W25" s="15"/>
      <c r="X25" s="15"/>
      <c r="Y25" s="15"/>
      <c r="Z25" s="15"/>
      <c r="AA25" s="15"/>
      <c r="AB25" s="15"/>
      <c r="AC25" s="15"/>
    </row>
    <row r="26" spans="1:29" ht="40" x14ac:dyDescent="0.35">
      <c r="A26" s="147" t="s">
        <v>515</v>
      </c>
      <c r="B26" s="155" t="s">
        <v>516</v>
      </c>
      <c r="C26" s="152" t="str">
        <f>IFERROR(IF(D26&lt;100%,Utilitaires!$D$5,Utilitaires!$D$4), "NA")</f>
        <v>Incomplet</v>
      </c>
      <c r="D26" s="153">
        <f>'Evaluation par Annexe'!C358</f>
        <v>0</v>
      </c>
      <c r="E26" s="154" t="str">
        <f>IFERROR(VLOOKUP('Maîtrise documentaire'!C26,Utilitaires!$D$3:$G$5,3,FALSE),"")</f>
        <v>Revoir les documents prouvant la conformité à l'exigence</v>
      </c>
      <c r="F26" s="149" t="s">
        <v>64</v>
      </c>
      <c r="G26" s="149" t="s">
        <v>64</v>
      </c>
      <c r="H26" s="150" t="s">
        <v>717</v>
      </c>
      <c r="I26" s="151" t="s">
        <v>715</v>
      </c>
      <c r="Q26" s="15"/>
      <c r="R26" s="15"/>
      <c r="S26" s="15"/>
      <c r="T26" s="15"/>
      <c r="U26" s="15"/>
      <c r="V26" s="15"/>
      <c r="W26" s="15"/>
      <c r="X26" s="15"/>
      <c r="Y26" s="15"/>
      <c r="Z26" s="15"/>
      <c r="AA26" s="15"/>
      <c r="AB26" s="15"/>
      <c r="AC26" s="15"/>
    </row>
    <row r="27" spans="1:29" ht="42" x14ac:dyDescent="0.35">
      <c r="A27" s="156" t="s">
        <v>517</v>
      </c>
      <c r="B27" s="155" t="s">
        <v>518</v>
      </c>
      <c r="C27" s="152" t="str">
        <f>IFERROR(IF(D27&lt;100%,Utilitaires!$D$5,Utilitaires!$D$4), "NA")</f>
        <v>Incomplet</v>
      </c>
      <c r="D27" s="153">
        <f>AVERAGE('Evaluation par Article'!C17,'Evaluation par Annexe'!C179)</f>
        <v>0</v>
      </c>
      <c r="E27" s="154" t="str">
        <f>IFERROR(VLOOKUP('Maîtrise documentaire'!C27,Utilitaires!$D$3:$G$5,3,FALSE),"")</f>
        <v>Revoir les documents prouvant la conformité à l'exigence</v>
      </c>
      <c r="F27" s="149" t="s">
        <v>64</v>
      </c>
      <c r="G27" s="149" t="s">
        <v>64</v>
      </c>
      <c r="H27" s="150" t="s">
        <v>718</v>
      </c>
      <c r="I27" s="151" t="s">
        <v>719</v>
      </c>
      <c r="Q27" s="15"/>
      <c r="R27" s="15"/>
      <c r="S27" s="15"/>
      <c r="T27" s="15"/>
      <c r="U27" s="15"/>
      <c r="V27" s="15"/>
      <c r="W27" s="15"/>
      <c r="X27" s="15"/>
      <c r="Y27" s="15"/>
      <c r="Z27" s="15"/>
      <c r="AA27" s="15"/>
      <c r="AB27" s="15"/>
      <c r="AC27" s="15"/>
    </row>
    <row r="28" spans="1:29" ht="40" x14ac:dyDescent="0.35">
      <c r="A28" s="147" t="s">
        <v>519</v>
      </c>
      <c r="B28" s="155"/>
      <c r="C28" s="152" t="str">
        <f>IFERROR(IF(D28&lt;100%,Utilitaires!$D$5,Utilitaires!$D$4), "NA")</f>
        <v>Incomplet</v>
      </c>
      <c r="D28" s="153">
        <f>AVERAGE('Evaluation par Article'!C17,'Evaluation par Annexe'!C292)</f>
        <v>0</v>
      </c>
      <c r="E28" s="154" t="str">
        <f>IFERROR(VLOOKUP('Maîtrise documentaire'!C28,Utilitaires!$D$3:$G$5,3,FALSE),"")</f>
        <v>Revoir les documents prouvant la conformité à l'exigence</v>
      </c>
      <c r="F28" s="149" t="s">
        <v>64</v>
      </c>
      <c r="G28" s="149" t="s">
        <v>64</v>
      </c>
      <c r="H28" s="150" t="s">
        <v>520</v>
      </c>
      <c r="I28" s="151" t="s">
        <v>720</v>
      </c>
      <c r="Q28" s="15"/>
      <c r="R28" s="15"/>
      <c r="S28" s="15"/>
      <c r="T28" s="15"/>
      <c r="U28" s="15"/>
      <c r="V28" s="15"/>
      <c r="W28" s="15"/>
      <c r="X28" s="15"/>
      <c r="Y28" s="15"/>
      <c r="Z28" s="15"/>
      <c r="AA28" s="15"/>
      <c r="AB28" s="15"/>
      <c r="AC28" s="15"/>
    </row>
    <row r="29" spans="1:29" ht="40" x14ac:dyDescent="0.35">
      <c r="A29" s="147" t="s">
        <v>521</v>
      </c>
      <c r="B29" s="155"/>
      <c r="C29" s="152" t="str">
        <f>IFERROR(IF(D29&lt;100%,Utilitaires!$D$5,Utilitaires!$D$4), "NA")</f>
        <v>Incomplet</v>
      </c>
      <c r="D29" s="153">
        <f>'Evaluation par Annexe'!C199</f>
        <v>0</v>
      </c>
      <c r="E29" s="154" t="str">
        <f>IFERROR(VLOOKUP('Maîtrise documentaire'!C29,Utilitaires!$D$3:$G$5,3,FALSE),"")</f>
        <v>Revoir les documents prouvant la conformité à l'exigence</v>
      </c>
      <c r="F29" s="149" t="s">
        <v>64</v>
      </c>
      <c r="G29" s="149" t="s">
        <v>64</v>
      </c>
      <c r="H29" s="150" t="s">
        <v>721</v>
      </c>
      <c r="I29" s="151" t="s">
        <v>522</v>
      </c>
      <c r="Q29" s="15"/>
      <c r="R29" s="15"/>
      <c r="S29" s="15"/>
      <c r="T29" s="15"/>
      <c r="U29" s="15"/>
      <c r="V29" s="15"/>
      <c r="W29" s="15"/>
      <c r="X29" s="15"/>
      <c r="Y29" s="15"/>
      <c r="Z29" s="15"/>
      <c r="AA29" s="15"/>
      <c r="AB29" s="15"/>
      <c r="AC29" s="15"/>
    </row>
    <row r="30" spans="1:29" ht="31.5" customHeight="1" x14ac:dyDescent="0.35">
      <c r="A30" s="147" t="s">
        <v>523</v>
      </c>
      <c r="B30" s="155" t="s">
        <v>524</v>
      </c>
      <c r="C30" s="152" t="str">
        <f>IFERROR(IF(D30&lt;100%,Utilitaires!$D$5,Utilitaires!$D$4), "NA")</f>
        <v>Incomplet</v>
      </c>
      <c r="D30" s="153">
        <f>'Evaluation par Annexe'!C210</f>
        <v>0</v>
      </c>
      <c r="E30" s="154" t="str">
        <f>IFERROR(VLOOKUP('Maîtrise documentaire'!C30,Utilitaires!$D$3:$G$5,3,FALSE),"")</f>
        <v>Revoir les documents prouvant la conformité à l'exigence</v>
      </c>
      <c r="F30" s="149" t="s">
        <v>64</v>
      </c>
      <c r="G30" s="149" t="s">
        <v>64</v>
      </c>
      <c r="H30" s="151" t="s">
        <v>525</v>
      </c>
      <c r="I30" s="151" t="s">
        <v>722</v>
      </c>
      <c r="Q30" s="15"/>
      <c r="R30" s="15"/>
      <c r="S30" s="15"/>
      <c r="T30" s="15"/>
      <c r="U30" s="15"/>
      <c r="V30" s="15"/>
      <c r="W30" s="15"/>
      <c r="X30" s="15"/>
      <c r="Y30" s="15"/>
      <c r="Z30" s="15"/>
      <c r="AA30" s="15"/>
      <c r="AB30" s="15"/>
      <c r="AC30" s="15"/>
    </row>
    <row r="31" spans="1:29" ht="33" customHeight="1" x14ac:dyDescent="0.35">
      <c r="A31" s="147" t="s">
        <v>526</v>
      </c>
      <c r="B31" s="155" t="s">
        <v>527</v>
      </c>
      <c r="C31" s="152" t="str">
        <f>IFERROR(IF(D31&lt;100%,Utilitaires!$D$5,Utilitaires!$D$4), "NA")</f>
        <v>Incomplet</v>
      </c>
      <c r="D31" s="153"/>
      <c r="E31" s="154" t="str">
        <f>IFERROR(VLOOKUP('Maîtrise documentaire'!C31,Utilitaires!$D$3:$G$5,3,FALSE),"")</f>
        <v>Revoir les documents prouvant la conformité à l'exigence</v>
      </c>
      <c r="F31" s="149" t="s">
        <v>64</v>
      </c>
      <c r="G31" s="149" t="s">
        <v>64</v>
      </c>
      <c r="H31" s="151" t="s">
        <v>723</v>
      </c>
      <c r="I31" s="151"/>
      <c r="Q31" s="15"/>
      <c r="R31" s="15"/>
      <c r="S31" s="15"/>
      <c r="T31" s="15"/>
      <c r="U31" s="15"/>
      <c r="V31" s="15"/>
      <c r="W31" s="15"/>
      <c r="X31" s="15"/>
      <c r="Y31" s="15"/>
      <c r="Z31" s="15"/>
      <c r="AA31" s="15"/>
      <c r="AB31" s="15"/>
      <c r="AC31" s="15"/>
    </row>
    <row r="32" spans="1:29" ht="21.75" customHeight="1" x14ac:dyDescent="0.35">
      <c r="A32" s="147" t="s">
        <v>528</v>
      </c>
      <c r="B32" s="155" t="s">
        <v>529</v>
      </c>
      <c r="C32" s="152" t="str">
        <f>IFERROR(IF(D32&lt;100%,Utilitaires!$D$5,Utilitaires!$D$4), "NA")</f>
        <v>Complet</v>
      </c>
      <c r="D32" s="153" t="str">
        <f>'Evaluation par Article'!C138</f>
        <v>Taux de VÉRACITÉ</v>
      </c>
      <c r="E32" s="154" t="str">
        <f>IFERROR(VLOOKUP('Maîtrise documentaire'!C32,Utilitaires!$D$3:$G$5,3,FALSE),"")</f>
        <v xml:space="preserve">Les preuves sont complètes mais une mise à jour permanente est requise </v>
      </c>
      <c r="F32" s="149" t="s">
        <v>64</v>
      </c>
      <c r="G32" s="149" t="s">
        <v>64</v>
      </c>
      <c r="H32" s="151" t="s">
        <v>530</v>
      </c>
      <c r="I32" s="151"/>
      <c r="Q32" s="15"/>
      <c r="R32" s="15"/>
      <c r="S32" s="15"/>
      <c r="T32" s="15"/>
      <c r="U32" s="15"/>
      <c r="V32" s="15"/>
      <c r="W32" s="15"/>
      <c r="X32" s="15"/>
      <c r="Y32" s="15"/>
      <c r="Z32" s="15"/>
      <c r="AA32" s="15"/>
      <c r="AB32" s="15"/>
      <c r="AC32" s="15"/>
    </row>
    <row r="33" spans="1:29" ht="21.75" customHeight="1" x14ac:dyDescent="0.35">
      <c r="A33" s="147" t="s">
        <v>531</v>
      </c>
      <c r="B33" s="155" t="s">
        <v>532</v>
      </c>
      <c r="C33" s="152" t="str">
        <f>IFERROR(IF(D33&lt;100%,Utilitaires!$D$5,Utilitaires!$D$4), "NA")</f>
        <v>Incomplet</v>
      </c>
      <c r="D33" s="153">
        <f>IFERROR(AVERAGE('Evaluation par Article'!C117),"")</f>
        <v>0</v>
      </c>
      <c r="E33" s="154" t="str">
        <f>IFERROR(VLOOKUP('Maîtrise documentaire'!C33,Utilitaires!$D$3:$G$5,3,FALSE),"")</f>
        <v>Revoir les documents prouvant la conformité à l'exigence</v>
      </c>
      <c r="F33" s="149" t="s">
        <v>64</v>
      </c>
      <c r="G33" s="149" t="s">
        <v>64</v>
      </c>
      <c r="H33" s="151" t="s">
        <v>726</v>
      </c>
      <c r="I33" s="151"/>
      <c r="Q33" s="15"/>
      <c r="R33" s="15"/>
      <c r="S33" s="15"/>
      <c r="T33" s="15"/>
      <c r="U33" s="15"/>
      <c r="V33" s="15"/>
      <c r="W33" s="15"/>
      <c r="X33" s="15"/>
      <c r="Y33" s="15"/>
      <c r="Z33" s="15"/>
      <c r="AA33" s="15"/>
      <c r="AB33" s="15"/>
      <c r="AC33" s="15"/>
    </row>
    <row r="34" spans="1:29" ht="21.75" customHeight="1" x14ac:dyDescent="0.35">
      <c r="A34" s="147" t="s">
        <v>533</v>
      </c>
      <c r="B34" s="155" t="s">
        <v>534</v>
      </c>
      <c r="C34" s="152" t="str">
        <f>IFERROR(IF(D34&lt;100%,Utilitaires!$D$5,Utilitaires!$D$4), "NA")</f>
        <v>Incomplet</v>
      </c>
      <c r="D34" s="153">
        <f>'Evaluation par Annexe'!C199</f>
        <v>0</v>
      </c>
      <c r="E34" s="154" t="str">
        <f>IFERROR(VLOOKUP('Maîtrise documentaire'!C34,Utilitaires!$D$3:$G$5,3,FALSE),"")</f>
        <v>Revoir les documents prouvant la conformité à l'exigence</v>
      </c>
      <c r="F34" s="149" t="s">
        <v>64</v>
      </c>
      <c r="G34" s="149" t="s">
        <v>64</v>
      </c>
      <c r="H34" s="151" t="s">
        <v>535</v>
      </c>
      <c r="I34" s="151" t="s">
        <v>536</v>
      </c>
      <c r="Q34" s="15"/>
      <c r="R34" s="15"/>
      <c r="S34" s="15"/>
      <c r="T34" s="15"/>
      <c r="U34" s="15"/>
      <c r="V34" s="15"/>
      <c r="W34" s="15"/>
      <c r="X34" s="15"/>
      <c r="Y34" s="15"/>
      <c r="Z34" s="15"/>
      <c r="AA34" s="15"/>
      <c r="AB34" s="15"/>
      <c r="AC34" s="15"/>
    </row>
    <row r="35" spans="1:29" ht="21.75" customHeight="1" x14ac:dyDescent="0.35">
      <c r="A35" s="147" t="s">
        <v>537</v>
      </c>
      <c r="B35" s="155" t="s">
        <v>538</v>
      </c>
      <c r="C35" s="152" t="str">
        <f>IFERROR(IF(D35&lt;100%,Utilitaires!$D$5,Utilitaires!$D$4), "NA")</f>
        <v>Incomplet</v>
      </c>
      <c r="D35" s="153">
        <f>'Evaluation par Annexe'!C292</f>
        <v>0</v>
      </c>
      <c r="E35" s="154" t="str">
        <f>IFERROR(VLOOKUP('Maîtrise documentaire'!C35,Utilitaires!$D$3:$G$5,3,FALSE),"")</f>
        <v>Revoir les documents prouvant la conformité à l'exigence</v>
      </c>
      <c r="F35" s="149" t="s">
        <v>64</v>
      </c>
      <c r="G35" s="149" t="s">
        <v>64</v>
      </c>
      <c r="H35" s="151" t="s">
        <v>724</v>
      </c>
      <c r="I35" s="151" t="s">
        <v>725</v>
      </c>
      <c r="Q35" s="15"/>
      <c r="R35" s="15"/>
      <c r="S35" s="15"/>
      <c r="T35" s="15"/>
      <c r="U35" s="15"/>
      <c r="V35" s="15"/>
      <c r="W35" s="15"/>
      <c r="X35" s="15"/>
      <c r="Y35" s="15"/>
      <c r="Z35" s="15"/>
      <c r="AA35" s="15"/>
      <c r="AB35" s="15"/>
      <c r="AC35" s="15"/>
    </row>
    <row r="36" spans="1:29" ht="11.25" customHeight="1"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row>
    <row r="37" spans="1:29" ht="11.25" customHeight="1"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row>
    <row r="38" spans="1:29" ht="11.25" customHeight="1"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row>
    <row r="39" spans="1:29" ht="11.25" customHeight="1"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row>
    <row r="40" spans="1:29" ht="11.25" customHeight="1"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row>
    <row r="41" spans="1:29" ht="11.25" customHeight="1"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row>
    <row r="42" spans="1:29" ht="11.25" customHeight="1"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row>
    <row r="43" spans="1:29" ht="11.25" customHeight="1"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row>
    <row r="44" spans="1:29" ht="11.25" customHeight="1"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row>
    <row r="45" spans="1:29" ht="11.25" customHeight="1"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row>
    <row r="46" spans="1:29" ht="11.25" customHeight="1"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row>
    <row r="47" spans="1:29" ht="11.25" customHeight="1"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row>
    <row r="48" spans="1:29" ht="11.25" customHeight="1"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row>
    <row r="49" spans="1:29" ht="11.25" customHeight="1"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row>
    <row r="50" spans="1:29" ht="11.25" customHeight="1"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row>
    <row r="51" spans="1:29" ht="11.25" customHeight="1"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row>
    <row r="52" spans="1:29" ht="11.25" customHeight="1"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row>
    <row r="53" spans="1:29" ht="11.25" customHeight="1"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row>
    <row r="54" spans="1:29" ht="11.25" customHeight="1"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row>
    <row r="55" spans="1:29" ht="11.25" customHeight="1"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row>
    <row r="56" spans="1:29" ht="11.25" customHeight="1"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row>
    <row r="57" spans="1:29" ht="11.25" customHeight="1"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row>
    <row r="58" spans="1:29" ht="11.25" customHeight="1"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row>
    <row r="59" spans="1:29" ht="11.25" customHeight="1"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row>
    <row r="60" spans="1:29" ht="11.25" customHeight="1"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row>
    <row r="61" spans="1:29" ht="11.25" customHeight="1"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row>
    <row r="62" spans="1:29" ht="11.25" customHeight="1"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row>
    <row r="63" spans="1:29" ht="11.25" customHeight="1"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row>
    <row r="64" spans="1:29" ht="11.25" customHeight="1"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row>
    <row r="65" spans="1:29" ht="11.25" customHeight="1"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row>
    <row r="66" spans="1:29" ht="11.25" customHeight="1"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row>
    <row r="67" spans="1:29" ht="11.25" customHeight="1"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row>
    <row r="68" spans="1:29" ht="11.25" customHeight="1"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row>
    <row r="69" spans="1:29" ht="11.25" customHeight="1"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row>
    <row r="70" spans="1:29" ht="11.25" customHeight="1"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row>
    <row r="71" spans="1:29" ht="11.25" customHeight="1"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row>
    <row r="72" spans="1:29" ht="11.25" customHeight="1"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row>
    <row r="73" spans="1:29" ht="11.25" customHeight="1"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row>
    <row r="74" spans="1:29" ht="11.25" customHeight="1"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row>
    <row r="75" spans="1:29" ht="11.25" customHeight="1"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row>
    <row r="76" spans="1:29" ht="11.25" customHeight="1"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row>
    <row r="77" spans="1:29" ht="11.25" customHeight="1"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row>
    <row r="78" spans="1:29" ht="11.25" customHeight="1"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row>
    <row r="79" spans="1:29" ht="11.25" customHeight="1"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row>
    <row r="80" spans="1:29" ht="11.25" customHeight="1"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row>
    <row r="81" spans="1:29" ht="11.25" customHeight="1"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row>
    <row r="82" spans="1:29" ht="11.25" customHeight="1"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row>
    <row r="83" spans="1:29" ht="11.25" customHeight="1"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row>
    <row r="84" spans="1:29" ht="11.25" customHeight="1"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row>
    <row r="85" spans="1:29" ht="11.25" customHeight="1"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row>
    <row r="86" spans="1:29" ht="11.25" customHeight="1"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row>
    <row r="87" spans="1:29" ht="11.25" customHeight="1"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row>
    <row r="88" spans="1:29" ht="11.25" customHeight="1"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row>
    <row r="89" spans="1:29" ht="11.25" customHeight="1"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row>
    <row r="90" spans="1:29" ht="11.25" customHeight="1"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row>
    <row r="91" spans="1:29" ht="11.25" customHeight="1" x14ac:dyDescent="0.3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row>
    <row r="92" spans="1:29" ht="11.25" customHeight="1" x14ac:dyDescent="0.3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row>
    <row r="93" spans="1:29" ht="11.25" customHeight="1" x14ac:dyDescent="0.3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row>
    <row r="94" spans="1:29" ht="11.25" customHeight="1" x14ac:dyDescent="0.3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row>
    <row r="95" spans="1:29" ht="11.25" customHeight="1" x14ac:dyDescent="0.3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row>
    <row r="96" spans="1:29" ht="11.25" customHeight="1" x14ac:dyDescent="0.3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row>
    <row r="97" spans="1:29" ht="11.25" customHeight="1" x14ac:dyDescent="0.3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row>
    <row r="98" spans="1:29" ht="11.25" customHeight="1" x14ac:dyDescent="0.3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row>
    <row r="99" spans="1:29" ht="11.25" customHeight="1" x14ac:dyDescent="0.3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row>
    <row r="100" spans="1:29" ht="11.25" customHeight="1" x14ac:dyDescent="0.3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row>
    <row r="101" spans="1:29" ht="11.25" customHeight="1" x14ac:dyDescent="0.3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row>
    <row r="102" spans="1:29" ht="11.25" customHeight="1" x14ac:dyDescent="0.3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row>
    <row r="103" spans="1:29" ht="11.25" customHeight="1" x14ac:dyDescent="0.3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row>
    <row r="104" spans="1:29" ht="11.25" customHeight="1" x14ac:dyDescent="0.3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row>
    <row r="105" spans="1:29" ht="11.25" customHeight="1" x14ac:dyDescent="0.3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row>
    <row r="106" spans="1:29" ht="11.25" customHeight="1" x14ac:dyDescent="0.3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row>
    <row r="107" spans="1:29" ht="11.25" customHeight="1" x14ac:dyDescent="0.3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row>
    <row r="108" spans="1:29" ht="11.25" customHeight="1" x14ac:dyDescent="0.3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row>
    <row r="109" spans="1:29" ht="11.25" customHeight="1" x14ac:dyDescent="0.3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row>
    <row r="110" spans="1:29" ht="11.25" customHeight="1" x14ac:dyDescent="0.3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row>
    <row r="111" spans="1:29" ht="11.25" customHeight="1" x14ac:dyDescent="0.3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row>
    <row r="112" spans="1:29" ht="11.25" customHeight="1" x14ac:dyDescent="0.3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11.25" customHeight="1" x14ac:dyDescent="0.3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row>
    <row r="114" spans="1:29" ht="11.25" customHeight="1" x14ac:dyDescent="0.3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row>
    <row r="115" spans="1:29" ht="11.25" customHeight="1" x14ac:dyDescent="0.3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row>
    <row r="116" spans="1:29" ht="11.25" customHeight="1" x14ac:dyDescent="0.3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11.25" customHeight="1" x14ac:dyDescent="0.3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row>
    <row r="118" spans="1:29" ht="11.25" customHeight="1" x14ac:dyDescent="0.3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row>
    <row r="119" spans="1:29" ht="11.25" customHeight="1" x14ac:dyDescent="0.3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row>
    <row r="120" spans="1:29" ht="11.25" customHeight="1" x14ac:dyDescent="0.3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row>
    <row r="121" spans="1:29" ht="11.25" customHeight="1" x14ac:dyDescent="0.3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row>
    <row r="122" spans="1:29" ht="11.25" customHeight="1" x14ac:dyDescent="0.3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row>
    <row r="123" spans="1:29" ht="11.25" customHeight="1" x14ac:dyDescent="0.3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row>
    <row r="124" spans="1:29" ht="11.25" customHeight="1" x14ac:dyDescent="0.3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row>
    <row r="125" spans="1:29" ht="11.25" customHeight="1" x14ac:dyDescent="0.3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row>
    <row r="126" spans="1:29" ht="11.25" customHeight="1" x14ac:dyDescent="0.3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row>
    <row r="127" spans="1:29" ht="11.25" customHeight="1" x14ac:dyDescent="0.3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row>
    <row r="128" spans="1:29" ht="11.25" customHeight="1" x14ac:dyDescent="0.3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row>
    <row r="129" spans="1:29" ht="11.25" customHeight="1" x14ac:dyDescent="0.3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row>
    <row r="130" spans="1:29" ht="11.25" customHeight="1" x14ac:dyDescent="0.3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row>
    <row r="131" spans="1:29" ht="11.25" customHeight="1" x14ac:dyDescent="0.3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row>
    <row r="132" spans="1:29" ht="11.25" customHeight="1" x14ac:dyDescent="0.3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row>
    <row r="133" spans="1:29" ht="11.25" customHeight="1" x14ac:dyDescent="0.3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row>
    <row r="134" spans="1:29" ht="11.25" customHeight="1" x14ac:dyDescent="0.3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row>
    <row r="135" spans="1:29" ht="11.25" customHeight="1" x14ac:dyDescent="0.3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row>
    <row r="136" spans="1:29" ht="11.25" customHeight="1" x14ac:dyDescent="0.3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row>
    <row r="137" spans="1:29" ht="11.25" customHeight="1" x14ac:dyDescent="0.3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row>
    <row r="138" spans="1:29" ht="11.25" customHeight="1" x14ac:dyDescent="0.3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row>
    <row r="139" spans="1:29" ht="11.25" customHeight="1" x14ac:dyDescent="0.3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row>
    <row r="140" spans="1:29" ht="11.25" customHeight="1" x14ac:dyDescent="0.3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row>
    <row r="141" spans="1:29" ht="11.25" customHeight="1" x14ac:dyDescent="0.3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row>
    <row r="142" spans="1:29" ht="11.25" customHeight="1" x14ac:dyDescent="0.3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row>
    <row r="143" spans="1:29" ht="11.25" customHeight="1" x14ac:dyDescent="0.3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row>
    <row r="144" spans="1:29" ht="11.25" customHeight="1" x14ac:dyDescent="0.3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row>
    <row r="145" spans="1:29" ht="11.25" customHeight="1" x14ac:dyDescent="0.3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row>
    <row r="146" spans="1:29" ht="11.25" customHeight="1" x14ac:dyDescent="0.3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row>
    <row r="147" spans="1:29" ht="11.25" customHeight="1" x14ac:dyDescent="0.3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row>
    <row r="148" spans="1:29" ht="11.25" customHeight="1" x14ac:dyDescent="0.3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row>
    <row r="149" spans="1:29" ht="11.25" customHeight="1" x14ac:dyDescent="0.3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row>
    <row r="150" spans="1:29" ht="11.25" customHeight="1" x14ac:dyDescent="0.3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row>
    <row r="151" spans="1:29" ht="11.25" customHeight="1" x14ac:dyDescent="0.3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row>
    <row r="152" spans="1:29" ht="11.25" customHeight="1" x14ac:dyDescent="0.3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row>
    <row r="153" spans="1:29" ht="11.25" customHeight="1" x14ac:dyDescent="0.3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row>
    <row r="154" spans="1:29" ht="11.25" customHeight="1" x14ac:dyDescent="0.3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row>
    <row r="155" spans="1:29" ht="11.25" customHeight="1" x14ac:dyDescent="0.3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row>
    <row r="156" spans="1:29" ht="11.25" customHeight="1" x14ac:dyDescent="0.3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row>
    <row r="157" spans="1:29" ht="11.25" customHeight="1" x14ac:dyDescent="0.3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row>
    <row r="158" spans="1:29" ht="11.25" customHeight="1" x14ac:dyDescent="0.3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row>
    <row r="159" spans="1:29" ht="11.25" customHeight="1" x14ac:dyDescent="0.3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row>
    <row r="160" spans="1:29" ht="11.25" customHeight="1" x14ac:dyDescent="0.3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row>
    <row r="161" spans="1:29" ht="11.25" customHeight="1" x14ac:dyDescent="0.3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row>
    <row r="162" spans="1:29" ht="11.25" customHeight="1" x14ac:dyDescent="0.3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row>
    <row r="163" spans="1:29" ht="11.25" customHeight="1" x14ac:dyDescent="0.3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row>
    <row r="164" spans="1:29" ht="11.25" customHeight="1" x14ac:dyDescent="0.3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row>
    <row r="165" spans="1:29" ht="11.25" customHeight="1" x14ac:dyDescent="0.3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row>
    <row r="166" spans="1:29" ht="11.25" customHeight="1" x14ac:dyDescent="0.3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row>
    <row r="167" spans="1:29" ht="11.25" customHeight="1" x14ac:dyDescent="0.3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row>
    <row r="168" spans="1:29" ht="11.25" customHeight="1" x14ac:dyDescent="0.3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row>
    <row r="169" spans="1:29" ht="11.25" customHeight="1" x14ac:dyDescent="0.3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row>
    <row r="170" spans="1:29" ht="11.25" customHeight="1" x14ac:dyDescent="0.3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row>
    <row r="171" spans="1:29" ht="11.25" customHeight="1" x14ac:dyDescent="0.3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row>
    <row r="172" spans="1:29" ht="11.25" customHeight="1" x14ac:dyDescent="0.3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row>
    <row r="173" spans="1:29" ht="11.25" customHeight="1" x14ac:dyDescent="0.3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row>
    <row r="174" spans="1:29" ht="11.25" customHeight="1" x14ac:dyDescent="0.3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row>
    <row r="175" spans="1:29" ht="11.25" customHeight="1" x14ac:dyDescent="0.3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row>
    <row r="176" spans="1:29" ht="11.25" customHeight="1" x14ac:dyDescent="0.3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row>
    <row r="177" spans="1:29" ht="11.25" customHeight="1" x14ac:dyDescent="0.3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row>
    <row r="178" spans="1:29" ht="11.25" customHeight="1" x14ac:dyDescent="0.3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row>
    <row r="179" spans="1:29" ht="11.25" customHeight="1" x14ac:dyDescent="0.3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row>
    <row r="180" spans="1:29" ht="11.25" customHeight="1" x14ac:dyDescent="0.3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row>
    <row r="181" spans="1:29" ht="11.25" customHeight="1" x14ac:dyDescent="0.3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row>
    <row r="182" spans="1:29" ht="11.25" customHeight="1" x14ac:dyDescent="0.3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row>
    <row r="183" spans="1:29" ht="11.25" customHeight="1" x14ac:dyDescent="0.3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row>
    <row r="184" spans="1:29" ht="11.25" customHeight="1" x14ac:dyDescent="0.3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row>
    <row r="185" spans="1:29" ht="11.25" customHeight="1" x14ac:dyDescent="0.3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row>
    <row r="186" spans="1:29" ht="11.25" customHeight="1" x14ac:dyDescent="0.3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row>
    <row r="187" spans="1:29" ht="11.25" customHeight="1" x14ac:dyDescent="0.3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row>
    <row r="188" spans="1:29" ht="11.25" customHeight="1" x14ac:dyDescent="0.3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row>
    <row r="189" spans="1:29" ht="11.25" customHeight="1" x14ac:dyDescent="0.3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row>
    <row r="190" spans="1:29" ht="11.25" customHeight="1" x14ac:dyDescent="0.3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row>
    <row r="191" spans="1:29" ht="11.25" customHeight="1" x14ac:dyDescent="0.3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row>
    <row r="192" spans="1:29" ht="11.25" customHeight="1" x14ac:dyDescent="0.3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row>
    <row r="193" spans="1:29" ht="11.25" customHeight="1" x14ac:dyDescent="0.3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row>
    <row r="194" spans="1:29" ht="11.25" customHeight="1" x14ac:dyDescent="0.3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row>
    <row r="195" spans="1:29" ht="11.25" customHeight="1" x14ac:dyDescent="0.3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row>
    <row r="196" spans="1:29" ht="11.25" customHeight="1" x14ac:dyDescent="0.3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row>
    <row r="197" spans="1:29" ht="11.25" customHeight="1" x14ac:dyDescent="0.3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row>
    <row r="198" spans="1:29" ht="11.25" customHeight="1" x14ac:dyDescent="0.3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row>
    <row r="199" spans="1:29" ht="11.25" customHeight="1" x14ac:dyDescent="0.3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row>
    <row r="200" spans="1:29" ht="11.25" customHeight="1" x14ac:dyDescent="0.3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row>
    <row r="201" spans="1:29" ht="11.25" customHeight="1" x14ac:dyDescent="0.3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row>
    <row r="202" spans="1:29" ht="11.25" customHeight="1" x14ac:dyDescent="0.3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row>
    <row r="203" spans="1:29" ht="11.25" customHeight="1" x14ac:dyDescent="0.3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row>
    <row r="204" spans="1:29" ht="11.25" customHeight="1" x14ac:dyDescent="0.3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row>
    <row r="205" spans="1:29" ht="11.25" customHeight="1" x14ac:dyDescent="0.3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row>
    <row r="206" spans="1:29" ht="11.25" customHeight="1" x14ac:dyDescent="0.3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row>
    <row r="207" spans="1:29" ht="11.25" customHeight="1" x14ac:dyDescent="0.3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row>
    <row r="208" spans="1:29" ht="11.25" customHeight="1" x14ac:dyDescent="0.3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row>
    <row r="209" spans="1:29" ht="11.25" customHeight="1" x14ac:dyDescent="0.3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row>
    <row r="210" spans="1:29" ht="11.25" customHeight="1" x14ac:dyDescent="0.3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row>
    <row r="211" spans="1:29" ht="11.25" customHeight="1" x14ac:dyDescent="0.3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row>
    <row r="212" spans="1:29" ht="11.25" customHeight="1" x14ac:dyDescent="0.3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row>
    <row r="213" spans="1:29" ht="11.25" customHeight="1" x14ac:dyDescent="0.3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row>
    <row r="214" spans="1:29" ht="11.25" customHeight="1" x14ac:dyDescent="0.3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row>
    <row r="215" spans="1:29" ht="11.25" customHeight="1" x14ac:dyDescent="0.3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row>
    <row r="216" spans="1:29" ht="11.25" customHeight="1" x14ac:dyDescent="0.3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row>
    <row r="217" spans="1:29" ht="11.25" customHeight="1" x14ac:dyDescent="0.3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row>
    <row r="218" spans="1:29" ht="11.25" customHeight="1" x14ac:dyDescent="0.3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row>
    <row r="219" spans="1:29" ht="11.25" customHeight="1" x14ac:dyDescent="0.3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row>
    <row r="220" spans="1:29" ht="11.25" customHeight="1" x14ac:dyDescent="0.3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row>
    <row r="221" spans="1:29" ht="11.25" customHeight="1" x14ac:dyDescent="0.3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row>
    <row r="222" spans="1:29" ht="11.25" customHeight="1" x14ac:dyDescent="0.3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row>
    <row r="223" spans="1:29" ht="11.25" customHeight="1" x14ac:dyDescent="0.3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row>
    <row r="224" spans="1:29" ht="11.25" customHeight="1" x14ac:dyDescent="0.3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row>
    <row r="225" spans="1:29" ht="11.25" customHeight="1" x14ac:dyDescent="0.3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row>
    <row r="226" spans="1:29" ht="11.25" customHeight="1" x14ac:dyDescent="0.3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row>
    <row r="227" spans="1:29" ht="11.25" customHeight="1" x14ac:dyDescent="0.3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row>
    <row r="228" spans="1:29" ht="11.25" customHeight="1" x14ac:dyDescent="0.3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row>
    <row r="229" spans="1:29" ht="11.25" customHeight="1" x14ac:dyDescent="0.3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row>
    <row r="230" spans="1:29" ht="11.25" customHeight="1" x14ac:dyDescent="0.3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row>
    <row r="231" spans="1:29" ht="11.25" customHeight="1" x14ac:dyDescent="0.3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row>
    <row r="232" spans="1:29" ht="11.25" customHeight="1" x14ac:dyDescent="0.3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row>
    <row r="233" spans="1:29" ht="11.25" customHeight="1" x14ac:dyDescent="0.3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row>
    <row r="234" spans="1:29" ht="11.25" customHeight="1" x14ac:dyDescent="0.3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row>
    <row r="235" spans="1:29" ht="11.25" customHeight="1" x14ac:dyDescent="0.3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row>
    <row r="236" spans="1:29" ht="11.25" customHeight="1" x14ac:dyDescent="0.3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row>
    <row r="237" spans="1:29" ht="11.25" customHeight="1" x14ac:dyDescent="0.3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row>
    <row r="238" spans="1:29" ht="11.25" customHeight="1" x14ac:dyDescent="0.3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row>
    <row r="239" spans="1:29" ht="11.25" customHeight="1" x14ac:dyDescent="0.3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row>
    <row r="240" spans="1:29" ht="11.25" customHeight="1" x14ac:dyDescent="0.3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row>
    <row r="241" spans="1:29" ht="11.25" customHeight="1" x14ac:dyDescent="0.3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row>
    <row r="242" spans="1:29" ht="11.25" customHeight="1" x14ac:dyDescent="0.3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row>
    <row r="243" spans="1:29" ht="11.25" customHeight="1" x14ac:dyDescent="0.3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row>
    <row r="244" spans="1:29" ht="11.25" customHeight="1" x14ac:dyDescent="0.3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row>
    <row r="245" spans="1:29" ht="11.25" customHeight="1" x14ac:dyDescent="0.3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row>
    <row r="246" spans="1:29" ht="11.25" customHeight="1" x14ac:dyDescent="0.3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row>
    <row r="247" spans="1:29" ht="11.25" customHeight="1" x14ac:dyDescent="0.3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row>
    <row r="248" spans="1:29" ht="11.25" customHeight="1" x14ac:dyDescent="0.3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row>
    <row r="249" spans="1:29" ht="11.25" customHeight="1" x14ac:dyDescent="0.3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row>
    <row r="250" spans="1:29" ht="11.25" customHeight="1" x14ac:dyDescent="0.3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row>
    <row r="251" spans="1:29" ht="11.25" customHeight="1" x14ac:dyDescent="0.3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row>
    <row r="252" spans="1:29" ht="11.25" customHeight="1" x14ac:dyDescent="0.3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row>
    <row r="253" spans="1:29" ht="11.25" customHeight="1" x14ac:dyDescent="0.3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row>
    <row r="254" spans="1:29" ht="11.25" customHeight="1" x14ac:dyDescent="0.3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row>
    <row r="255" spans="1:29" ht="11.25" customHeight="1" x14ac:dyDescent="0.3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row>
    <row r="256" spans="1:29" ht="11.25" customHeight="1" x14ac:dyDescent="0.3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row>
    <row r="257" spans="1:29" ht="11.25" customHeight="1" x14ac:dyDescent="0.3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row>
    <row r="258" spans="1:29" ht="11.25" customHeight="1" x14ac:dyDescent="0.3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row>
    <row r="259" spans="1:29" ht="11.25" customHeight="1" x14ac:dyDescent="0.3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row>
    <row r="260" spans="1:29" ht="11.25" customHeight="1" x14ac:dyDescent="0.3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row>
    <row r="261" spans="1:29" ht="11.25" customHeight="1" x14ac:dyDescent="0.3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row>
    <row r="262" spans="1:29" ht="11.25" customHeight="1" x14ac:dyDescent="0.3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row>
    <row r="263" spans="1:29" ht="11.25" customHeight="1" x14ac:dyDescent="0.3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row>
    <row r="264" spans="1:29" ht="11.25" customHeight="1" x14ac:dyDescent="0.3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row>
    <row r="265" spans="1:29" ht="11.25" customHeight="1" x14ac:dyDescent="0.3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row>
    <row r="266" spans="1:29" ht="11.25" customHeight="1" x14ac:dyDescent="0.3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row>
    <row r="267" spans="1:29" ht="11.25" customHeight="1" x14ac:dyDescent="0.3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row>
    <row r="268" spans="1:29" ht="11.25" customHeight="1" x14ac:dyDescent="0.3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row>
    <row r="269" spans="1:29" ht="11.25" customHeight="1" x14ac:dyDescent="0.3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row>
    <row r="270" spans="1:29" ht="11.25" customHeight="1" x14ac:dyDescent="0.3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row>
    <row r="271" spans="1:29" ht="11.25" customHeight="1" x14ac:dyDescent="0.3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row>
    <row r="272" spans="1:29" ht="11.25" customHeight="1" x14ac:dyDescent="0.3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row>
    <row r="273" spans="1:29" ht="11.25" customHeight="1" x14ac:dyDescent="0.3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row>
    <row r="274" spans="1:29" ht="11.25" customHeight="1" x14ac:dyDescent="0.3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row>
    <row r="275" spans="1:29" ht="11.25" customHeight="1" x14ac:dyDescent="0.3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row>
    <row r="276" spans="1:29" ht="11.25" customHeight="1" x14ac:dyDescent="0.3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row>
    <row r="277" spans="1:29" ht="11.25" customHeight="1" x14ac:dyDescent="0.3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row>
    <row r="278" spans="1:29" ht="11.25" customHeight="1" x14ac:dyDescent="0.3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row>
    <row r="279" spans="1:29" ht="11.25" customHeight="1" x14ac:dyDescent="0.3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row>
    <row r="280" spans="1:29" ht="11.25" customHeight="1" x14ac:dyDescent="0.3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row>
    <row r="281" spans="1:29" ht="11.25" customHeight="1" x14ac:dyDescent="0.3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row>
    <row r="282" spans="1:29" ht="11.25" customHeight="1" x14ac:dyDescent="0.3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row>
    <row r="283" spans="1:29" ht="11.25" customHeight="1" x14ac:dyDescent="0.3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row>
    <row r="284" spans="1:29" ht="11.25" customHeight="1" x14ac:dyDescent="0.3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row>
    <row r="285" spans="1:29" ht="11.25" customHeight="1" x14ac:dyDescent="0.3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row>
    <row r="286" spans="1:29" ht="11.25" customHeight="1" x14ac:dyDescent="0.3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row>
    <row r="287" spans="1:29" ht="11.25" customHeight="1" x14ac:dyDescent="0.3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row>
    <row r="288" spans="1:29" ht="11.25" customHeight="1" x14ac:dyDescent="0.3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row>
    <row r="289" spans="1:29" ht="11.25" customHeight="1" x14ac:dyDescent="0.3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row>
    <row r="290" spans="1:29" ht="11.25" customHeight="1" x14ac:dyDescent="0.3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row>
    <row r="291" spans="1:29" ht="11.25" customHeight="1" x14ac:dyDescent="0.3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row>
    <row r="292" spans="1:29" ht="11.25" customHeight="1" x14ac:dyDescent="0.3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row>
    <row r="293" spans="1:29" ht="11.25" customHeight="1" x14ac:dyDescent="0.3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row>
    <row r="294" spans="1:29" ht="11.25" customHeight="1" x14ac:dyDescent="0.3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row>
    <row r="295" spans="1:29" ht="11.25" customHeight="1" x14ac:dyDescent="0.3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row>
    <row r="296" spans="1:29" ht="11.25" customHeight="1" x14ac:dyDescent="0.3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row>
    <row r="297" spans="1:29" ht="11.25" customHeight="1" x14ac:dyDescent="0.3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row>
    <row r="298" spans="1:29" ht="11.25" customHeight="1" x14ac:dyDescent="0.3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row>
    <row r="299" spans="1:29" ht="11.25" customHeight="1" x14ac:dyDescent="0.3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row>
    <row r="300" spans="1:29" ht="11.25" customHeight="1" x14ac:dyDescent="0.3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row>
    <row r="301" spans="1:29" ht="11.25" customHeight="1" x14ac:dyDescent="0.3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row>
    <row r="302" spans="1:29" ht="11.25" customHeight="1" x14ac:dyDescent="0.3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row>
    <row r="303" spans="1:29" ht="11.25" customHeight="1" x14ac:dyDescent="0.3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row>
    <row r="304" spans="1:29" ht="11.25" customHeight="1" x14ac:dyDescent="0.3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row>
    <row r="305" spans="1:29" ht="11.25" customHeight="1" x14ac:dyDescent="0.3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row>
    <row r="306" spans="1:29" ht="11.25" customHeight="1" x14ac:dyDescent="0.3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row>
    <row r="307" spans="1:29" ht="11.25" customHeight="1" x14ac:dyDescent="0.3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row>
    <row r="308" spans="1:29" ht="11.25" customHeight="1" x14ac:dyDescent="0.3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row>
    <row r="309" spans="1:29" ht="11.25" customHeight="1" x14ac:dyDescent="0.3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row>
    <row r="310" spans="1:29" ht="11.25" customHeight="1" x14ac:dyDescent="0.3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row>
    <row r="311" spans="1:29" ht="11.25" customHeight="1" x14ac:dyDescent="0.3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row>
    <row r="312" spans="1:29" ht="11.25" customHeight="1" x14ac:dyDescent="0.3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row>
    <row r="313" spans="1:29" ht="11.25" customHeight="1" x14ac:dyDescent="0.3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row>
    <row r="314" spans="1:29" ht="11.25" customHeight="1" x14ac:dyDescent="0.3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row>
    <row r="315" spans="1:29" ht="11.25" customHeight="1" x14ac:dyDescent="0.3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row>
    <row r="316" spans="1:29" ht="11.25" customHeight="1" x14ac:dyDescent="0.3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row>
    <row r="317" spans="1:29" ht="11.25" customHeight="1" x14ac:dyDescent="0.3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row>
    <row r="318" spans="1:29" ht="11.25" customHeight="1" x14ac:dyDescent="0.3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row>
    <row r="319" spans="1:29" ht="11.25" customHeight="1" x14ac:dyDescent="0.3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row>
    <row r="320" spans="1:29" ht="11.25" customHeight="1" x14ac:dyDescent="0.3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row>
    <row r="321" spans="1:29" ht="11.25" customHeight="1" x14ac:dyDescent="0.3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row>
    <row r="322" spans="1:29" ht="11.25" customHeight="1" x14ac:dyDescent="0.3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row>
    <row r="323" spans="1:29" ht="11.25" customHeight="1" x14ac:dyDescent="0.3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row>
    <row r="324" spans="1:29" ht="11.25" customHeight="1" x14ac:dyDescent="0.3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row>
    <row r="325" spans="1:29" ht="11.25" customHeight="1" x14ac:dyDescent="0.3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row>
    <row r="326" spans="1:29" ht="11.25" customHeight="1" x14ac:dyDescent="0.3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row>
    <row r="327" spans="1:29" ht="11.25" customHeight="1" x14ac:dyDescent="0.3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row>
    <row r="328" spans="1:29" ht="11.25" customHeight="1" x14ac:dyDescent="0.3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row>
    <row r="329" spans="1:29" ht="11.25" customHeight="1" x14ac:dyDescent="0.3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row>
    <row r="330" spans="1:29" ht="11.25" customHeight="1" x14ac:dyDescent="0.3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row>
    <row r="331" spans="1:29" ht="11.25" customHeight="1" x14ac:dyDescent="0.3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row>
    <row r="332" spans="1:29" ht="11.25" customHeight="1" x14ac:dyDescent="0.3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row>
    <row r="333" spans="1:29" ht="11.25" customHeight="1" x14ac:dyDescent="0.3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row>
    <row r="334" spans="1:29" ht="11.25" customHeight="1" x14ac:dyDescent="0.3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row>
    <row r="335" spans="1:29" ht="11.25" customHeight="1" x14ac:dyDescent="0.3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row>
    <row r="336" spans="1:29" ht="11.25" customHeight="1" x14ac:dyDescent="0.3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row>
    <row r="337" spans="1:29" ht="11.25" customHeight="1" x14ac:dyDescent="0.3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row>
    <row r="338" spans="1:29" ht="11.25" customHeight="1" x14ac:dyDescent="0.3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row>
    <row r="339" spans="1:29" ht="11.25" customHeight="1" x14ac:dyDescent="0.3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row>
    <row r="340" spans="1:29" ht="11.25" customHeight="1" x14ac:dyDescent="0.3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row>
    <row r="341" spans="1:29" ht="11.25" customHeight="1" x14ac:dyDescent="0.3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row>
    <row r="342" spans="1:29" ht="11.25" customHeight="1" x14ac:dyDescent="0.3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row>
    <row r="343" spans="1:29" ht="11.25" customHeight="1" x14ac:dyDescent="0.3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row>
    <row r="344" spans="1:29" ht="11.25" customHeight="1" x14ac:dyDescent="0.3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row>
    <row r="345" spans="1:29" ht="11.25" customHeight="1" x14ac:dyDescent="0.3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row>
    <row r="346" spans="1:29" ht="11.25" customHeight="1" x14ac:dyDescent="0.3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row>
    <row r="347" spans="1:29" ht="11.25" customHeight="1" x14ac:dyDescent="0.3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row>
    <row r="348" spans="1:29" ht="11.25" customHeight="1" x14ac:dyDescent="0.3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row>
    <row r="349" spans="1:29" ht="11.25" customHeight="1" x14ac:dyDescent="0.3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row>
    <row r="350" spans="1:29" ht="11.25" customHeight="1" x14ac:dyDescent="0.3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row>
    <row r="351" spans="1:29" ht="11.25" customHeight="1" x14ac:dyDescent="0.3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row>
    <row r="352" spans="1:29" ht="11.25" customHeight="1" x14ac:dyDescent="0.3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row>
    <row r="353" spans="1:29" ht="11.25" customHeight="1" x14ac:dyDescent="0.3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row>
    <row r="354" spans="1:29" ht="11.25" customHeight="1" x14ac:dyDescent="0.3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row>
    <row r="355" spans="1:29" ht="11.25" customHeight="1" x14ac:dyDescent="0.3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row>
    <row r="356" spans="1:29" ht="11.25" customHeight="1" x14ac:dyDescent="0.3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row>
    <row r="357" spans="1:29" ht="11.25" customHeight="1" x14ac:dyDescent="0.3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row>
    <row r="358" spans="1:29" ht="11.25" customHeight="1" x14ac:dyDescent="0.3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row>
    <row r="359" spans="1:29" ht="11.25" customHeight="1" x14ac:dyDescent="0.3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row>
    <row r="360" spans="1:29" ht="11.25" customHeight="1" x14ac:dyDescent="0.3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row>
    <row r="361" spans="1:29" ht="11.25" customHeight="1" x14ac:dyDescent="0.3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row>
    <row r="362" spans="1:29" ht="11.25" customHeight="1" x14ac:dyDescent="0.3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row>
    <row r="363" spans="1:29" ht="11.25" customHeight="1" x14ac:dyDescent="0.3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row>
    <row r="364" spans="1:29" ht="11.25" customHeight="1" x14ac:dyDescent="0.3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row>
    <row r="365" spans="1:29" ht="11.25" customHeight="1" x14ac:dyDescent="0.3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row>
    <row r="366" spans="1:29" ht="11.25" customHeight="1" x14ac:dyDescent="0.3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row>
    <row r="367" spans="1:29" ht="11.25" customHeight="1" x14ac:dyDescent="0.3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row>
    <row r="368" spans="1:29" ht="11.25" customHeight="1" x14ac:dyDescent="0.3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row>
    <row r="369" spans="1:29" ht="11.25" customHeight="1" x14ac:dyDescent="0.3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row>
    <row r="370" spans="1:29" ht="11.25" customHeight="1" x14ac:dyDescent="0.3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row>
    <row r="371" spans="1:29" ht="11.25" customHeight="1" x14ac:dyDescent="0.3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row>
    <row r="372" spans="1:29" ht="11.25" customHeight="1" x14ac:dyDescent="0.3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row>
    <row r="373" spans="1:29" ht="11.25" customHeight="1" x14ac:dyDescent="0.3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row>
    <row r="374" spans="1:29" ht="11.25" customHeight="1" x14ac:dyDescent="0.3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row>
    <row r="375" spans="1:29" ht="11.25" customHeight="1" x14ac:dyDescent="0.3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row>
    <row r="376" spans="1:29" ht="11.25" customHeight="1" x14ac:dyDescent="0.3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row>
    <row r="377" spans="1:29" ht="11.25" customHeight="1" x14ac:dyDescent="0.3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row>
    <row r="378" spans="1:29" ht="11.25" customHeight="1" x14ac:dyDescent="0.3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row>
    <row r="379" spans="1:29" ht="11.25" customHeight="1" x14ac:dyDescent="0.3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row>
    <row r="380" spans="1:29" ht="11.25" customHeight="1" x14ac:dyDescent="0.3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row>
    <row r="381" spans="1:29" ht="11.25" customHeight="1" x14ac:dyDescent="0.3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row>
    <row r="382" spans="1:29" ht="11.25" customHeight="1" x14ac:dyDescent="0.3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row>
    <row r="383" spans="1:29" ht="11.25" customHeight="1" x14ac:dyDescent="0.3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row>
    <row r="384" spans="1:29" ht="11.25" customHeight="1" x14ac:dyDescent="0.3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row>
    <row r="385" spans="1:29" ht="11.25" customHeight="1" x14ac:dyDescent="0.3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row>
    <row r="386" spans="1:29" ht="11.25" customHeight="1" x14ac:dyDescent="0.3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row>
    <row r="387" spans="1:29" ht="11.25" customHeight="1" x14ac:dyDescent="0.3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row>
    <row r="388" spans="1:29" ht="11.25" customHeight="1" x14ac:dyDescent="0.3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row>
    <row r="389" spans="1:29" ht="11.25" customHeight="1" x14ac:dyDescent="0.3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row>
    <row r="390" spans="1:29" ht="11.25" customHeight="1" x14ac:dyDescent="0.3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row>
    <row r="391" spans="1:29" ht="11.25" customHeight="1" x14ac:dyDescent="0.3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row>
    <row r="392" spans="1:29" ht="11.25" customHeight="1" x14ac:dyDescent="0.3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row>
    <row r="393" spans="1:29" ht="11.25" customHeight="1" x14ac:dyDescent="0.3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row>
    <row r="394" spans="1:29" ht="11.25" customHeight="1" x14ac:dyDescent="0.3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row>
    <row r="395" spans="1:29" ht="11.25" customHeight="1" x14ac:dyDescent="0.3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row>
    <row r="396" spans="1:29" ht="11.25" customHeight="1" x14ac:dyDescent="0.3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row>
    <row r="397" spans="1:29" ht="11.25" customHeight="1" x14ac:dyDescent="0.3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row>
    <row r="398" spans="1:29" ht="11.25" customHeight="1" x14ac:dyDescent="0.3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row>
    <row r="399" spans="1:29" ht="11.25" customHeight="1" x14ac:dyDescent="0.3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row>
    <row r="400" spans="1:29" ht="11.25" customHeight="1" x14ac:dyDescent="0.3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row>
    <row r="401" spans="1:29" ht="11.25" customHeight="1" x14ac:dyDescent="0.3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row>
    <row r="402" spans="1:29" ht="11.25" customHeight="1" x14ac:dyDescent="0.3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row>
    <row r="403" spans="1:29" ht="11.25" customHeight="1" x14ac:dyDescent="0.3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row>
    <row r="404" spans="1:29" ht="11.25" customHeight="1" x14ac:dyDescent="0.3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row>
    <row r="405" spans="1:29" ht="11.25" customHeight="1" x14ac:dyDescent="0.3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row>
    <row r="406" spans="1:29" ht="11.25" customHeight="1" x14ac:dyDescent="0.3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row>
    <row r="407" spans="1:29" ht="11.25" customHeight="1" x14ac:dyDescent="0.3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row>
    <row r="408" spans="1:29" ht="11.25" customHeight="1" x14ac:dyDescent="0.3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row>
    <row r="409" spans="1:29" ht="11.25" customHeight="1" x14ac:dyDescent="0.3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row>
    <row r="410" spans="1:29" ht="11.25" customHeight="1" x14ac:dyDescent="0.3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row>
    <row r="411" spans="1:29" ht="11.25" customHeight="1" x14ac:dyDescent="0.3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row>
    <row r="412" spans="1:29" ht="11.25" customHeight="1" x14ac:dyDescent="0.3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row>
    <row r="413" spans="1:29" ht="11.25" customHeight="1" x14ac:dyDescent="0.3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row>
    <row r="414" spans="1:29" ht="11.25" customHeight="1" x14ac:dyDescent="0.3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row>
    <row r="415" spans="1:29" ht="11.25" customHeight="1" x14ac:dyDescent="0.3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row>
    <row r="416" spans="1:29" ht="11.25" customHeight="1" x14ac:dyDescent="0.3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row>
    <row r="417" spans="1:29" ht="11.25" customHeight="1" x14ac:dyDescent="0.3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row>
    <row r="418" spans="1:29" ht="11.25" customHeight="1" x14ac:dyDescent="0.3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row>
    <row r="419" spans="1:29" ht="11.25" customHeight="1" x14ac:dyDescent="0.3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row>
    <row r="420" spans="1:29" ht="11.25" customHeight="1" x14ac:dyDescent="0.3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row>
    <row r="421" spans="1:29" ht="11.25" customHeight="1" x14ac:dyDescent="0.3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row>
    <row r="422" spans="1:29" ht="11.25" customHeight="1" x14ac:dyDescent="0.3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row>
    <row r="423" spans="1:29" ht="11.25" customHeight="1" x14ac:dyDescent="0.3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row>
    <row r="424" spans="1:29" ht="11.25" customHeight="1" x14ac:dyDescent="0.3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row>
    <row r="425" spans="1:29" ht="11.25" customHeight="1" x14ac:dyDescent="0.3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row>
    <row r="426" spans="1:29" ht="11.25" customHeight="1" x14ac:dyDescent="0.3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row>
    <row r="427" spans="1:29" ht="11.25" customHeight="1" x14ac:dyDescent="0.3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row>
    <row r="428" spans="1:29" ht="11.25" customHeight="1" x14ac:dyDescent="0.3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row>
    <row r="429" spans="1:29" ht="11.25" customHeight="1" x14ac:dyDescent="0.3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row>
    <row r="430" spans="1:29" ht="11.25" customHeight="1" x14ac:dyDescent="0.3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row>
    <row r="431" spans="1:29" ht="11.25" customHeight="1" x14ac:dyDescent="0.3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row>
    <row r="432" spans="1:29" ht="11.25" customHeight="1" x14ac:dyDescent="0.3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row>
    <row r="433" spans="1:29" ht="11.25" customHeight="1" x14ac:dyDescent="0.3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row>
    <row r="434" spans="1:29" ht="11.25" customHeight="1" x14ac:dyDescent="0.3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row>
    <row r="435" spans="1:29" ht="11.25" customHeight="1" x14ac:dyDescent="0.3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row>
    <row r="436" spans="1:29" ht="11.25" customHeight="1" x14ac:dyDescent="0.3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row>
    <row r="437" spans="1:29" ht="11.25" customHeight="1" x14ac:dyDescent="0.3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row>
    <row r="438" spans="1:29" ht="11.25" customHeight="1" x14ac:dyDescent="0.3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row>
    <row r="439" spans="1:29" ht="11.25" customHeight="1" x14ac:dyDescent="0.3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row>
    <row r="440" spans="1:29" ht="11.25" customHeight="1" x14ac:dyDescent="0.3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row>
    <row r="441" spans="1:29" ht="11.25" customHeight="1" x14ac:dyDescent="0.3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row>
    <row r="442" spans="1:29" ht="11.25" customHeight="1" x14ac:dyDescent="0.3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row>
    <row r="443" spans="1:29" ht="11.25" customHeight="1" x14ac:dyDescent="0.3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row>
    <row r="444" spans="1:29" ht="11.25" customHeight="1" x14ac:dyDescent="0.3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row>
    <row r="445" spans="1:29" ht="11.25" customHeight="1" x14ac:dyDescent="0.3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row>
    <row r="446" spans="1:29" ht="11.25" customHeight="1" x14ac:dyDescent="0.3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row>
    <row r="447" spans="1:29" ht="11.25" customHeight="1" x14ac:dyDescent="0.3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row>
    <row r="448" spans="1:29" ht="11.25" customHeight="1" x14ac:dyDescent="0.3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row>
    <row r="449" spans="1:29" ht="11.25" customHeight="1" x14ac:dyDescent="0.3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row>
    <row r="450" spans="1:29" ht="11.25" customHeight="1" x14ac:dyDescent="0.3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row>
    <row r="451" spans="1:29" ht="11.25" customHeight="1" x14ac:dyDescent="0.3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row>
    <row r="452" spans="1:29" ht="11.25" customHeight="1" x14ac:dyDescent="0.3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row>
    <row r="453" spans="1:29" ht="11.25" customHeight="1" x14ac:dyDescent="0.3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row>
    <row r="454" spans="1:29" ht="11.25" customHeight="1" x14ac:dyDescent="0.3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row>
    <row r="455" spans="1:29" ht="11.25" customHeight="1" x14ac:dyDescent="0.3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row>
    <row r="456" spans="1:29" ht="11.25" customHeight="1" x14ac:dyDescent="0.3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row>
    <row r="457" spans="1:29" ht="11.25" customHeight="1" x14ac:dyDescent="0.3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row>
    <row r="458" spans="1:29" ht="11.25" customHeight="1" x14ac:dyDescent="0.3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row>
    <row r="459" spans="1:29" ht="11.25" customHeight="1" x14ac:dyDescent="0.3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row>
    <row r="460" spans="1:29" ht="11.25" customHeight="1" x14ac:dyDescent="0.3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row>
    <row r="461" spans="1:29" ht="11.25" customHeight="1" x14ac:dyDescent="0.3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row>
    <row r="462" spans="1:29" ht="11.25" customHeight="1" x14ac:dyDescent="0.3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row>
    <row r="463" spans="1:29" ht="11.25" customHeight="1" x14ac:dyDescent="0.3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row>
    <row r="464" spans="1:29" ht="11.25" customHeight="1" x14ac:dyDescent="0.3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row>
    <row r="465" spans="1:29" ht="11.25" customHeight="1" x14ac:dyDescent="0.3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row>
    <row r="466" spans="1:29" ht="11.25" customHeight="1" x14ac:dyDescent="0.3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row>
    <row r="467" spans="1:29" ht="11.25" customHeight="1" x14ac:dyDescent="0.3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row>
    <row r="468" spans="1:29" ht="11.25" customHeight="1" x14ac:dyDescent="0.3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row>
    <row r="469" spans="1:29" ht="11.25" customHeight="1" x14ac:dyDescent="0.3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row>
    <row r="470" spans="1:29" ht="11.25" customHeight="1" x14ac:dyDescent="0.3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row>
    <row r="471" spans="1:29" ht="11.25" customHeight="1" x14ac:dyDescent="0.3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row>
    <row r="472" spans="1:29" ht="11.25" customHeight="1" x14ac:dyDescent="0.3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row>
    <row r="473" spans="1:29" ht="11.25" customHeight="1" x14ac:dyDescent="0.3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row>
    <row r="474" spans="1:29" ht="11.25" customHeight="1" x14ac:dyDescent="0.3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row>
    <row r="475" spans="1:29" ht="11.25" customHeight="1" x14ac:dyDescent="0.3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row>
    <row r="476" spans="1:29" ht="11.25" customHeight="1" x14ac:dyDescent="0.3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row>
    <row r="477" spans="1:29" ht="11.25" customHeight="1" x14ac:dyDescent="0.3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row>
    <row r="478" spans="1:29" ht="11.25" customHeight="1" x14ac:dyDescent="0.3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row>
    <row r="479" spans="1:29" ht="11.25" customHeight="1" x14ac:dyDescent="0.3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row>
    <row r="480" spans="1:29" ht="11.25" customHeight="1" x14ac:dyDescent="0.3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row>
    <row r="481" spans="1:29" ht="11.25" customHeight="1" x14ac:dyDescent="0.3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row>
    <row r="482" spans="1:29" ht="11.25" customHeight="1" x14ac:dyDescent="0.3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row>
    <row r="483" spans="1:29" ht="11.25" customHeight="1" x14ac:dyDescent="0.3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row>
    <row r="484" spans="1:29" ht="11.25" customHeight="1" x14ac:dyDescent="0.3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row>
    <row r="485" spans="1:29" ht="11.25" customHeight="1" x14ac:dyDescent="0.3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row>
    <row r="486" spans="1:29" ht="11.25" customHeight="1" x14ac:dyDescent="0.3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row>
    <row r="487" spans="1:29" ht="11.25" customHeight="1" x14ac:dyDescent="0.3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row>
    <row r="488" spans="1:29" ht="11.25" customHeight="1" x14ac:dyDescent="0.3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row>
    <row r="489" spans="1:29" ht="11.25" customHeight="1" x14ac:dyDescent="0.3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row>
    <row r="490" spans="1:29" ht="11.25" customHeight="1" x14ac:dyDescent="0.3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row>
    <row r="491" spans="1:29" ht="11.25" customHeight="1" x14ac:dyDescent="0.3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row>
    <row r="492" spans="1:29" ht="11.25" customHeight="1" x14ac:dyDescent="0.3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row>
    <row r="493" spans="1:29" ht="11.25" customHeight="1" x14ac:dyDescent="0.3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row>
    <row r="494" spans="1:29" ht="11.25" customHeight="1" x14ac:dyDescent="0.3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row>
    <row r="495" spans="1:29" ht="11.25" customHeight="1" x14ac:dyDescent="0.3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row>
    <row r="496" spans="1:29" ht="11.25" customHeight="1" x14ac:dyDescent="0.3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row>
    <row r="497" spans="1:29" ht="11.25" customHeight="1" x14ac:dyDescent="0.3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row>
    <row r="498" spans="1:29" ht="11.25" customHeight="1" x14ac:dyDescent="0.3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row>
    <row r="499" spans="1:29" ht="11.25" customHeight="1" x14ac:dyDescent="0.3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row>
    <row r="500" spans="1:29" ht="11.25" customHeight="1" x14ac:dyDescent="0.3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row>
    <row r="501" spans="1:29" ht="11.25" customHeight="1" x14ac:dyDescent="0.3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row>
    <row r="502" spans="1:29" ht="11.25" customHeight="1" x14ac:dyDescent="0.3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row>
    <row r="503" spans="1:29" ht="11.25" customHeight="1" x14ac:dyDescent="0.3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row>
    <row r="504" spans="1:29" ht="11.25" customHeight="1" x14ac:dyDescent="0.3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row>
    <row r="505" spans="1:29" ht="11.25" customHeight="1" x14ac:dyDescent="0.3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row>
    <row r="506" spans="1:29" ht="11.25" customHeight="1" x14ac:dyDescent="0.3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row>
    <row r="507" spans="1:29" ht="11.25" customHeight="1" x14ac:dyDescent="0.3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row>
    <row r="508" spans="1:29" ht="11.25" customHeight="1" x14ac:dyDescent="0.3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row>
    <row r="509" spans="1:29" ht="11.25" customHeight="1" x14ac:dyDescent="0.3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row>
    <row r="510" spans="1:29" ht="11.25" customHeight="1" x14ac:dyDescent="0.3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row>
    <row r="511" spans="1:29" ht="11.25" customHeight="1" x14ac:dyDescent="0.3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row>
    <row r="512" spans="1:29" ht="11.25" customHeight="1" x14ac:dyDescent="0.3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row>
    <row r="513" spans="1:29" ht="11.25" customHeight="1" x14ac:dyDescent="0.3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row>
    <row r="514" spans="1:29" ht="11.25" customHeight="1" x14ac:dyDescent="0.3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row>
    <row r="515" spans="1:29" ht="11.25" customHeight="1" x14ac:dyDescent="0.3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row>
    <row r="516" spans="1:29" ht="11.25" customHeight="1" x14ac:dyDescent="0.3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row>
    <row r="517" spans="1:29" ht="11.25" customHeight="1" x14ac:dyDescent="0.3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row>
    <row r="518" spans="1:29" ht="11.25" customHeight="1" x14ac:dyDescent="0.3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row>
    <row r="519" spans="1:29" ht="11.25" customHeight="1" x14ac:dyDescent="0.3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row>
    <row r="520" spans="1:29" ht="11.25" customHeight="1" x14ac:dyDescent="0.3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row>
    <row r="521" spans="1:29" ht="11.25" customHeight="1" x14ac:dyDescent="0.3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row>
    <row r="522" spans="1:29" ht="11.25" customHeight="1" x14ac:dyDescent="0.3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row>
    <row r="523" spans="1:29" ht="11.25" customHeight="1" x14ac:dyDescent="0.3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row>
    <row r="524" spans="1:29" ht="11.25" customHeight="1" x14ac:dyDescent="0.3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row>
    <row r="525" spans="1:29" ht="11.25" customHeight="1" x14ac:dyDescent="0.3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row>
    <row r="526" spans="1:29" ht="11.25" customHeight="1" x14ac:dyDescent="0.3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row>
    <row r="527" spans="1:29" ht="11.25" customHeight="1" x14ac:dyDescent="0.3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row>
    <row r="528" spans="1:29" ht="11.25" customHeight="1" x14ac:dyDescent="0.3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row>
    <row r="529" spans="1:29" ht="11.25" customHeight="1" x14ac:dyDescent="0.3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row>
    <row r="530" spans="1:29" ht="11.25" customHeight="1" x14ac:dyDescent="0.3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row>
    <row r="531" spans="1:29" ht="11.25" customHeight="1" x14ac:dyDescent="0.3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row>
    <row r="532" spans="1:29" ht="11.25" customHeight="1" x14ac:dyDescent="0.3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row>
    <row r="533" spans="1:29" ht="11.25" customHeight="1" x14ac:dyDescent="0.3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row>
    <row r="534" spans="1:29" ht="11.25" customHeight="1" x14ac:dyDescent="0.3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row>
    <row r="535" spans="1:29" ht="11.25" customHeight="1" x14ac:dyDescent="0.3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row>
    <row r="536" spans="1:29" ht="11.25" customHeight="1" x14ac:dyDescent="0.3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row>
    <row r="537" spans="1:29" ht="11.25" customHeight="1" x14ac:dyDescent="0.3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row>
    <row r="538" spans="1:29" ht="11.25" customHeight="1" x14ac:dyDescent="0.3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row>
    <row r="539" spans="1:29" ht="11.25" customHeight="1" x14ac:dyDescent="0.3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row>
    <row r="540" spans="1:29" ht="11.25" customHeight="1" x14ac:dyDescent="0.3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row>
    <row r="541" spans="1:29" ht="11.25" customHeight="1" x14ac:dyDescent="0.3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row>
    <row r="542" spans="1:29" ht="11.25" customHeight="1" x14ac:dyDescent="0.3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row>
    <row r="543" spans="1:29" ht="11.25" customHeight="1" x14ac:dyDescent="0.3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row>
    <row r="544" spans="1:29" ht="11.25" customHeight="1" x14ac:dyDescent="0.3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row>
    <row r="545" spans="1:29" ht="11.25" customHeight="1" x14ac:dyDescent="0.3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row>
    <row r="546" spans="1:29" ht="11.25" customHeight="1" x14ac:dyDescent="0.3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row>
    <row r="547" spans="1:29" ht="11.25" customHeight="1" x14ac:dyDescent="0.3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row>
    <row r="548" spans="1:29" ht="11.25" customHeight="1" x14ac:dyDescent="0.3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row>
    <row r="549" spans="1:29" ht="11.25" customHeight="1" x14ac:dyDescent="0.3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row>
    <row r="550" spans="1:29" ht="11.25" customHeight="1" x14ac:dyDescent="0.3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row>
    <row r="551" spans="1:29" ht="11.25" customHeight="1" x14ac:dyDescent="0.3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row>
    <row r="552" spans="1:29" ht="11.25" customHeight="1" x14ac:dyDescent="0.3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row>
    <row r="553" spans="1:29" ht="11.25" customHeight="1" x14ac:dyDescent="0.3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row>
    <row r="554" spans="1:29" ht="11.25" customHeight="1" x14ac:dyDescent="0.3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row>
    <row r="555" spans="1:29" ht="11.25" customHeight="1" x14ac:dyDescent="0.3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row>
    <row r="556" spans="1:29" ht="11.25" customHeight="1" x14ac:dyDescent="0.3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row>
    <row r="557" spans="1:29" ht="11.25" customHeight="1" x14ac:dyDescent="0.3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row>
    <row r="558" spans="1:29" ht="11.25" customHeight="1" x14ac:dyDescent="0.3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row>
    <row r="559" spans="1:29" ht="11.25" customHeight="1" x14ac:dyDescent="0.3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row>
    <row r="560" spans="1:29" ht="11.25" customHeight="1" x14ac:dyDescent="0.3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row>
    <row r="561" spans="1:29" ht="11.25" customHeight="1" x14ac:dyDescent="0.3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row>
    <row r="562" spans="1:29" ht="11.25" customHeight="1" x14ac:dyDescent="0.3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row>
    <row r="563" spans="1:29" ht="11.25" customHeight="1" x14ac:dyDescent="0.3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row>
    <row r="564" spans="1:29" ht="11.25" customHeight="1" x14ac:dyDescent="0.3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row>
    <row r="565" spans="1:29" ht="11.25" customHeight="1" x14ac:dyDescent="0.3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row>
    <row r="566" spans="1:29" ht="11.25" customHeight="1" x14ac:dyDescent="0.3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row>
    <row r="567" spans="1:29" ht="11.25" customHeight="1" x14ac:dyDescent="0.3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row>
    <row r="568" spans="1:29" ht="11.25" customHeight="1" x14ac:dyDescent="0.3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row>
    <row r="569" spans="1:29" ht="11.25" customHeight="1" x14ac:dyDescent="0.3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row>
    <row r="570" spans="1:29" ht="11.25" customHeight="1" x14ac:dyDescent="0.3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row>
    <row r="571" spans="1:29" ht="11.25" customHeight="1" x14ac:dyDescent="0.3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row>
    <row r="572" spans="1:29" ht="11.25" customHeight="1" x14ac:dyDescent="0.3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row>
    <row r="573" spans="1:29" ht="11.25" customHeight="1" x14ac:dyDescent="0.3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row>
    <row r="574" spans="1:29" ht="11.25" customHeight="1" x14ac:dyDescent="0.3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row>
    <row r="575" spans="1:29" ht="11.25" customHeight="1" x14ac:dyDescent="0.3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row>
    <row r="576" spans="1:29" ht="11.25" customHeight="1" x14ac:dyDescent="0.3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row>
    <row r="577" spans="1:29" ht="11.25" customHeight="1" x14ac:dyDescent="0.3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row>
    <row r="578" spans="1:29" ht="11.25" customHeight="1" x14ac:dyDescent="0.3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row>
    <row r="579" spans="1:29" ht="11.25" customHeight="1" x14ac:dyDescent="0.3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row>
    <row r="580" spans="1:29" ht="11.25" customHeight="1" x14ac:dyDescent="0.3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row>
    <row r="581" spans="1:29" ht="11.25" customHeight="1" x14ac:dyDescent="0.3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row>
    <row r="582" spans="1:29" ht="11.25" customHeight="1" x14ac:dyDescent="0.3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row>
    <row r="583" spans="1:29" ht="11.25" customHeight="1" x14ac:dyDescent="0.3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row>
    <row r="584" spans="1:29" ht="11.25" customHeight="1" x14ac:dyDescent="0.3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row>
    <row r="585" spans="1:29" ht="11.25" customHeight="1" x14ac:dyDescent="0.3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row>
    <row r="586" spans="1:29" ht="11.25" customHeight="1" x14ac:dyDescent="0.3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row>
    <row r="587" spans="1:29" ht="11.25" customHeight="1" x14ac:dyDescent="0.3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row>
    <row r="588" spans="1:29" ht="11.25" customHeight="1" x14ac:dyDescent="0.3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row>
    <row r="589" spans="1:29" ht="11.25" customHeight="1" x14ac:dyDescent="0.3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row>
    <row r="590" spans="1:29" ht="11.25" customHeight="1" x14ac:dyDescent="0.3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row>
    <row r="591" spans="1:29" ht="11.25" customHeight="1" x14ac:dyDescent="0.3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row>
    <row r="592" spans="1:29" ht="11.25" customHeight="1" x14ac:dyDescent="0.3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row>
    <row r="593" spans="1:29" ht="11.25" customHeight="1" x14ac:dyDescent="0.3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row>
    <row r="594" spans="1:29" ht="11.25" customHeight="1" x14ac:dyDescent="0.3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row>
    <row r="595" spans="1:29" ht="11.25" customHeight="1" x14ac:dyDescent="0.3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row>
    <row r="596" spans="1:29" ht="11.25" customHeight="1" x14ac:dyDescent="0.3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row>
    <row r="597" spans="1:29" ht="11.25" customHeight="1" x14ac:dyDescent="0.3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row>
    <row r="598" spans="1:29" ht="11.25" customHeight="1" x14ac:dyDescent="0.3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row>
    <row r="599" spans="1:29" ht="11.25" customHeight="1" x14ac:dyDescent="0.3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row>
    <row r="600" spans="1:29" ht="11.25" customHeight="1" x14ac:dyDescent="0.3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row>
    <row r="601" spans="1:29" ht="11.25" customHeight="1" x14ac:dyDescent="0.3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row>
    <row r="602" spans="1:29" ht="11.25" customHeight="1" x14ac:dyDescent="0.3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row>
    <row r="603" spans="1:29" ht="11.25" customHeight="1" x14ac:dyDescent="0.3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row>
    <row r="604" spans="1:29" ht="11.25" customHeight="1" x14ac:dyDescent="0.3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row>
    <row r="605" spans="1:29" ht="11.25" customHeight="1" x14ac:dyDescent="0.3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row>
    <row r="606" spans="1:29" ht="11.25" customHeight="1" x14ac:dyDescent="0.3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row>
    <row r="607" spans="1:29" ht="11.25" customHeight="1" x14ac:dyDescent="0.3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row>
    <row r="608" spans="1:29" ht="11.25" customHeight="1" x14ac:dyDescent="0.3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row>
    <row r="609" spans="1:29" ht="11.25" customHeight="1" x14ac:dyDescent="0.3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row>
    <row r="610" spans="1:29" ht="11.25" customHeight="1" x14ac:dyDescent="0.3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row>
    <row r="611" spans="1:29" ht="11.25" customHeight="1" x14ac:dyDescent="0.3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row>
    <row r="612" spans="1:29" ht="11.25" customHeight="1" x14ac:dyDescent="0.3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row>
    <row r="613" spans="1:29" ht="11.25" customHeight="1" x14ac:dyDescent="0.3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row>
    <row r="614" spans="1:29" ht="11.25" customHeight="1" x14ac:dyDescent="0.3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row>
    <row r="615" spans="1:29" ht="11.25" customHeight="1" x14ac:dyDescent="0.3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row>
    <row r="616" spans="1:29" ht="11.25" customHeight="1" x14ac:dyDescent="0.3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row>
    <row r="617" spans="1:29" ht="11.25" customHeight="1" x14ac:dyDescent="0.3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row>
    <row r="618" spans="1:29" ht="11.25" customHeight="1" x14ac:dyDescent="0.3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row>
    <row r="619" spans="1:29" ht="11.25" customHeight="1" x14ac:dyDescent="0.3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row>
    <row r="620" spans="1:29" ht="11.25" customHeight="1" x14ac:dyDescent="0.3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row>
    <row r="621" spans="1:29" ht="11.25" customHeight="1" x14ac:dyDescent="0.3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row>
    <row r="622" spans="1:29" ht="11.25" customHeight="1" x14ac:dyDescent="0.3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row>
    <row r="623" spans="1:29" ht="11.25" customHeight="1" x14ac:dyDescent="0.3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row>
    <row r="624" spans="1:29" ht="11.25" customHeight="1" x14ac:dyDescent="0.3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row>
    <row r="625" spans="1:29" ht="11.25" customHeight="1" x14ac:dyDescent="0.3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row>
    <row r="626" spans="1:29" ht="11.25" customHeight="1" x14ac:dyDescent="0.3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row>
    <row r="627" spans="1:29" ht="11.25" customHeight="1" x14ac:dyDescent="0.3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row>
    <row r="628" spans="1:29" ht="11.25" customHeight="1" x14ac:dyDescent="0.3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row>
    <row r="629" spans="1:29" ht="11.25" customHeight="1" x14ac:dyDescent="0.3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row>
    <row r="630" spans="1:29" ht="11.25" customHeight="1" x14ac:dyDescent="0.3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row>
    <row r="631" spans="1:29" ht="11.25" customHeight="1" x14ac:dyDescent="0.3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row>
    <row r="632" spans="1:29" ht="11.25" customHeight="1" x14ac:dyDescent="0.3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row>
    <row r="633" spans="1:29" ht="11.25" customHeight="1" x14ac:dyDescent="0.3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row>
    <row r="634" spans="1:29" ht="11.25" customHeight="1" x14ac:dyDescent="0.3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row>
    <row r="635" spans="1:29" ht="11.25" customHeight="1" x14ac:dyDescent="0.3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row>
    <row r="636" spans="1:29" ht="11.25" customHeight="1" x14ac:dyDescent="0.3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row>
    <row r="637" spans="1:29" ht="11.25" customHeight="1" x14ac:dyDescent="0.3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row>
    <row r="638" spans="1:29" ht="11.25" customHeight="1" x14ac:dyDescent="0.3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row>
    <row r="639" spans="1:29" ht="11.25" customHeight="1" x14ac:dyDescent="0.3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row>
    <row r="640" spans="1:29" ht="11.25" customHeight="1" x14ac:dyDescent="0.3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row>
    <row r="641" spans="1:29" ht="11.25" customHeight="1" x14ac:dyDescent="0.3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row>
    <row r="642" spans="1:29" ht="11.25" customHeight="1" x14ac:dyDescent="0.3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row>
    <row r="643" spans="1:29" ht="11.25" customHeight="1" x14ac:dyDescent="0.3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row>
    <row r="644" spans="1:29" ht="11.25" customHeight="1" x14ac:dyDescent="0.3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row>
    <row r="645" spans="1:29" ht="11.25" customHeight="1" x14ac:dyDescent="0.3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row>
    <row r="646" spans="1:29" ht="11.25" customHeight="1" x14ac:dyDescent="0.3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row>
    <row r="647" spans="1:29" ht="11.25" customHeight="1" x14ac:dyDescent="0.3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row>
    <row r="648" spans="1:29" ht="11.25" customHeight="1" x14ac:dyDescent="0.3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row>
    <row r="649" spans="1:29" ht="11.25" customHeight="1" x14ac:dyDescent="0.3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row>
    <row r="650" spans="1:29" ht="11.25" customHeight="1" x14ac:dyDescent="0.3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row>
    <row r="651" spans="1:29" ht="11.25" customHeight="1" x14ac:dyDescent="0.3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row>
    <row r="652" spans="1:29" ht="11.25" customHeight="1" x14ac:dyDescent="0.3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row>
    <row r="653" spans="1:29" ht="11.25" customHeight="1" x14ac:dyDescent="0.3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row>
    <row r="654" spans="1:29" ht="11.25" customHeight="1" x14ac:dyDescent="0.3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row>
    <row r="655" spans="1:29" ht="11.25" customHeight="1" x14ac:dyDescent="0.3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row>
    <row r="656" spans="1:29" ht="11.25" customHeight="1" x14ac:dyDescent="0.3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row>
    <row r="657" spans="1:29" ht="11.25" customHeight="1" x14ac:dyDescent="0.3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row>
    <row r="658" spans="1:29" ht="11.25" customHeight="1" x14ac:dyDescent="0.3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row>
    <row r="659" spans="1:29" ht="11.25" customHeight="1" x14ac:dyDescent="0.3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row>
    <row r="660" spans="1:29" ht="11.25" customHeight="1" x14ac:dyDescent="0.3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row>
    <row r="661" spans="1:29" ht="11.25" customHeight="1" x14ac:dyDescent="0.3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row>
    <row r="662" spans="1:29" ht="11.25" customHeight="1" x14ac:dyDescent="0.3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row>
    <row r="663" spans="1:29" ht="11.25" customHeight="1" x14ac:dyDescent="0.3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row>
    <row r="664" spans="1:29" ht="11.25" customHeight="1" x14ac:dyDescent="0.3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row>
    <row r="665" spans="1:29" ht="11.25" customHeight="1" x14ac:dyDescent="0.3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row>
    <row r="666" spans="1:29" ht="11.25" customHeight="1" x14ac:dyDescent="0.3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row>
    <row r="667" spans="1:29" ht="11.25" customHeight="1" x14ac:dyDescent="0.3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row>
    <row r="668" spans="1:29" ht="11.25" customHeight="1" x14ac:dyDescent="0.3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row>
    <row r="669" spans="1:29" ht="11.25" customHeight="1" x14ac:dyDescent="0.3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row>
    <row r="670" spans="1:29" ht="11.25" customHeight="1" x14ac:dyDescent="0.3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row>
    <row r="671" spans="1:29" ht="11.25" customHeight="1" x14ac:dyDescent="0.3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row>
    <row r="672" spans="1:29" ht="11.25" customHeight="1" x14ac:dyDescent="0.3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row>
    <row r="673" spans="1:29" ht="11.25" customHeight="1" x14ac:dyDescent="0.3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row>
    <row r="674" spans="1:29" ht="11.25" customHeight="1" x14ac:dyDescent="0.3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row>
    <row r="675" spans="1:29" ht="11.25" customHeight="1" x14ac:dyDescent="0.3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row>
    <row r="676" spans="1:29" ht="11.25" customHeight="1" x14ac:dyDescent="0.3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row>
    <row r="677" spans="1:29" ht="11.25" customHeight="1" x14ac:dyDescent="0.3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row>
    <row r="678" spans="1:29" ht="11.25" customHeight="1" x14ac:dyDescent="0.3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row>
    <row r="679" spans="1:29" ht="11.25" customHeight="1" x14ac:dyDescent="0.3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row>
    <row r="680" spans="1:29" ht="11.25" customHeight="1" x14ac:dyDescent="0.3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row>
    <row r="681" spans="1:29" ht="11.25" customHeight="1" x14ac:dyDescent="0.3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row>
    <row r="682" spans="1:29" ht="11.25" customHeight="1" x14ac:dyDescent="0.3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row>
    <row r="683" spans="1:29" ht="11.25" customHeight="1" x14ac:dyDescent="0.3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row>
    <row r="684" spans="1:29" ht="11.25" customHeight="1" x14ac:dyDescent="0.3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row>
    <row r="685" spans="1:29" ht="11.25" customHeight="1" x14ac:dyDescent="0.3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row>
    <row r="686" spans="1:29" ht="11.25" customHeight="1" x14ac:dyDescent="0.3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row>
    <row r="687" spans="1:29" ht="11.25" customHeight="1" x14ac:dyDescent="0.3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row>
    <row r="688" spans="1:29" ht="11.25" customHeight="1" x14ac:dyDescent="0.3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row>
    <row r="689" spans="1:29" ht="11.25" customHeight="1" x14ac:dyDescent="0.3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row>
    <row r="690" spans="1:29" ht="11.25" customHeight="1" x14ac:dyDescent="0.3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row>
    <row r="691" spans="1:29" ht="11.25" customHeight="1" x14ac:dyDescent="0.3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row>
    <row r="692" spans="1:29" ht="11.25" customHeight="1" x14ac:dyDescent="0.3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row>
    <row r="693" spans="1:29" ht="11.25" customHeight="1" x14ac:dyDescent="0.3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row>
    <row r="694" spans="1:29" ht="11.25" customHeight="1" x14ac:dyDescent="0.3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row>
    <row r="695" spans="1:29" ht="11.25" customHeight="1" x14ac:dyDescent="0.3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row>
    <row r="696" spans="1:29" ht="11.25" customHeight="1" x14ac:dyDescent="0.3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row>
    <row r="697" spans="1:29" ht="11.25" customHeight="1" x14ac:dyDescent="0.3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row>
    <row r="698" spans="1:29" ht="11.25" customHeight="1" x14ac:dyDescent="0.3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row>
    <row r="699" spans="1:29" ht="11.25" customHeight="1" x14ac:dyDescent="0.3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row>
    <row r="700" spans="1:29" ht="11.25" customHeight="1" x14ac:dyDescent="0.3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row>
    <row r="701" spans="1:29" ht="11.25" customHeight="1" x14ac:dyDescent="0.3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row>
    <row r="702" spans="1:29" ht="11.25" customHeight="1" x14ac:dyDescent="0.3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row>
    <row r="703" spans="1:29" ht="11.25" customHeight="1" x14ac:dyDescent="0.3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row>
    <row r="704" spans="1:29" ht="11.25" customHeight="1" x14ac:dyDescent="0.3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row>
    <row r="705" spans="1:29" ht="11.25" customHeight="1" x14ac:dyDescent="0.3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row>
    <row r="706" spans="1:29" ht="11.25" customHeight="1" x14ac:dyDescent="0.3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row>
    <row r="707" spans="1:29" ht="11.25" customHeight="1" x14ac:dyDescent="0.3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row>
    <row r="708" spans="1:29" ht="11.25" customHeight="1" x14ac:dyDescent="0.3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row>
    <row r="709" spans="1:29" ht="11.25" customHeight="1" x14ac:dyDescent="0.3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row>
    <row r="710" spans="1:29" ht="11.25" customHeight="1" x14ac:dyDescent="0.3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row>
    <row r="711" spans="1:29" ht="11.25" customHeight="1" x14ac:dyDescent="0.3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row>
    <row r="712" spans="1:29" ht="11.25" customHeight="1" x14ac:dyDescent="0.3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row>
    <row r="713" spans="1:29" ht="11.25" customHeight="1" x14ac:dyDescent="0.3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row>
    <row r="714" spans="1:29" ht="11.25" customHeight="1" x14ac:dyDescent="0.3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row>
    <row r="715" spans="1:29" ht="11.25" customHeight="1" x14ac:dyDescent="0.3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row>
    <row r="716" spans="1:29" ht="11.25" customHeight="1" x14ac:dyDescent="0.3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row>
    <row r="717" spans="1:29" ht="11.25" customHeight="1" x14ac:dyDescent="0.3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row>
    <row r="718" spans="1:29" ht="11.25" customHeight="1" x14ac:dyDescent="0.3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row>
    <row r="719" spans="1:29" ht="11.25" customHeight="1" x14ac:dyDescent="0.3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row>
    <row r="720" spans="1:29" ht="11.25" customHeight="1" x14ac:dyDescent="0.3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row>
    <row r="721" spans="1:29" ht="11.25" customHeight="1" x14ac:dyDescent="0.3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row>
    <row r="722" spans="1:29" ht="11.25" customHeight="1" x14ac:dyDescent="0.3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row>
    <row r="723" spans="1:29" ht="11.25" customHeight="1" x14ac:dyDescent="0.3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row>
    <row r="724" spans="1:29" ht="11.25" customHeight="1" x14ac:dyDescent="0.3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row>
    <row r="725" spans="1:29" ht="11.25" customHeight="1" x14ac:dyDescent="0.3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row>
    <row r="726" spans="1:29" ht="11.25" customHeight="1" x14ac:dyDescent="0.3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row>
    <row r="727" spans="1:29" ht="11.25" customHeight="1" x14ac:dyDescent="0.3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row>
    <row r="728" spans="1:29" ht="11.25" customHeight="1" x14ac:dyDescent="0.3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row>
    <row r="729" spans="1:29" ht="11.25" customHeight="1" x14ac:dyDescent="0.3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row>
    <row r="730" spans="1:29" ht="11.25" customHeight="1" x14ac:dyDescent="0.3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row>
    <row r="731" spans="1:29" ht="11.25" customHeight="1" x14ac:dyDescent="0.3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row>
    <row r="732" spans="1:29" ht="11.25" customHeight="1" x14ac:dyDescent="0.3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row>
    <row r="733" spans="1:29" ht="11.25" customHeight="1" x14ac:dyDescent="0.3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row>
    <row r="734" spans="1:29" ht="11.25" customHeight="1" x14ac:dyDescent="0.3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row>
    <row r="735" spans="1:29" ht="11.25" customHeight="1" x14ac:dyDescent="0.3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row>
    <row r="736" spans="1:29" ht="11.25" customHeight="1" x14ac:dyDescent="0.3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row>
    <row r="737" spans="1:29" ht="11.25" customHeight="1" x14ac:dyDescent="0.3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row>
    <row r="738" spans="1:29" ht="11.25" customHeight="1" x14ac:dyDescent="0.3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row>
    <row r="739" spans="1:29" ht="11.25" customHeight="1" x14ac:dyDescent="0.3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row>
    <row r="740" spans="1:29" ht="11.25" customHeight="1" x14ac:dyDescent="0.3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row>
    <row r="741" spans="1:29" ht="11.25" customHeight="1" x14ac:dyDescent="0.3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row>
    <row r="742" spans="1:29" ht="11.25" customHeight="1" x14ac:dyDescent="0.3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row>
    <row r="743" spans="1:29" ht="11.25" customHeight="1" x14ac:dyDescent="0.3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row>
    <row r="744" spans="1:29" ht="11.25" customHeight="1" x14ac:dyDescent="0.3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row>
    <row r="745" spans="1:29" ht="11.25" customHeight="1" x14ac:dyDescent="0.3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row>
    <row r="746" spans="1:29" ht="11.25" customHeight="1" x14ac:dyDescent="0.3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row>
    <row r="747" spans="1:29" ht="11.25" customHeight="1" x14ac:dyDescent="0.3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row>
    <row r="748" spans="1:29" ht="11.25" customHeight="1" x14ac:dyDescent="0.3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row>
    <row r="749" spans="1:29" ht="11.25" customHeight="1" x14ac:dyDescent="0.3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row>
    <row r="750" spans="1:29" ht="11.25" customHeight="1" x14ac:dyDescent="0.3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row>
    <row r="751" spans="1:29" ht="11.25" customHeight="1" x14ac:dyDescent="0.3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row>
    <row r="752" spans="1:29" ht="11.25" customHeight="1" x14ac:dyDescent="0.3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row>
    <row r="753" spans="1:29" ht="11.25" customHeight="1" x14ac:dyDescent="0.3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row>
    <row r="754" spans="1:29" ht="11.25" customHeight="1" x14ac:dyDescent="0.3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row>
    <row r="755" spans="1:29" ht="11.25" customHeight="1" x14ac:dyDescent="0.3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row>
    <row r="756" spans="1:29" ht="11.25" customHeight="1" x14ac:dyDescent="0.3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row>
    <row r="757" spans="1:29" ht="11.25" customHeight="1" x14ac:dyDescent="0.3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row>
    <row r="758" spans="1:29" ht="11.25" customHeight="1" x14ac:dyDescent="0.3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row>
    <row r="759" spans="1:29" ht="11.25" customHeight="1" x14ac:dyDescent="0.3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row>
    <row r="760" spans="1:29" ht="11.25" customHeight="1" x14ac:dyDescent="0.3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row>
    <row r="761" spans="1:29" ht="11.25" customHeight="1" x14ac:dyDescent="0.3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row>
    <row r="762" spans="1:29" ht="11.25" customHeight="1" x14ac:dyDescent="0.3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row>
    <row r="763" spans="1:29" ht="11.25" customHeight="1" x14ac:dyDescent="0.3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row>
    <row r="764" spans="1:29" ht="11.25" customHeight="1" x14ac:dyDescent="0.3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row>
    <row r="765" spans="1:29" ht="11.25" customHeight="1" x14ac:dyDescent="0.3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row>
    <row r="766" spans="1:29" ht="11.25" customHeight="1" x14ac:dyDescent="0.3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row>
    <row r="767" spans="1:29" ht="11.25" customHeight="1" x14ac:dyDescent="0.3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row>
    <row r="768" spans="1:29" ht="11.25" customHeight="1" x14ac:dyDescent="0.3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row>
    <row r="769" spans="1:29" ht="11.25" customHeight="1" x14ac:dyDescent="0.3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row>
    <row r="770" spans="1:29" ht="11.25" customHeight="1" x14ac:dyDescent="0.3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row>
    <row r="771" spans="1:29" ht="11.25" customHeight="1" x14ac:dyDescent="0.3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row>
    <row r="772" spans="1:29" ht="11.25" customHeight="1" x14ac:dyDescent="0.3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row>
    <row r="773" spans="1:29" ht="11.25" customHeight="1" x14ac:dyDescent="0.3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row>
    <row r="774" spans="1:29" ht="11.25" customHeight="1" x14ac:dyDescent="0.3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row>
    <row r="775" spans="1:29" ht="11.25" customHeight="1" x14ac:dyDescent="0.3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row>
    <row r="776" spans="1:29" ht="11.25" customHeight="1" x14ac:dyDescent="0.3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row>
    <row r="777" spans="1:29" ht="11.25" customHeight="1" x14ac:dyDescent="0.3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row>
    <row r="778" spans="1:29" ht="11.25" customHeight="1" x14ac:dyDescent="0.3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row>
    <row r="779" spans="1:29" ht="11.25" customHeight="1" x14ac:dyDescent="0.3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row>
    <row r="780" spans="1:29" ht="11.25" customHeight="1" x14ac:dyDescent="0.3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row>
    <row r="781" spans="1:29" ht="11.25" customHeight="1" x14ac:dyDescent="0.3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row>
    <row r="782" spans="1:29" ht="11.25" customHeight="1" x14ac:dyDescent="0.3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row>
    <row r="783" spans="1:29" ht="11.25" customHeight="1" x14ac:dyDescent="0.3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row>
    <row r="784" spans="1:29" ht="11.25" customHeight="1" x14ac:dyDescent="0.3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row>
    <row r="785" spans="1:29" ht="11.25" customHeight="1" x14ac:dyDescent="0.3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row>
    <row r="786" spans="1:29" ht="11.25" customHeight="1" x14ac:dyDescent="0.3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row>
    <row r="787" spans="1:29" ht="11.25" customHeight="1" x14ac:dyDescent="0.3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row>
    <row r="788" spans="1:29" ht="11.25" customHeight="1" x14ac:dyDescent="0.3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row>
    <row r="789" spans="1:29" ht="11.25" customHeight="1" x14ac:dyDescent="0.3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row>
    <row r="790" spans="1:29" ht="11.25" customHeight="1" x14ac:dyDescent="0.3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row>
    <row r="791" spans="1:29" ht="11.25" customHeight="1" x14ac:dyDescent="0.3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row>
    <row r="792" spans="1:29" ht="11.25" customHeight="1" x14ac:dyDescent="0.3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row>
    <row r="793" spans="1:29" ht="11.25" customHeight="1" x14ac:dyDescent="0.3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row>
    <row r="794" spans="1:29" ht="11.25" customHeight="1" x14ac:dyDescent="0.3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row>
    <row r="795" spans="1:29" ht="11.25" customHeight="1" x14ac:dyDescent="0.3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row>
    <row r="796" spans="1:29" ht="11.25" customHeight="1" x14ac:dyDescent="0.3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row>
    <row r="797" spans="1:29" ht="11.25" customHeight="1" x14ac:dyDescent="0.3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row>
    <row r="798" spans="1:29" ht="11.25" customHeight="1" x14ac:dyDescent="0.3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row>
    <row r="799" spans="1:29" ht="11.25" customHeight="1" x14ac:dyDescent="0.3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row>
    <row r="800" spans="1:29" ht="11.25" customHeight="1" x14ac:dyDescent="0.3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row>
    <row r="801" spans="1:29" ht="11.25" customHeight="1" x14ac:dyDescent="0.3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row>
    <row r="802" spans="1:29" ht="11.25" customHeight="1" x14ac:dyDescent="0.3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row>
    <row r="803" spans="1:29" ht="11.25" customHeight="1" x14ac:dyDescent="0.3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row>
    <row r="804" spans="1:29" ht="11.25" customHeight="1" x14ac:dyDescent="0.3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row>
    <row r="805" spans="1:29" ht="11.25" customHeight="1" x14ac:dyDescent="0.3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row>
    <row r="806" spans="1:29" ht="11.25" customHeight="1" x14ac:dyDescent="0.3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row>
    <row r="807" spans="1:29" ht="11.25" customHeight="1" x14ac:dyDescent="0.3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row>
    <row r="808" spans="1:29" ht="11.25" customHeight="1" x14ac:dyDescent="0.3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row>
    <row r="809" spans="1:29" ht="11.25" customHeight="1" x14ac:dyDescent="0.3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row>
    <row r="810" spans="1:29" ht="11.25" customHeight="1" x14ac:dyDescent="0.3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row>
    <row r="811" spans="1:29" ht="11.25" customHeight="1" x14ac:dyDescent="0.3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row>
    <row r="812" spans="1:29" ht="11.25" customHeight="1" x14ac:dyDescent="0.3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row>
    <row r="813" spans="1:29" ht="11.25" customHeight="1" x14ac:dyDescent="0.3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row>
    <row r="814" spans="1:29" ht="11.25" customHeight="1" x14ac:dyDescent="0.3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row>
    <row r="815" spans="1:29" ht="11.25" customHeight="1" x14ac:dyDescent="0.3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row>
    <row r="816" spans="1:29" ht="11.25" customHeight="1" x14ac:dyDescent="0.3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row>
    <row r="817" spans="1:29" ht="11.25" customHeight="1" x14ac:dyDescent="0.3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row>
    <row r="818" spans="1:29" ht="11.25" customHeight="1" x14ac:dyDescent="0.3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row>
    <row r="819" spans="1:29" ht="11.25" customHeight="1" x14ac:dyDescent="0.3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row>
    <row r="820" spans="1:29" ht="11.25" customHeight="1" x14ac:dyDescent="0.3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row>
    <row r="821" spans="1:29" ht="11.25" customHeight="1" x14ac:dyDescent="0.3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row>
    <row r="822" spans="1:29" ht="11.25" customHeight="1" x14ac:dyDescent="0.3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row>
    <row r="823" spans="1:29" ht="11.25" customHeight="1" x14ac:dyDescent="0.3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row>
    <row r="824" spans="1:29" ht="11.25" customHeight="1" x14ac:dyDescent="0.3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row>
    <row r="825" spans="1:29" ht="11.25" customHeight="1" x14ac:dyDescent="0.3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row>
    <row r="826" spans="1:29" ht="11.25" customHeight="1" x14ac:dyDescent="0.3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row>
    <row r="827" spans="1:29" ht="11.25" customHeight="1" x14ac:dyDescent="0.3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row>
    <row r="828" spans="1:29" ht="11.25" customHeight="1" x14ac:dyDescent="0.3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row>
    <row r="829" spans="1:29" ht="11.25" customHeight="1" x14ac:dyDescent="0.3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row>
    <row r="830" spans="1:29" ht="11.25" customHeight="1" x14ac:dyDescent="0.3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row>
    <row r="831" spans="1:29" ht="11.25" customHeight="1" x14ac:dyDescent="0.3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row>
    <row r="832" spans="1:29" ht="11.25" customHeight="1" x14ac:dyDescent="0.3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row>
    <row r="833" spans="1:29" ht="11.25" customHeight="1" x14ac:dyDescent="0.3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row>
    <row r="834" spans="1:29" ht="11.25" customHeight="1" x14ac:dyDescent="0.3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row>
    <row r="835" spans="1:29" ht="11.25" customHeight="1" x14ac:dyDescent="0.3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row>
    <row r="836" spans="1:29" ht="11.25" customHeight="1" x14ac:dyDescent="0.3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row>
    <row r="837" spans="1:29" ht="11.25" customHeight="1" x14ac:dyDescent="0.3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row>
    <row r="838" spans="1:29" ht="11.25" customHeight="1" x14ac:dyDescent="0.3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row>
    <row r="839" spans="1:29" ht="11.25" customHeight="1" x14ac:dyDescent="0.3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row>
    <row r="840" spans="1:29" ht="11.25" customHeight="1" x14ac:dyDescent="0.3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row>
    <row r="841" spans="1:29" ht="11.25" customHeight="1" x14ac:dyDescent="0.3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row>
    <row r="842" spans="1:29" ht="11.25" customHeight="1" x14ac:dyDescent="0.3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row>
    <row r="843" spans="1:29" ht="11.25" customHeight="1" x14ac:dyDescent="0.3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row>
    <row r="844" spans="1:29" ht="11.25" customHeight="1" x14ac:dyDescent="0.3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row>
    <row r="845" spans="1:29" ht="11.25" customHeight="1" x14ac:dyDescent="0.3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row>
    <row r="846" spans="1:29" ht="11.25" customHeight="1" x14ac:dyDescent="0.3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row>
    <row r="847" spans="1:29" ht="11.25" customHeight="1" x14ac:dyDescent="0.3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row>
    <row r="848" spans="1:29" ht="11.25" customHeight="1" x14ac:dyDescent="0.3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row>
    <row r="849" spans="1:29" ht="11.25" customHeight="1" x14ac:dyDescent="0.3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row>
    <row r="850" spans="1:29" ht="11.25" customHeight="1" x14ac:dyDescent="0.3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row>
    <row r="851" spans="1:29" ht="11.25" customHeight="1" x14ac:dyDescent="0.3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row>
    <row r="852" spans="1:29" ht="11.25" customHeight="1" x14ac:dyDescent="0.3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row>
    <row r="853" spans="1:29" ht="11.25" customHeight="1" x14ac:dyDescent="0.3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row>
    <row r="854" spans="1:29" ht="11.25" customHeight="1" x14ac:dyDescent="0.3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row>
    <row r="855" spans="1:29" ht="11.25" customHeight="1" x14ac:dyDescent="0.3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row>
    <row r="856" spans="1:29" ht="11.25" customHeight="1" x14ac:dyDescent="0.3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row>
    <row r="857" spans="1:29" ht="11.25" customHeight="1" x14ac:dyDescent="0.3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row>
    <row r="858" spans="1:29" ht="11.25" customHeight="1" x14ac:dyDescent="0.3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row>
    <row r="859" spans="1:29" ht="11.25" customHeight="1" x14ac:dyDescent="0.3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row>
    <row r="860" spans="1:29" ht="11.25" customHeight="1" x14ac:dyDescent="0.3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row>
    <row r="861" spans="1:29" ht="11.25" customHeight="1" x14ac:dyDescent="0.3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row>
    <row r="862" spans="1:29" ht="11.25" customHeight="1" x14ac:dyDescent="0.3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row>
    <row r="863" spans="1:29" ht="11.25" customHeight="1" x14ac:dyDescent="0.3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row>
    <row r="864" spans="1:29" ht="11.25" customHeight="1" x14ac:dyDescent="0.3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row>
    <row r="865" spans="1:29" ht="11.25" customHeight="1" x14ac:dyDescent="0.3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row>
    <row r="866" spans="1:29" ht="11.25" customHeight="1" x14ac:dyDescent="0.3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row>
    <row r="867" spans="1:29" ht="11.25" customHeight="1" x14ac:dyDescent="0.3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row>
    <row r="868" spans="1:29" ht="11.25" customHeight="1" x14ac:dyDescent="0.3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row>
    <row r="869" spans="1:29" ht="11.25" customHeight="1" x14ac:dyDescent="0.3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row>
    <row r="870" spans="1:29" ht="11.25" customHeight="1" x14ac:dyDescent="0.3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row>
    <row r="871" spans="1:29" ht="11.25" customHeight="1" x14ac:dyDescent="0.3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row>
    <row r="872" spans="1:29" ht="11.25" customHeight="1" x14ac:dyDescent="0.3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row>
    <row r="873" spans="1:29" ht="11.25" customHeight="1" x14ac:dyDescent="0.3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row>
    <row r="874" spans="1:29" ht="11.25" customHeight="1" x14ac:dyDescent="0.3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row>
    <row r="875" spans="1:29" ht="11.25" customHeight="1" x14ac:dyDescent="0.3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row>
    <row r="876" spans="1:29" ht="11.25" customHeight="1" x14ac:dyDescent="0.3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row>
    <row r="877" spans="1:29" ht="11.25" customHeight="1" x14ac:dyDescent="0.3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row>
    <row r="878" spans="1:29" ht="11.25" customHeight="1" x14ac:dyDescent="0.3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row>
    <row r="879" spans="1:29" ht="11.25" customHeight="1" x14ac:dyDescent="0.3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row>
    <row r="880" spans="1:29" ht="11.25" customHeight="1" x14ac:dyDescent="0.3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row>
    <row r="881" spans="1:29" ht="11.25" customHeight="1" x14ac:dyDescent="0.3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row>
    <row r="882" spans="1:29" ht="11.25" customHeight="1" x14ac:dyDescent="0.3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row>
    <row r="883" spans="1:29" ht="11.25" customHeight="1" x14ac:dyDescent="0.3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row>
    <row r="884" spans="1:29" ht="11.25" customHeight="1" x14ac:dyDescent="0.3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row>
    <row r="885" spans="1:29" ht="11.25" customHeight="1" x14ac:dyDescent="0.3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row>
    <row r="886" spans="1:29" ht="11.25" customHeight="1" x14ac:dyDescent="0.3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row>
    <row r="887" spans="1:29" ht="11.25" customHeight="1" x14ac:dyDescent="0.3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row>
    <row r="888" spans="1:29" ht="11.25" customHeight="1" x14ac:dyDescent="0.3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row>
    <row r="889" spans="1:29" ht="11.25" customHeight="1" x14ac:dyDescent="0.3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row>
    <row r="890" spans="1:29" ht="11.25" customHeight="1" x14ac:dyDescent="0.3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row>
    <row r="891" spans="1:29" ht="11.25" customHeight="1" x14ac:dyDescent="0.3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row>
    <row r="892" spans="1:29" ht="11.25" customHeight="1" x14ac:dyDescent="0.3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row>
    <row r="893" spans="1:29" ht="11.25" customHeight="1" x14ac:dyDescent="0.3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row>
    <row r="894" spans="1:29" ht="11.25" customHeight="1" x14ac:dyDescent="0.3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row>
    <row r="895" spans="1:29" ht="11.25" customHeight="1" x14ac:dyDescent="0.3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row>
    <row r="896" spans="1:29" ht="11.25" customHeight="1" x14ac:dyDescent="0.3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row>
    <row r="897" spans="1:29" ht="11.25" customHeight="1" x14ac:dyDescent="0.3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row>
    <row r="898" spans="1:29" ht="11.25" customHeight="1" x14ac:dyDescent="0.3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row>
    <row r="899" spans="1:29" ht="11.25" customHeight="1" x14ac:dyDescent="0.3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row>
    <row r="900" spans="1:29" ht="11.25" customHeight="1" x14ac:dyDescent="0.3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row>
    <row r="901" spans="1:29" ht="11.25" customHeight="1" x14ac:dyDescent="0.3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row>
    <row r="902" spans="1:29" ht="11.25" customHeight="1" x14ac:dyDescent="0.3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row>
    <row r="903" spans="1:29" ht="11.25" customHeight="1" x14ac:dyDescent="0.3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row>
    <row r="904" spans="1:29" ht="11.25" customHeight="1" x14ac:dyDescent="0.3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row>
    <row r="905" spans="1:29" ht="11.25" customHeight="1" x14ac:dyDescent="0.3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row>
    <row r="906" spans="1:29" ht="11.25" customHeight="1" x14ac:dyDescent="0.3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row>
    <row r="907" spans="1:29" ht="11.25" customHeight="1" x14ac:dyDescent="0.3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row>
    <row r="908" spans="1:29" ht="11.25" customHeight="1" x14ac:dyDescent="0.3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row>
    <row r="909" spans="1:29" ht="11.25" customHeight="1" x14ac:dyDescent="0.3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row>
    <row r="910" spans="1:29" ht="11.25" customHeight="1" x14ac:dyDescent="0.3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row>
    <row r="911" spans="1:29" ht="11.25" customHeight="1" x14ac:dyDescent="0.3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row>
    <row r="912" spans="1:29" ht="11.25" customHeight="1" x14ac:dyDescent="0.3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row>
    <row r="913" spans="1:29" ht="11.25" customHeight="1" x14ac:dyDescent="0.3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row>
    <row r="914" spans="1:29" ht="11.25" customHeight="1" x14ac:dyDescent="0.3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row>
    <row r="915" spans="1:29" ht="11.25" customHeight="1" x14ac:dyDescent="0.3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row>
    <row r="916" spans="1:29" ht="11.25" customHeight="1" x14ac:dyDescent="0.3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row>
    <row r="917" spans="1:29" ht="11.25" customHeight="1" x14ac:dyDescent="0.3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row>
    <row r="918" spans="1:29" ht="11.25" customHeight="1" x14ac:dyDescent="0.3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row>
    <row r="919" spans="1:29" ht="11.25" customHeight="1" x14ac:dyDescent="0.3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row>
    <row r="920" spans="1:29" ht="11.25" customHeight="1" x14ac:dyDescent="0.3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row>
    <row r="921" spans="1:29" ht="11.25" customHeight="1" x14ac:dyDescent="0.3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row>
    <row r="922" spans="1:29" ht="11.25" customHeight="1" x14ac:dyDescent="0.3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row>
    <row r="923" spans="1:29" ht="11.25" customHeight="1" x14ac:dyDescent="0.3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row>
    <row r="924" spans="1:29" ht="11.25" customHeight="1" x14ac:dyDescent="0.3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row>
    <row r="925" spans="1:29" ht="11.25" customHeight="1" x14ac:dyDescent="0.3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row>
    <row r="926" spans="1:29" ht="11.25" customHeight="1" x14ac:dyDescent="0.3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row>
    <row r="927" spans="1:29" ht="11.25" customHeight="1" x14ac:dyDescent="0.3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row>
    <row r="928" spans="1:29" ht="11.25" customHeight="1" x14ac:dyDescent="0.3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row>
    <row r="929" spans="1:29" ht="11.25" customHeight="1" x14ac:dyDescent="0.3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row>
    <row r="930" spans="1:29" ht="11.25" customHeight="1" x14ac:dyDescent="0.3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row>
    <row r="931" spans="1:29" ht="11.25" customHeight="1" x14ac:dyDescent="0.3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row>
    <row r="932" spans="1:29" ht="11.25" customHeight="1" x14ac:dyDescent="0.3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row>
    <row r="933" spans="1:29" ht="11.25" customHeight="1" x14ac:dyDescent="0.3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row>
    <row r="934" spans="1:29" ht="11.25" customHeight="1" x14ac:dyDescent="0.3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row>
    <row r="935" spans="1:29" ht="11.25" customHeight="1" x14ac:dyDescent="0.3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row>
    <row r="936" spans="1:29" ht="11.25" customHeight="1" x14ac:dyDescent="0.3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row>
    <row r="937" spans="1:29" ht="11.25" customHeight="1" x14ac:dyDescent="0.3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row>
    <row r="938" spans="1:29" ht="11.25" customHeight="1" x14ac:dyDescent="0.3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row>
    <row r="939" spans="1:29" ht="11.25" customHeight="1" x14ac:dyDescent="0.3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row>
    <row r="940" spans="1:29" ht="11.25" customHeight="1" x14ac:dyDescent="0.3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row>
    <row r="941" spans="1:29" ht="11.25" customHeight="1" x14ac:dyDescent="0.3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row>
    <row r="942" spans="1:29" ht="11.25" customHeight="1" x14ac:dyDescent="0.3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row>
    <row r="943" spans="1:29" ht="11.25" customHeight="1" x14ac:dyDescent="0.3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row>
    <row r="944" spans="1:29" ht="11.25" customHeight="1" x14ac:dyDescent="0.3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row>
    <row r="945" spans="1:29" ht="11.25" customHeight="1" x14ac:dyDescent="0.3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row>
    <row r="946" spans="1:29" ht="11.25" customHeight="1" x14ac:dyDescent="0.3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row>
    <row r="947" spans="1:29" ht="11.25" customHeight="1" x14ac:dyDescent="0.3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row>
    <row r="948" spans="1:29" ht="11.25" customHeight="1" x14ac:dyDescent="0.3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row>
    <row r="949" spans="1:29" ht="11.25" customHeight="1" x14ac:dyDescent="0.3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row>
    <row r="950" spans="1:29" ht="11.25" customHeight="1" x14ac:dyDescent="0.3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row>
    <row r="951" spans="1:29" ht="11.25" customHeight="1" x14ac:dyDescent="0.3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row>
    <row r="952" spans="1:29" ht="11.25" customHeight="1" x14ac:dyDescent="0.3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row>
    <row r="953" spans="1:29" ht="11.25" customHeight="1" x14ac:dyDescent="0.3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row>
    <row r="954" spans="1:29" ht="11.25" customHeight="1" x14ac:dyDescent="0.3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row>
    <row r="955" spans="1:29" ht="11.25" customHeight="1" x14ac:dyDescent="0.3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row>
    <row r="956" spans="1:29" ht="11.25" customHeight="1" x14ac:dyDescent="0.3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row>
    <row r="957" spans="1:29" ht="11.25" customHeight="1" x14ac:dyDescent="0.3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row>
    <row r="958" spans="1:29" ht="11.25" customHeight="1" x14ac:dyDescent="0.3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row>
    <row r="959" spans="1:29" ht="11.25" customHeight="1" x14ac:dyDescent="0.3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row>
    <row r="960" spans="1:29" ht="11.25" customHeight="1" x14ac:dyDescent="0.3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row>
    <row r="961" spans="1:29" ht="11.25" customHeight="1" x14ac:dyDescent="0.3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row>
    <row r="962" spans="1:29" ht="11.25" customHeight="1" x14ac:dyDescent="0.3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row>
    <row r="963" spans="1:29" ht="11.25" customHeight="1" x14ac:dyDescent="0.3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row>
    <row r="964" spans="1:29" ht="11.25" customHeight="1" x14ac:dyDescent="0.3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row>
    <row r="965" spans="1:29" ht="11.25" customHeight="1" x14ac:dyDescent="0.3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row>
    <row r="966" spans="1:29" ht="11.25" customHeight="1" x14ac:dyDescent="0.3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row>
    <row r="967" spans="1:29" ht="11.25" customHeight="1" x14ac:dyDescent="0.3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row>
    <row r="968" spans="1:29" ht="11.25" customHeight="1" x14ac:dyDescent="0.3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row>
    <row r="969" spans="1:29" ht="11.25" customHeight="1" x14ac:dyDescent="0.3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row>
    <row r="970" spans="1:29" ht="11.25" customHeight="1" x14ac:dyDescent="0.3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row>
    <row r="971" spans="1:29" ht="11.25" customHeight="1" x14ac:dyDescent="0.3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row>
    <row r="972" spans="1:29" ht="11.25" customHeight="1" x14ac:dyDescent="0.3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row>
    <row r="973" spans="1:29" ht="11.25" customHeight="1" x14ac:dyDescent="0.3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row>
    <row r="974" spans="1:29" ht="11.25" customHeight="1" x14ac:dyDescent="0.3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row>
    <row r="975" spans="1:29" ht="11.25" customHeight="1" x14ac:dyDescent="0.3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row>
    <row r="976" spans="1:29" ht="11.25" customHeight="1" x14ac:dyDescent="0.3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row>
    <row r="977" spans="1:29" ht="11.25" customHeight="1" x14ac:dyDescent="0.3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row>
    <row r="978" spans="1:29" ht="11.25" customHeight="1" x14ac:dyDescent="0.3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row>
    <row r="979" spans="1:29" ht="11.25" customHeight="1" x14ac:dyDescent="0.3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row>
    <row r="980" spans="1:29" ht="11.25" customHeight="1" x14ac:dyDescent="0.3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row>
    <row r="981" spans="1:29" ht="11.25" customHeight="1" x14ac:dyDescent="0.3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row>
    <row r="982" spans="1:29" ht="11.25" customHeight="1" x14ac:dyDescent="0.3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row>
    <row r="983" spans="1:29" ht="11.25" customHeight="1" x14ac:dyDescent="0.3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row>
    <row r="984" spans="1:29" ht="11.25" customHeight="1" x14ac:dyDescent="0.3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row>
    <row r="985" spans="1:29" ht="11.25" customHeight="1" x14ac:dyDescent="0.3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row>
    <row r="986" spans="1:29" ht="11.25" customHeight="1" x14ac:dyDescent="0.3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row>
    <row r="987" spans="1:29" ht="11.25" customHeight="1" x14ac:dyDescent="0.3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row>
    <row r="988" spans="1:29" ht="11.25" customHeight="1" x14ac:dyDescent="0.3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row>
    <row r="989" spans="1:29" ht="11.25" customHeight="1" x14ac:dyDescent="0.3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row>
    <row r="990" spans="1:29" ht="11.25" customHeight="1" x14ac:dyDescent="0.3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row>
    <row r="991" spans="1:29" ht="11.25" customHeight="1" x14ac:dyDescent="0.3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row>
    <row r="992" spans="1:29" ht="11.25" customHeight="1" x14ac:dyDescent="0.3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row>
    <row r="993" spans="1:29" ht="11.25" customHeight="1" x14ac:dyDescent="0.3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row>
    <row r="994" spans="1:29" ht="11.25" customHeight="1" x14ac:dyDescent="0.3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row>
    <row r="995" spans="1:29" ht="11.25" customHeight="1" x14ac:dyDescent="0.3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row>
    <row r="996" spans="1:29" ht="11.25" customHeight="1" x14ac:dyDescent="0.3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row>
    <row r="997" spans="1:29" ht="11.25" customHeight="1" x14ac:dyDescent="0.3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row>
    <row r="998" spans="1:29" ht="11.25" customHeight="1" x14ac:dyDescent="0.3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row>
    <row r="999" spans="1:29" ht="11.25" customHeight="1" x14ac:dyDescent="0.3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row>
  </sheetData>
  <mergeCells count="27">
    <mergeCell ref="E5:F5"/>
    <mergeCell ref="E6:F7"/>
    <mergeCell ref="A4:I4"/>
    <mergeCell ref="A5:B5"/>
    <mergeCell ref="C5:D5"/>
    <mergeCell ref="G5:H5"/>
    <mergeCell ref="I5:I7"/>
    <mergeCell ref="A6:B6"/>
    <mergeCell ref="C6:D6"/>
    <mergeCell ref="G6:H7"/>
    <mergeCell ref="A8:I8"/>
    <mergeCell ref="A9:I9"/>
    <mergeCell ref="A10:D10"/>
    <mergeCell ref="A11:D11"/>
    <mergeCell ref="A12:D12"/>
    <mergeCell ref="A14:A15"/>
    <mergeCell ref="D14:D15"/>
    <mergeCell ref="B18:B19"/>
    <mergeCell ref="C18:C19"/>
    <mergeCell ref="B14:B15"/>
    <mergeCell ref="C14:C15"/>
    <mergeCell ref="A16:A17"/>
    <mergeCell ref="B16:B17"/>
    <mergeCell ref="C16:C17"/>
    <mergeCell ref="D16:D17"/>
    <mergeCell ref="A18:A19"/>
    <mergeCell ref="D18:D19"/>
  </mergeCells>
  <printOptions horizontalCentered="1"/>
  <pageMargins left="0.2" right="0.2" top="0" bottom="0.35000000000000003" header="0" footer="0"/>
  <pageSetup paperSize="9" orientation="landscape"/>
  <headerFooter>
    <oddFooter>&amp;L000000Fichier : &amp;F&amp;C000000                                                    Onglet : &amp;A&amp;R000000Imprimé le &amp;D, page n° &amp;P/</oddFooter>
  </headerFooter>
  <rowBreaks count="1" manualBreakCount="1">
    <brk id="19"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008"/>
  <sheetViews>
    <sheetView showGridLines="0" tabSelected="1" topLeftCell="A152" zoomScale="109" zoomScaleNormal="109" workbookViewId="0">
      <selection activeCell="D8" sqref="D8"/>
    </sheetView>
  </sheetViews>
  <sheetFormatPr baseColWidth="10" defaultColWidth="10.15234375" defaultRowHeight="15" customHeight="1" x14ac:dyDescent="0.35"/>
  <cols>
    <col min="1" max="4" width="14.69140625" customWidth="1"/>
    <col min="5" max="5" width="20.3046875" customWidth="1"/>
    <col min="6" max="6" width="14.69140625" customWidth="1"/>
    <col min="7" max="7" width="33" customWidth="1"/>
    <col min="8" max="8" width="15.3046875" hidden="1" customWidth="1"/>
    <col min="9" max="9" width="10.69140625" hidden="1" customWidth="1"/>
    <col min="10" max="28" width="10.69140625" customWidth="1"/>
  </cols>
  <sheetData>
    <row r="1" spans="1:28" ht="11.25" customHeight="1" x14ac:dyDescent="0.35">
      <c r="A1" s="157"/>
      <c r="B1" s="2"/>
      <c r="C1" s="2"/>
      <c r="D1" s="2"/>
      <c r="E1" s="2"/>
      <c r="F1" s="2"/>
      <c r="G1" s="2"/>
      <c r="H1" s="158"/>
      <c r="I1" s="2"/>
      <c r="J1" s="2"/>
      <c r="K1" s="18"/>
      <c r="L1" s="18"/>
      <c r="M1" s="18"/>
      <c r="N1" s="18"/>
      <c r="O1" s="18"/>
      <c r="P1" s="18"/>
      <c r="Q1" s="18"/>
      <c r="R1" s="18"/>
      <c r="S1" s="18"/>
      <c r="T1" s="18"/>
      <c r="U1" s="18"/>
      <c r="V1" s="18"/>
      <c r="W1" s="18"/>
      <c r="X1" s="18"/>
      <c r="Y1" s="18"/>
      <c r="Z1" s="18"/>
      <c r="AA1" s="18"/>
      <c r="AB1" s="18"/>
    </row>
    <row r="2" spans="1:28" ht="11.25" customHeight="1" x14ac:dyDescent="0.35">
      <c r="A2" s="157" t="str">
        <f>'Mode d''emploi'!A1</f>
        <v> © UTC 2024 - Master IDS -  Etude complète : travaux.master.utc.fr réf n° IDS249</v>
      </c>
      <c r="B2" s="2"/>
      <c r="C2" s="2"/>
      <c r="D2" s="2"/>
      <c r="E2" s="2"/>
      <c r="F2" s="2"/>
      <c r="G2" s="2"/>
      <c r="H2" s="158" t="str">
        <f>'Mode d''emploi'!J1</f>
        <v xml:space="preserve">©  AGBODJALO G, EL ATTAOUI F, KUETE L H, KWEKEU KWEDJIN A  </v>
      </c>
      <c r="I2" s="2"/>
      <c r="J2" s="2"/>
      <c r="K2" s="18"/>
      <c r="L2" s="18"/>
      <c r="M2" s="18"/>
      <c r="N2" s="18"/>
      <c r="O2" s="18"/>
      <c r="P2" s="18"/>
      <c r="Q2" s="18"/>
      <c r="R2" s="18"/>
      <c r="S2" s="18"/>
      <c r="T2" s="18"/>
      <c r="U2" s="18"/>
      <c r="V2" s="18"/>
      <c r="W2" s="18"/>
      <c r="X2" s="18"/>
      <c r="Y2" s="18"/>
      <c r="Z2" s="18"/>
      <c r="AA2" s="18"/>
      <c r="AB2" s="18"/>
    </row>
    <row r="3" spans="1:28" ht="11.25" customHeight="1" x14ac:dyDescent="0.35">
      <c r="A3" s="159" t="str">
        <f>'Mode d''emploi'!A2</f>
        <v>Document d'appui à la déclaration de conformité au règlement 2017/746</v>
      </c>
      <c r="B3" s="160"/>
      <c r="C3" s="161"/>
      <c r="D3" s="161"/>
      <c r="E3" s="162"/>
      <c r="F3" s="161"/>
      <c r="G3" s="163"/>
      <c r="H3" s="163" t="s">
        <v>53</v>
      </c>
      <c r="I3" s="18"/>
      <c r="J3" s="18"/>
      <c r="K3" s="18"/>
      <c r="L3" s="18"/>
      <c r="M3" s="18"/>
      <c r="N3" s="18"/>
      <c r="O3" s="18"/>
      <c r="P3" s="18"/>
      <c r="Q3" s="18"/>
      <c r="R3" s="18"/>
      <c r="S3" s="18"/>
      <c r="T3" s="18"/>
      <c r="U3" s="18"/>
      <c r="V3" s="18"/>
      <c r="W3" s="18"/>
      <c r="X3" s="18"/>
      <c r="Y3" s="18"/>
      <c r="Z3" s="18"/>
      <c r="AA3" s="18"/>
      <c r="AB3" s="18"/>
    </row>
    <row r="4" spans="1:28" ht="48.5" customHeight="1" x14ac:dyDescent="0.35">
      <c r="A4" s="164"/>
      <c r="B4" s="165"/>
      <c r="C4" s="165"/>
      <c r="D4" s="165"/>
      <c r="E4" s="166" t="s">
        <v>539</v>
      </c>
      <c r="F4" s="165"/>
      <c r="G4" s="165"/>
      <c r="H4" s="167"/>
      <c r="I4" s="18"/>
      <c r="J4" s="18"/>
      <c r="K4" s="18"/>
      <c r="L4" s="18"/>
      <c r="M4" s="18"/>
      <c r="N4" s="18"/>
      <c r="O4" s="18"/>
      <c r="P4" s="18"/>
      <c r="Q4" s="18"/>
      <c r="R4" s="18"/>
      <c r="S4" s="18"/>
      <c r="T4" s="18"/>
      <c r="U4" s="18"/>
      <c r="V4" s="18"/>
      <c r="W4" s="18"/>
      <c r="X4" s="18"/>
      <c r="Y4" s="18"/>
      <c r="Z4" s="18"/>
      <c r="AA4" s="18"/>
      <c r="AB4" s="18"/>
    </row>
    <row r="5" spans="1:28" ht="6" customHeight="1" x14ac:dyDescent="0.35">
      <c r="A5" s="168"/>
      <c r="B5" s="168"/>
      <c r="C5" s="168"/>
      <c r="D5" s="168"/>
      <c r="E5" s="169"/>
      <c r="F5" s="168"/>
      <c r="G5" s="168"/>
      <c r="H5" s="168"/>
      <c r="I5" s="18"/>
      <c r="J5" s="18"/>
      <c r="K5" s="18"/>
      <c r="L5" s="18"/>
      <c r="M5" s="18"/>
      <c r="N5" s="18"/>
      <c r="O5" s="18"/>
      <c r="P5" s="18"/>
      <c r="Q5" s="18"/>
      <c r="R5" s="18"/>
      <c r="S5" s="18"/>
      <c r="T5" s="18"/>
      <c r="U5" s="18"/>
      <c r="V5" s="18"/>
      <c r="W5" s="18"/>
      <c r="X5" s="18"/>
      <c r="Y5" s="18"/>
      <c r="Z5" s="18"/>
      <c r="AA5" s="18"/>
      <c r="AB5" s="18"/>
    </row>
    <row r="6" spans="1:28" ht="19.5" customHeight="1" x14ac:dyDescent="0.35">
      <c r="A6" s="281" t="s">
        <v>540</v>
      </c>
      <c r="B6" s="254"/>
      <c r="C6" s="254"/>
      <c r="D6" s="254"/>
      <c r="E6" s="254"/>
      <c r="F6" s="254"/>
      <c r="G6" s="254"/>
      <c r="H6" s="255"/>
      <c r="I6" s="18"/>
      <c r="J6" s="18"/>
      <c r="K6" s="18"/>
      <c r="L6" s="18"/>
      <c r="M6" s="18"/>
      <c r="N6" s="18"/>
      <c r="O6" s="18"/>
      <c r="P6" s="18"/>
      <c r="Q6" s="18"/>
      <c r="R6" s="18"/>
      <c r="S6" s="18"/>
      <c r="T6" s="18"/>
      <c r="U6" s="18"/>
      <c r="V6" s="18"/>
      <c r="W6" s="18"/>
      <c r="X6" s="18"/>
      <c r="Y6" s="18"/>
      <c r="Z6" s="18"/>
      <c r="AA6" s="18"/>
      <c r="AB6" s="18"/>
    </row>
    <row r="7" spans="1:28" ht="24.75" customHeight="1" x14ac:dyDescent="0.35">
      <c r="A7" s="376" t="str">
        <f>'Mode d''emploi'!A6</f>
        <v>Organisme :</v>
      </c>
      <c r="B7" s="298"/>
      <c r="C7" s="377" t="str">
        <f>'Mode d''emploi'!D6</f>
        <v>Nom de l'établissement :</v>
      </c>
      <c r="D7" s="255"/>
      <c r="E7" s="170" t="str">
        <f>'Mode d''emploi'!H6</f>
        <v>DMDIV</v>
      </c>
      <c r="F7" s="348" t="s">
        <v>541</v>
      </c>
      <c r="G7" s="261"/>
      <c r="H7" s="324" t="s">
        <v>56</v>
      </c>
      <c r="I7" s="18"/>
      <c r="J7" s="18"/>
      <c r="K7" s="18"/>
      <c r="L7" s="18"/>
      <c r="M7" s="18"/>
      <c r="N7" s="18"/>
      <c r="O7" s="18"/>
      <c r="P7" s="18"/>
      <c r="Q7" s="18"/>
      <c r="R7" s="18"/>
      <c r="S7" s="18"/>
      <c r="T7" s="18"/>
      <c r="U7" s="18"/>
      <c r="V7" s="18"/>
      <c r="W7" s="18"/>
      <c r="X7" s="18"/>
      <c r="Y7" s="18"/>
      <c r="Z7" s="18"/>
      <c r="AA7" s="18"/>
      <c r="AB7" s="18"/>
    </row>
    <row r="8" spans="1:28" ht="24.75" customHeight="1" x14ac:dyDescent="0.35">
      <c r="A8" s="380" t="str">
        <f>'Mode d''emploi'!A7</f>
        <v xml:space="preserve"> Personne Chargée de Veiller 
au Respect de la Réglementation (PCVRR) : </v>
      </c>
      <c r="B8" s="272"/>
      <c r="C8" s="171" t="str">
        <f>'Mode d''emploi'!D7</f>
        <v>NOM et Prénom :</v>
      </c>
      <c r="D8" s="172"/>
      <c r="E8" s="378" t="str">
        <f>'Evaluation par Article'!B7</f>
        <v>Indiquez le nom du dispositif</v>
      </c>
      <c r="F8" s="379" t="str">
        <f>'Evaluation par Article'!$E$3</f>
        <v>Indiquez ici les noms des participants</v>
      </c>
      <c r="G8" s="344"/>
      <c r="H8" s="318"/>
      <c r="I8" s="18"/>
      <c r="J8" s="18"/>
      <c r="K8" s="18"/>
      <c r="L8" s="18"/>
      <c r="M8" s="18"/>
      <c r="N8" s="18"/>
      <c r="O8" s="18"/>
      <c r="P8" s="18"/>
      <c r="Q8" s="18"/>
      <c r="R8" s="18"/>
      <c r="S8" s="18"/>
      <c r="T8" s="18"/>
      <c r="U8" s="18"/>
      <c r="V8" s="18"/>
      <c r="W8" s="18"/>
      <c r="X8" s="18"/>
      <c r="Y8" s="18"/>
      <c r="Z8" s="18"/>
      <c r="AA8" s="18"/>
      <c r="AB8" s="18"/>
    </row>
    <row r="9" spans="1:28" ht="19.5" customHeight="1" x14ac:dyDescent="0.35">
      <c r="A9" s="381" t="str">
        <f>'Mode d''emploi'!A8:C8</f>
        <v xml:space="preserve"> Coordonnées :</v>
      </c>
      <c r="B9" s="274"/>
      <c r="C9" s="173" t="str">
        <f>'Mode d''emploi'!D8</f>
        <v>email:</v>
      </c>
      <c r="D9" s="174" t="str">
        <f>'Mode d''emploi'!F8</f>
        <v xml:space="preserve">tél: </v>
      </c>
      <c r="E9" s="325"/>
      <c r="F9" s="345"/>
      <c r="G9" s="341"/>
      <c r="H9" s="325"/>
      <c r="I9" s="18"/>
      <c r="J9" s="18"/>
      <c r="K9" s="18"/>
      <c r="L9" s="18"/>
      <c r="M9" s="18"/>
      <c r="N9" s="18"/>
      <c r="O9" s="18"/>
      <c r="P9" s="18"/>
      <c r="Q9" s="18"/>
      <c r="R9" s="18"/>
      <c r="S9" s="18"/>
      <c r="T9" s="18"/>
      <c r="U9" s="18"/>
      <c r="V9" s="18"/>
      <c r="W9" s="18"/>
      <c r="X9" s="18"/>
      <c r="Y9" s="18"/>
      <c r="Z9" s="18"/>
      <c r="AA9" s="18"/>
      <c r="AB9" s="18"/>
    </row>
    <row r="10" spans="1:28" ht="12.75" customHeight="1" x14ac:dyDescent="0.35">
      <c r="A10" s="336" t="str">
        <f>'Mode d''emploi'!A5:J5</f>
        <v>Attention : Seules les cases blanches écrites en bleu peuvent être modifiées par l’utilisateur. Cela concerne toutes les parties de l’outil.</v>
      </c>
      <c r="B10" s="337"/>
      <c r="C10" s="337"/>
      <c r="D10" s="337"/>
      <c r="E10" s="337"/>
      <c r="F10" s="337"/>
      <c r="G10" s="337"/>
      <c r="H10" s="337"/>
      <c r="I10" s="18"/>
      <c r="J10" s="18"/>
      <c r="K10" s="18"/>
      <c r="L10" s="18"/>
      <c r="M10" s="18"/>
      <c r="N10" s="18"/>
      <c r="O10" s="18"/>
      <c r="P10" s="18"/>
      <c r="Q10" s="18"/>
      <c r="R10" s="18"/>
      <c r="S10" s="18"/>
      <c r="T10" s="18"/>
      <c r="U10" s="18"/>
      <c r="V10" s="18"/>
      <c r="W10" s="18"/>
      <c r="X10" s="18"/>
      <c r="Y10" s="18"/>
      <c r="Z10" s="18"/>
      <c r="AA10" s="18"/>
      <c r="AB10" s="18"/>
    </row>
    <row r="11" spans="1:28" ht="19.5" customHeight="1" x14ac:dyDescent="0.35">
      <c r="A11" s="374" t="s">
        <v>542</v>
      </c>
      <c r="B11" s="254"/>
      <c r="C11" s="254"/>
      <c r="D11" s="254"/>
      <c r="E11" s="254"/>
      <c r="F11" s="254"/>
      <c r="G11" s="254"/>
      <c r="H11" s="255"/>
      <c r="I11" s="63"/>
      <c r="J11" s="63"/>
      <c r="K11" s="63"/>
      <c r="L11" s="63"/>
      <c r="M11" s="63"/>
      <c r="N11" s="63"/>
      <c r="O11" s="63"/>
      <c r="P11" s="63"/>
      <c r="Q11" s="63"/>
      <c r="R11" s="63"/>
      <c r="S11" s="63"/>
      <c r="T11" s="63"/>
      <c r="U11" s="63"/>
      <c r="V11" s="63"/>
      <c r="W11" s="63"/>
      <c r="X11" s="63"/>
      <c r="Y11" s="63"/>
      <c r="Z11" s="63"/>
      <c r="AA11" s="63"/>
      <c r="AB11" s="63"/>
    </row>
    <row r="12" spans="1:28" ht="15.75" customHeight="1" x14ac:dyDescent="0.35">
      <c r="A12" s="369" t="s">
        <v>485</v>
      </c>
      <c r="B12" s="254"/>
      <c r="C12" s="254"/>
      <c r="D12" s="255"/>
      <c r="E12" s="375" t="s">
        <v>543</v>
      </c>
      <c r="F12" s="298"/>
      <c r="G12" s="175"/>
      <c r="H12" s="176">
        <f>F60</f>
        <v>0</v>
      </c>
      <c r="I12" s="18"/>
      <c r="J12" s="18"/>
      <c r="K12" s="18"/>
      <c r="L12" s="18"/>
      <c r="M12" s="18"/>
      <c r="N12" s="18"/>
      <c r="O12" s="18"/>
      <c r="P12" s="18"/>
      <c r="Q12" s="18"/>
      <c r="R12" s="18"/>
      <c r="S12" s="18"/>
      <c r="T12" s="18"/>
      <c r="U12" s="18"/>
      <c r="V12" s="18"/>
      <c r="W12" s="18"/>
      <c r="X12" s="18"/>
      <c r="Y12" s="18"/>
      <c r="Z12" s="18"/>
      <c r="AA12" s="18"/>
      <c r="AB12" s="18"/>
    </row>
    <row r="13" spans="1:28" ht="15" customHeight="1" x14ac:dyDescent="0.35">
      <c r="A13" s="367" t="s">
        <v>486</v>
      </c>
      <c r="B13" s="337"/>
      <c r="C13" s="337"/>
      <c r="D13" s="368"/>
      <c r="E13" s="177"/>
      <c r="F13" s="178"/>
      <c r="G13" s="179"/>
      <c r="H13" s="180"/>
      <c r="I13" s="18"/>
      <c r="J13" s="18"/>
      <c r="K13" s="18"/>
      <c r="L13" s="18"/>
      <c r="M13" s="18"/>
      <c r="N13" s="18"/>
      <c r="O13" s="18"/>
      <c r="P13" s="18"/>
      <c r="Q13" s="18"/>
      <c r="R13" s="18"/>
      <c r="S13" s="18"/>
      <c r="T13" s="18"/>
      <c r="U13" s="18"/>
      <c r="V13" s="18"/>
      <c r="W13" s="18"/>
      <c r="X13" s="18"/>
      <c r="Y13" s="18"/>
      <c r="Z13" s="18"/>
      <c r="AA13" s="18"/>
      <c r="AB13" s="18"/>
    </row>
    <row r="14" spans="1:28" ht="39" customHeight="1" x14ac:dyDescent="0.35">
      <c r="A14" s="345"/>
      <c r="B14" s="312"/>
      <c r="C14" s="312"/>
      <c r="D14" s="341"/>
      <c r="E14" s="177"/>
      <c r="F14" s="181"/>
      <c r="G14" s="181"/>
      <c r="H14" s="182"/>
      <c r="I14" s="18"/>
      <c r="J14" s="18"/>
      <c r="K14" s="18"/>
      <c r="L14" s="18"/>
      <c r="M14" s="18"/>
      <c r="N14" s="18"/>
      <c r="O14" s="18"/>
      <c r="P14" s="18"/>
      <c r="Q14" s="18"/>
      <c r="R14" s="18"/>
      <c r="S14" s="18"/>
      <c r="T14" s="18"/>
      <c r="U14" s="18"/>
      <c r="V14" s="18"/>
      <c r="W14" s="18"/>
      <c r="X14" s="18"/>
      <c r="Y14" s="18"/>
      <c r="Z14" s="18"/>
      <c r="AA14" s="18"/>
      <c r="AB14" s="18"/>
    </row>
    <row r="15" spans="1:28" ht="15.75" customHeight="1" x14ac:dyDescent="0.35">
      <c r="A15" s="369" t="s">
        <v>487</v>
      </c>
      <c r="B15" s="254"/>
      <c r="C15" s="254"/>
      <c r="D15" s="255"/>
      <c r="E15" s="177"/>
      <c r="F15" s="181"/>
      <c r="G15" s="181"/>
      <c r="H15" s="182"/>
      <c r="I15" s="18"/>
      <c r="J15" s="18"/>
      <c r="K15" s="18"/>
      <c r="L15" s="18"/>
      <c r="M15" s="18"/>
      <c r="N15" s="18"/>
      <c r="O15" s="18"/>
      <c r="P15" s="18"/>
      <c r="Q15" s="18"/>
      <c r="R15" s="18"/>
      <c r="S15" s="18"/>
      <c r="T15" s="18"/>
      <c r="U15" s="18"/>
      <c r="V15" s="18"/>
      <c r="W15" s="18"/>
      <c r="X15" s="18"/>
      <c r="Y15" s="18"/>
      <c r="Z15" s="18"/>
      <c r="AA15" s="18"/>
      <c r="AB15" s="18"/>
    </row>
    <row r="16" spans="1:28" ht="11.25" customHeight="1" x14ac:dyDescent="0.35">
      <c r="A16" s="140" t="s">
        <v>544</v>
      </c>
      <c r="B16" s="183" t="s">
        <v>545</v>
      </c>
      <c r="C16" s="141" t="s">
        <v>546</v>
      </c>
      <c r="D16" s="142" t="s">
        <v>547</v>
      </c>
      <c r="E16" s="177"/>
      <c r="F16" s="181"/>
      <c r="G16" s="181"/>
      <c r="H16" s="182"/>
      <c r="I16" s="18"/>
      <c r="J16" s="18"/>
      <c r="K16" s="18"/>
      <c r="L16" s="18"/>
      <c r="M16" s="18"/>
      <c r="N16" s="18"/>
      <c r="O16" s="18"/>
      <c r="P16" s="18"/>
      <c r="Q16" s="18"/>
      <c r="R16" s="18"/>
      <c r="S16" s="18"/>
      <c r="T16" s="18"/>
      <c r="U16" s="18"/>
      <c r="V16" s="18"/>
      <c r="W16" s="18"/>
      <c r="X16" s="18"/>
      <c r="Y16" s="18"/>
      <c r="Z16" s="18"/>
      <c r="AA16" s="18"/>
      <c r="AB16" s="18"/>
    </row>
    <row r="17" spans="1:28" ht="45" customHeight="1" x14ac:dyDescent="0.35">
      <c r="A17" s="358" t="s">
        <v>492</v>
      </c>
      <c r="B17" s="359"/>
      <c r="C17" s="359"/>
      <c r="D17" s="360"/>
      <c r="E17" s="177"/>
      <c r="F17" s="181"/>
      <c r="G17" s="181"/>
      <c r="H17" s="182"/>
      <c r="I17" s="18"/>
      <c r="J17" s="18"/>
      <c r="K17" s="18"/>
      <c r="L17" s="18"/>
      <c r="M17" s="18"/>
      <c r="N17" s="18"/>
      <c r="O17" s="18"/>
      <c r="P17" s="18"/>
      <c r="Q17" s="18"/>
      <c r="R17" s="18"/>
      <c r="S17" s="18"/>
      <c r="T17" s="18"/>
      <c r="U17" s="18"/>
      <c r="V17" s="18"/>
      <c r="W17" s="18"/>
      <c r="X17" s="18"/>
      <c r="Y17" s="18"/>
      <c r="Z17" s="18"/>
      <c r="AA17" s="18"/>
      <c r="AB17" s="18"/>
    </row>
    <row r="18" spans="1:28" ht="45" customHeight="1" x14ac:dyDescent="0.35">
      <c r="A18" s="345"/>
      <c r="B18" s="312"/>
      <c r="C18" s="312"/>
      <c r="D18" s="341"/>
      <c r="E18" s="177"/>
      <c r="F18" s="181"/>
      <c r="G18" s="181"/>
      <c r="H18" s="182"/>
      <c r="I18" s="18"/>
      <c r="J18" s="18"/>
      <c r="K18" s="18"/>
      <c r="L18" s="18"/>
      <c r="M18" s="18"/>
      <c r="N18" s="18"/>
      <c r="O18" s="18"/>
      <c r="P18" s="18"/>
      <c r="Q18" s="18"/>
      <c r="R18" s="18"/>
      <c r="S18" s="18"/>
      <c r="T18" s="18"/>
      <c r="U18" s="18"/>
      <c r="V18" s="18"/>
      <c r="W18" s="18"/>
      <c r="X18" s="18"/>
      <c r="Y18" s="18"/>
      <c r="Z18" s="18"/>
      <c r="AA18" s="18"/>
      <c r="AB18" s="18"/>
    </row>
    <row r="19" spans="1:28" ht="45" customHeight="1" x14ac:dyDescent="0.35">
      <c r="A19" s="358" t="s">
        <v>493</v>
      </c>
      <c r="B19" s="359"/>
      <c r="C19" s="359"/>
      <c r="D19" s="360"/>
      <c r="E19" s="177"/>
      <c r="F19" s="181"/>
      <c r="G19" s="181"/>
      <c r="H19" s="182"/>
      <c r="I19" s="18"/>
      <c r="J19" s="18"/>
      <c r="K19" s="18"/>
      <c r="L19" s="18"/>
      <c r="M19" s="18"/>
      <c r="N19" s="18"/>
      <c r="O19" s="18"/>
      <c r="P19" s="18"/>
      <c r="Q19" s="18"/>
      <c r="R19" s="18"/>
      <c r="S19" s="18"/>
      <c r="T19" s="18"/>
      <c r="U19" s="18"/>
      <c r="V19" s="18"/>
      <c r="W19" s="18"/>
      <c r="X19" s="18"/>
      <c r="Y19" s="18"/>
      <c r="Z19" s="18"/>
      <c r="AA19" s="18"/>
      <c r="AB19" s="18"/>
    </row>
    <row r="20" spans="1:28" ht="45" customHeight="1" x14ac:dyDescent="0.35">
      <c r="A20" s="345"/>
      <c r="B20" s="312"/>
      <c r="C20" s="312"/>
      <c r="D20" s="341"/>
      <c r="E20" s="177"/>
      <c r="F20" s="181"/>
      <c r="G20" s="181"/>
      <c r="H20" s="182"/>
      <c r="I20" s="18"/>
      <c r="J20" s="18"/>
      <c r="K20" s="18"/>
      <c r="L20" s="18"/>
      <c r="M20" s="18"/>
      <c r="N20" s="18"/>
      <c r="O20" s="18"/>
      <c r="P20" s="18"/>
      <c r="Q20" s="18"/>
      <c r="R20" s="18"/>
      <c r="S20" s="18"/>
      <c r="T20" s="18"/>
      <c r="U20" s="18"/>
      <c r="V20" s="18"/>
      <c r="W20" s="18"/>
      <c r="X20" s="18"/>
      <c r="Y20" s="18"/>
      <c r="Z20" s="18"/>
      <c r="AA20" s="18"/>
      <c r="AB20" s="18"/>
    </row>
    <row r="21" spans="1:28" ht="45" customHeight="1" x14ac:dyDescent="0.35">
      <c r="A21" s="358" t="s">
        <v>494</v>
      </c>
      <c r="B21" s="359"/>
      <c r="C21" s="359"/>
      <c r="D21" s="360"/>
      <c r="E21" s="184"/>
      <c r="F21" s="185"/>
      <c r="G21" s="185"/>
      <c r="H21" s="186"/>
      <c r="I21" s="18"/>
      <c r="J21" s="18"/>
      <c r="K21" s="18"/>
      <c r="L21" s="18"/>
      <c r="M21" s="18"/>
      <c r="N21" s="18"/>
      <c r="O21" s="18"/>
      <c r="P21" s="18"/>
      <c r="Q21" s="18"/>
      <c r="R21" s="18"/>
      <c r="S21" s="18"/>
      <c r="T21" s="18"/>
      <c r="U21" s="18"/>
      <c r="V21" s="18"/>
      <c r="W21" s="18"/>
      <c r="X21" s="18"/>
      <c r="Y21" s="18"/>
      <c r="Z21" s="18"/>
      <c r="AA21" s="18"/>
      <c r="AB21" s="18"/>
    </row>
    <row r="22" spans="1:28" ht="45" customHeight="1" x14ac:dyDescent="0.35">
      <c r="A22" s="345"/>
      <c r="B22" s="312"/>
      <c r="C22" s="312"/>
      <c r="D22" s="341"/>
      <c r="E22" s="187"/>
      <c r="F22" s="188"/>
      <c r="G22" s="188"/>
      <c r="H22" s="189"/>
      <c r="I22" s="18"/>
      <c r="J22" s="18"/>
      <c r="K22" s="18"/>
      <c r="L22" s="18"/>
      <c r="M22" s="18"/>
      <c r="N22" s="18"/>
      <c r="O22" s="18"/>
      <c r="P22" s="18"/>
      <c r="Q22" s="18"/>
      <c r="R22" s="18"/>
      <c r="S22" s="18"/>
      <c r="T22" s="18"/>
      <c r="U22" s="18"/>
      <c r="V22" s="18"/>
      <c r="W22" s="18"/>
      <c r="X22" s="18"/>
      <c r="Y22" s="18"/>
      <c r="Z22" s="18"/>
      <c r="AA22" s="18"/>
      <c r="AB22" s="18"/>
    </row>
    <row r="23" spans="1:28" ht="19.5" customHeight="1" x14ac:dyDescent="0.35">
      <c r="A23" s="374" t="s">
        <v>548</v>
      </c>
      <c r="B23" s="254"/>
      <c r="C23" s="254"/>
      <c r="D23" s="254"/>
      <c r="E23" s="254"/>
      <c r="F23" s="254"/>
      <c r="G23" s="254"/>
      <c r="H23" s="255"/>
      <c r="I23" s="63"/>
      <c r="J23" s="63"/>
      <c r="K23" s="63"/>
      <c r="L23" s="63"/>
      <c r="M23" s="63"/>
      <c r="N23" s="63"/>
      <c r="O23" s="63"/>
      <c r="P23" s="63"/>
      <c r="Q23" s="63"/>
      <c r="R23" s="63"/>
      <c r="S23" s="63"/>
      <c r="T23" s="63"/>
      <c r="U23" s="63"/>
      <c r="V23" s="63"/>
      <c r="W23" s="63"/>
      <c r="X23" s="63"/>
      <c r="Y23" s="63"/>
      <c r="Z23" s="63"/>
      <c r="AA23" s="63"/>
      <c r="AB23" s="63"/>
    </row>
    <row r="24" spans="1:28" ht="13.5" customHeight="1" x14ac:dyDescent="0.35">
      <c r="A24" s="369" t="s">
        <v>485</v>
      </c>
      <c r="B24" s="254"/>
      <c r="C24" s="254"/>
      <c r="D24" s="255"/>
      <c r="E24" s="371" t="s">
        <v>549</v>
      </c>
      <c r="F24" s="254"/>
      <c r="G24" s="254"/>
      <c r="H24" s="255"/>
      <c r="I24" s="18"/>
      <c r="J24" s="18"/>
      <c r="K24" s="18"/>
      <c r="L24" s="18"/>
      <c r="M24" s="18"/>
      <c r="N24" s="18"/>
      <c r="O24" s="18"/>
      <c r="P24" s="18"/>
      <c r="Q24" s="18"/>
      <c r="R24" s="18"/>
      <c r="S24" s="18"/>
      <c r="T24" s="18"/>
      <c r="U24" s="18"/>
      <c r="V24" s="18"/>
      <c r="W24" s="18"/>
      <c r="X24" s="18"/>
      <c r="Y24" s="18"/>
      <c r="Z24" s="18"/>
      <c r="AA24" s="18"/>
      <c r="AB24" s="18"/>
    </row>
    <row r="25" spans="1:28" ht="11.25" customHeight="1" x14ac:dyDescent="0.35">
      <c r="A25" s="367" t="s">
        <v>486</v>
      </c>
      <c r="B25" s="337"/>
      <c r="C25" s="337"/>
      <c r="D25" s="368"/>
      <c r="E25" s="177"/>
      <c r="F25" s="178"/>
      <c r="G25" s="179"/>
      <c r="H25" s="180"/>
      <c r="I25" s="18"/>
      <c r="J25" s="18"/>
      <c r="K25" s="18"/>
      <c r="L25" s="18"/>
      <c r="M25" s="18"/>
      <c r="N25" s="18"/>
      <c r="O25" s="18"/>
      <c r="P25" s="18"/>
      <c r="Q25" s="18"/>
      <c r="R25" s="18"/>
      <c r="S25" s="18"/>
      <c r="T25" s="18"/>
      <c r="U25" s="18"/>
      <c r="V25" s="18"/>
      <c r="W25" s="18"/>
      <c r="X25" s="18"/>
      <c r="Y25" s="18"/>
      <c r="Z25" s="18"/>
      <c r="AA25" s="18"/>
      <c r="AB25" s="18"/>
    </row>
    <row r="26" spans="1:28" ht="58.5" customHeight="1" x14ac:dyDescent="0.35">
      <c r="A26" s="345"/>
      <c r="B26" s="312"/>
      <c r="C26" s="312"/>
      <c r="D26" s="341"/>
      <c r="E26" s="177"/>
      <c r="F26" s="181"/>
      <c r="G26" s="181"/>
      <c r="H26" s="182"/>
      <c r="I26" s="18"/>
      <c r="J26" s="18"/>
      <c r="K26" s="18"/>
      <c r="L26" s="18"/>
      <c r="M26" s="18"/>
      <c r="N26" s="18"/>
      <c r="O26" s="18"/>
      <c r="P26" s="18"/>
      <c r="Q26" s="18"/>
      <c r="R26" s="18"/>
      <c r="S26" s="18"/>
      <c r="T26" s="18"/>
      <c r="U26" s="18"/>
      <c r="V26" s="18"/>
      <c r="W26" s="18"/>
      <c r="X26" s="18"/>
      <c r="Y26" s="18"/>
      <c r="Z26" s="18"/>
      <c r="AA26" s="18"/>
      <c r="AB26" s="18"/>
    </row>
    <row r="27" spans="1:28" ht="15.75" customHeight="1" x14ac:dyDescent="0.35">
      <c r="A27" s="373" t="s">
        <v>487</v>
      </c>
      <c r="B27" s="260"/>
      <c r="C27" s="260"/>
      <c r="D27" s="261"/>
      <c r="E27" s="177"/>
      <c r="F27" s="181"/>
      <c r="G27" s="181"/>
      <c r="H27" s="182"/>
      <c r="I27" s="18"/>
      <c r="J27" s="18"/>
      <c r="K27" s="18"/>
      <c r="L27" s="18"/>
      <c r="M27" s="18"/>
      <c r="N27" s="18"/>
      <c r="O27" s="18"/>
      <c r="P27" s="18"/>
      <c r="Q27" s="18"/>
      <c r="R27" s="18"/>
      <c r="S27" s="18"/>
      <c r="T27" s="18"/>
      <c r="U27" s="18"/>
      <c r="V27" s="18"/>
      <c r="W27" s="18"/>
      <c r="X27" s="18"/>
      <c r="Y27" s="18"/>
      <c r="Z27" s="18"/>
      <c r="AA27" s="18"/>
      <c r="AB27" s="18"/>
    </row>
    <row r="28" spans="1:28" ht="40.5" customHeight="1" x14ac:dyDescent="0.35">
      <c r="A28" s="140" t="s">
        <v>550</v>
      </c>
      <c r="B28" s="183" t="s">
        <v>551</v>
      </c>
      <c r="C28" s="141" t="s">
        <v>552</v>
      </c>
      <c r="D28" s="142" t="s">
        <v>553</v>
      </c>
      <c r="E28" s="177"/>
      <c r="F28" s="181"/>
      <c r="G28" s="181"/>
      <c r="H28" s="182"/>
      <c r="I28" s="18"/>
      <c r="J28" s="18"/>
      <c r="K28" s="18"/>
      <c r="L28" s="18"/>
      <c r="M28" s="18"/>
      <c r="N28" s="18"/>
      <c r="O28" s="18"/>
      <c r="P28" s="18"/>
      <c r="Q28" s="18"/>
      <c r="R28" s="18"/>
      <c r="S28" s="18"/>
      <c r="T28" s="18"/>
      <c r="U28" s="18"/>
      <c r="V28" s="18"/>
      <c r="W28" s="18"/>
      <c r="X28" s="18"/>
      <c r="Y28" s="18"/>
      <c r="Z28" s="18"/>
      <c r="AA28" s="18"/>
      <c r="AB28" s="18"/>
    </row>
    <row r="29" spans="1:28" ht="49.5" customHeight="1" x14ac:dyDescent="0.35">
      <c r="A29" s="358" t="s">
        <v>492</v>
      </c>
      <c r="B29" s="359"/>
      <c r="C29" s="359"/>
      <c r="D29" s="360"/>
      <c r="E29" s="177"/>
      <c r="F29" s="181"/>
      <c r="G29" s="181"/>
      <c r="H29" s="182"/>
      <c r="I29" s="18"/>
      <c r="J29" s="18"/>
      <c r="K29" s="18"/>
      <c r="L29" s="18"/>
      <c r="M29" s="18"/>
      <c r="N29" s="18"/>
      <c r="O29" s="18"/>
      <c r="P29" s="18"/>
      <c r="Q29" s="18"/>
      <c r="R29" s="18"/>
      <c r="S29" s="18"/>
      <c r="T29" s="18"/>
      <c r="U29" s="18"/>
      <c r="V29" s="18"/>
      <c r="W29" s="18"/>
      <c r="X29" s="18"/>
      <c r="Y29" s="18"/>
      <c r="Z29" s="18"/>
      <c r="AA29" s="18"/>
      <c r="AB29" s="18"/>
    </row>
    <row r="30" spans="1:28" ht="49.5" customHeight="1" x14ac:dyDescent="0.35">
      <c r="A30" s="345"/>
      <c r="B30" s="312"/>
      <c r="C30" s="312"/>
      <c r="D30" s="341"/>
      <c r="E30" s="177"/>
      <c r="F30" s="181"/>
      <c r="G30" s="181"/>
      <c r="H30" s="182"/>
      <c r="I30" s="18"/>
      <c r="J30" s="18"/>
      <c r="K30" s="18"/>
      <c r="L30" s="18"/>
      <c r="M30" s="18"/>
      <c r="N30" s="18"/>
      <c r="O30" s="18"/>
      <c r="P30" s="18"/>
      <c r="Q30" s="18"/>
      <c r="R30" s="18"/>
      <c r="S30" s="18"/>
      <c r="T30" s="18"/>
      <c r="U30" s="18"/>
      <c r="V30" s="18"/>
      <c r="W30" s="18"/>
      <c r="X30" s="18"/>
      <c r="Y30" s="18"/>
      <c r="Z30" s="18"/>
      <c r="AA30" s="18"/>
      <c r="AB30" s="18"/>
    </row>
    <row r="31" spans="1:28" ht="49.5" customHeight="1" x14ac:dyDescent="0.35">
      <c r="A31" s="358" t="s">
        <v>493</v>
      </c>
      <c r="B31" s="359"/>
      <c r="C31" s="359"/>
      <c r="D31" s="360"/>
      <c r="E31" s="177"/>
      <c r="F31" s="181"/>
      <c r="G31" s="181"/>
      <c r="H31" s="182"/>
      <c r="I31" s="18"/>
      <c r="J31" s="18"/>
      <c r="K31" s="18"/>
      <c r="L31" s="18"/>
      <c r="M31" s="18"/>
      <c r="N31" s="18"/>
      <c r="O31" s="18"/>
      <c r="P31" s="18"/>
      <c r="Q31" s="18"/>
      <c r="R31" s="18"/>
      <c r="S31" s="18"/>
      <c r="T31" s="18"/>
      <c r="U31" s="18"/>
      <c r="V31" s="18"/>
      <c r="W31" s="18"/>
      <c r="X31" s="18"/>
      <c r="Y31" s="18"/>
      <c r="Z31" s="18"/>
      <c r="AA31" s="18"/>
      <c r="AB31" s="18"/>
    </row>
    <row r="32" spans="1:28" ht="49.5" customHeight="1" x14ac:dyDescent="0.35">
      <c r="A32" s="345"/>
      <c r="B32" s="312"/>
      <c r="C32" s="312"/>
      <c r="D32" s="341"/>
      <c r="E32" s="177"/>
      <c r="F32" s="181"/>
      <c r="G32" s="181"/>
      <c r="H32" s="182"/>
      <c r="I32" s="18"/>
      <c r="J32" s="18"/>
      <c r="K32" s="18"/>
      <c r="L32" s="18"/>
      <c r="M32" s="18"/>
      <c r="N32" s="18"/>
      <c r="O32" s="18"/>
      <c r="P32" s="18"/>
      <c r="Q32" s="18"/>
      <c r="R32" s="18"/>
      <c r="S32" s="18"/>
      <c r="T32" s="18"/>
      <c r="U32" s="18"/>
      <c r="V32" s="18"/>
      <c r="W32" s="18"/>
      <c r="X32" s="18"/>
      <c r="Y32" s="18"/>
      <c r="Z32" s="18"/>
      <c r="AA32" s="18"/>
      <c r="AB32" s="18"/>
    </row>
    <row r="33" spans="1:28" ht="49.5" customHeight="1" x14ac:dyDescent="0.35">
      <c r="A33" s="358" t="s">
        <v>494</v>
      </c>
      <c r="B33" s="359"/>
      <c r="C33" s="359"/>
      <c r="D33" s="360"/>
      <c r="E33" s="190"/>
      <c r="F33" s="191"/>
      <c r="G33" s="191"/>
      <c r="H33" s="192"/>
      <c r="I33" s="18"/>
      <c r="J33" s="18"/>
      <c r="K33" s="18"/>
      <c r="L33" s="18"/>
      <c r="M33" s="18"/>
      <c r="N33" s="18"/>
      <c r="O33" s="18"/>
      <c r="P33" s="18"/>
      <c r="Q33" s="18"/>
      <c r="R33" s="18"/>
      <c r="S33" s="18"/>
      <c r="T33" s="18"/>
      <c r="U33" s="18"/>
      <c r="V33" s="18"/>
      <c r="W33" s="18"/>
      <c r="X33" s="18"/>
      <c r="Y33" s="18"/>
      <c r="Z33" s="18"/>
      <c r="AA33" s="18"/>
      <c r="AB33" s="18"/>
    </row>
    <row r="34" spans="1:28" ht="49.5" customHeight="1" x14ac:dyDescent="0.35">
      <c r="A34" s="345"/>
      <c r="B34" s="312"/>
      <c r="C34" s="312"/>
      <c r="D34" s="341"/>
      <c r="E34" s="193"/>
      <c r="F34" s="194"/>
      <c r="G34" s="194"/>
      <c r="H34" s="195"/>
      <c r="I34" s="18"/>
      <c r="J34" s="18"/>
      <c r="K34" s="18"/>
      <c r="L34" s="18"/>
      <c r="M34" s="18"/>
      <c r="N34" s="18"/>
      <c r="O34" s="18"/>
      <c r="P34" s="18"/>
      <c r="Q34" s="18"/>
      <c r="R34" s="18"/>
      <c r="S34" s="18"/>
      <c r="T34" s="18"/>
      <c r="U34" s="18"/>
      <c r="V34" s="18"/>
      <c r="W34" s="18"/>
      <c r="X34" s="18"/>
      <c r="Y34" s="18"/>
      <c r="Z34" s="18"/>
      <c r="AA34" s="18"/>
      <c r="AB34" s="18"/>
    </row>
    <row r="35" spans="1:28" ht="19.5" customHeight="1" x14ac:dyDescent="0.35">
      <c r="A35" s="338" t="s">
        <v>554</v>
      </c>
      <c r="B35" s="260"/>
      <c r="C35" s="260"/>
      <c r="D35" s="260"/>
      <c r="E35" s="260"/>
      <c r="F35" s="260"/>
      <c r="G35" s="260"/>
      <c r="H35" s="272"/>
      <c r="I35" s="18"/>
      <c r="J35" s="18"/>
      <c r="K35" s="18"/>
      <c r="L35" s="18"/>
      <c r="M35" s="18"/>
      <c r="N35" s="18"/>
      <c r="O35" s="18"/>
      <c r="P35" s="18"/>
      <c r="Q35" s="18"/>
      <c r="R35" s="18"/>
      <c r="S35" s="18"/>
      <c r="T35" s="18"/>
      <c r="U35" s="18"/>
      <c r="V35" s="18"/>
      <c r="W35" s="18"/>
      <c r="X35" s="18"/>
      <c r="Y35" s="18"/>
      <c r="Z35" s="18"/>
      <c r="AA35" s="18"/>
      <c r="AB35" s="18"/>
    </row>
    <row r="36" spans="1:28" ht="15.75" customHeight="1" x14ac:dyDescent="0.35">
      <c r="A36" s="369" t="s">
        <v>485</v>
      </c>
      <c r="B36" s="254"/>
      <c r="C36" s="254"/>
      <c r="D36" s="255"/>
      <c r="E36" s="371" t="s">
        <v>555</v>
      </c>
      <c r="F36" s="298"/>
      <c r="G36" s="196"/>
      <c r="H36" s="197">
        <f>F83</f>
        <v>0</v>
      </c>
      <c r="I36" s="18"/>
      <c r="J36" s="18"/>
      <c r="K36" s="18"/>
      <c r="L36" s="18"/>
      <c r="M36" s="18"/>
      <c r="N36" s="18"/>
      <c r="O36" s="18"/>
      <c r="P36" s="18"/>
      <c r="Q36" s="18"/>
      <c r="R36" s="18"/>
      <c r="S36" s="18"/>
      <c r="T36" s="18"/>
      <c r="U36" s="18"/>
      <c r="V36" s="18"/>
      <c r="W36" s="18"/>
      <c r="X36" s="18"/>
      <c r="Y36" s="18"/>
      <c r="Z36" s="18"/>
      <c r="AA36" s="18"/>
      <c r="AB36" s="18"/>
    </row>
    <row r="37" spans="1:28" ht="11.25" customHeight="1" x14ac:dyDescent="0.35">
      <c r="A37" s="367" t="s">
        <v>486</v>
      </c>
      <c r="B37" s="337"/>
      <c r="C37" s="337"/>
      <c r="D37" s="368"/>
      <c r="E37" s="177"/>
      <c r="F37" s="178"/>
      <c r="G37" s="179"/>
      <c r="H37" s="180"/>
      <c r="I37" s="18"/>
      <c r="J37" s="18"/>
      <c r="K37" s="18"/>
      <c r="L37" s="18"/>
      <c r="M37" s="18"/>
      <c r="N37" s="18"/>
      <c r="O37" s="18"/>
      <c r="P37" s="18"/>
      <c r="Q37" s="18"/>
      <c r="R37" s="18"/>
      <c r="S37" s="18"/>
      <c r="T37" s="18"/>
      <c r="U37" s="18"/>
      <c r="V37" s="18"/>
      <c r="W37" s="18"/>
      <c r="X37" s="18"/>
      <c r="Y37" s="18"/>
      <c r="Z37" s="18"/>
      <c r="AA37" s="18"/>
      <c r="AB37" s="18"/>
    </row>
    <row r="38" spans="1:28" ht="58.5" customHeight="1" x14ac:dyDescent="0.35">
      <c r="A38" s="345"/>
      <c r="B38" s="312"/>
      <c r="C38" s="312"/>
      <c r="D38" s="341"/>
      <c r="E38" s="177"/>
      <c r="F38" s="181"/>
      <c r="G38" s="181"/>
      <c r="H38" s="182"/>
      <c r="I38" s="18"/>
      <c r="J38" s="18"/>
      <c r="K38" s="18"/>
      <c r="L38" s="18"/>
      <c r="M38" s="18"/>
      <c r="N38" s="18"/>
      <c r="O38" s="18"/>
      <c r="P38" s="18"/>
      <c r="Q38" s="18"/>
      <c r="R38" s="18"/>
      <c r="S38" s="18"/>
      <c r="T38" s="18"/>
      <c r="U38" s="18"/>
      <c r="V38" s="18"/>
      <c r="W38" s="18"/>
      <c r="X38" s="18"/>
      <c r="Y38" s="18"/>
      <c r="Z38" s="18"/>
      <c r="AA38" s="18"/>
      <c r="AB38" s="18"/>
    </row>
    <row r="39" spans="1:28" ht="15.75" customHeight="1" x14ac:dyDescent="0.35">
      <c r="A39" s="373" t="s">
        <v>487</v>
      </c>
      <c r="B39" s="260"/>
      <c r="C39" s="260"/>
      <c r="D39" s="261"/>
      <c r="E39" s="177"/>
      <c r="F39" s="181"/>
      <c r="G39" s="181"/>
      <c r="H39" s="182"/>
      <c r="I39" s="18"/>
      <c r="J39" s="18"/>
      <c r="K39" s="18"/>
      <c r="L39" s="18"/>
      <c r="M39" s="18"/>
      <c r="N39" s="18"/>
      <c r="O39" s="18"/>
      <c r="P39" s="18"/>
      <c r="Q39" s="18"/>
      <c r="R39" s="18"/>
      <c r="S39" s="18"/>
      <c r="T39" s="18"/>
      <c r="U39" s="18"/>
      <c r="V39" s="18"/>
      <c r="W39" s="18"/>
      <c r="X39" s="18"/>
      <c r="Y39" s="18"/>
      <c r="Z39" s="18"/>
      <c r="AA39" s="18"/>
      <c r="AB39" s="18"/>
    </row>
    <row r="40" spans="1:28" ht="42.75" customHeight="1" x14ac:dyDescent="0.35">
      <c r="A40" s="140" t="s">
        <v>556</v>
      </c>
      <c r="B40" s="183" t="s">
        <v>557</v>
      </c>
      <c r="C40" s="141" t="s">
        <v>558</v>
      </c>
      <c r="D40" s="142" t="s">
        <v>559</v>
      </c>
      <c r="E40" s="177"/>
      <c r="F40" s="181"/>
      <c r="G40" s="181"/>
      <c r="H40" s="182"/>
      <c r="I40" s="18"/>
      <c r="J40" s="18"/>
      <c r="K40" s="18"/>
      <c r="L40" s="18"/>
      <c r="M40" s="18"/>
      <c r="N40" s="18"/>
      <c r="O40" s="18"/>
      <c r="P40" s="18"/>
      <c r="Q40" s="18"/>
      <c r="R40" s="18"/>
      <c r="S40" s="18"/>
      <c r="T40" s="18"/>
      <c r="U40" s="18"/>
      <c r="V40" s="18"/>
      <c r="W40" s="18"/>
      <c r="X40" s="18"/>
      <c r="Y40" s="18"/>
      <c r="Z40" s="18"/>
      <c r="AA40" s="18"/>
      <c r="AB40" s="18"/>
    </row>
    <row r="41" spans="1:28" ht="49.5" customHeight="1" x14ac:dyDescent="0.35">
      <c r="A41" s="358" t="s">
        <v>492</v>
      </c>
      <c r="B41" s="359"/>
      <c r="C41" s="359"/>
      <c r="D41" s="360"/>
      <c r="E41" s="177"/>
      <c r="F41" s="181"/>
      <c r="G41" s="181"/>
      <c r="H41" s="182"/>
      <c r="I41" s="18"/>
      <c r="J41" s="18"/>
      <c r="K41" s="18"/>
      <c r="L41" s="18"/>
      <c r="M41" s="18"/>
      <c r="N41" s="18"/>
      <c r="O41" s="18"/>
      <c r="P41" s="18"/>
      <c r="Q41" s="18"/>
      <c r="R41" s="18"/>
      <c r="S41" s="18"/>
      <c r="T41" s="18"/>
      <c r="U41" s="18"/>
      <c r="V41" s="18"/>
      <c r="W41" s="18"/>
      <c r="X41" s="18"/>
      <c r="Y41" s="18"/>
      <c r="Z41" s="18"/>
      <c r="AA41" s="18"/>
      <c r="AB41" s="18"/>
    </row>
    <row r="42" spans="1:28" ht="49.5" customHeight="1" x14ac:dyDescent="0.35">
      <c r="A42" s="345"/>
      <c r="B42" s="312"/>
      <c r="C42" s="312"/>
      <c r="D42" s="341"/>
      <c r="E42" s="177"/>
      <c r="F42" s="181"/>
      <c r="G42" s="181"/>
      <c r="H42" s="182"/>
      <c r="I42" s="18"/>
      <c r="J42" s="18"/>
      <c r="K42" s="18"/>
      <c r="L42" s="18"/>
      <c r="M42" s="18"/>
      <c r="N42" s="18"/>
      <c r="O42" s="18"/>
      <c r="P42" s="18"/>
      <c r="Q42" s="18"/>
      <c r="R42" s="18"/>
      <c r="S42" s="18"/>
      <c r="T42" s="18"/>
      <c r="U42" s="18"/>
      <c r="V42" s="18"/>
      <c r="W42" s="18"/>
      <c r="X42" s="18"/>
      <c r="Y42" s="18"/>
      <c r="Z42" s="18"/>
      <c r="AA42" s="18"/>
      <c r="AB42" s="18"/>
    </row>
    <row r="43" spans="1:28" ht="49.5" customHeight="1" x14ac:dyDescent="0.35">
      <c r="A43" s="358" t="s">
        <v>493</v>
      </c>
      <c r="B43" s="359"/>
      <c r="C43" s="359"/>
      <c r="D43" s="360"/>
      <c r="E43" s="177"/>
      <c r="F43" s="181"/>
      <c r="G43" s="181"/>
      <c r="H43" s="182"/>
      <c r="I43" s="18"/>
      <c r="J43" s="18"/>
      <c r="K43" s="18"/>
      <c r="L43" s="18"/>
      <c r="M43" s="18"/>
      <c r="N43" s="18"/>
      <c r="O43" s="18"/>
      <c r="P43" s="18"/>
      <c r="Q43" s="18"/>
      <c r="R43" s="18"/>
      <c r="S43" s="18"/>
      <c r="T43" s="18"/>
      <c r="U43" s="18"/>
      <c r="V43" s="18"/>
      <c r="W43" s="18"/>
      <c r="X43" s="18"/>
      <c r="Y43" s="18"/>
      <c r="Z43" s="18"/>
      <c r="AA43" s="18"/>
      <c r="AB43" s="18"/>
    </row>
    <row r="44" spans="1:28" ht="49.5" customHeight="1" x14ac:dyDescent="0.35">
      <c r="A44" s="345"/>
      <c r="B44" s="312"/>
      <c r="C44" s="312"/>
      <c r="D44" s="341"/>
      <c r="E44" s="177"/>
      <c r="F44" s="181"/>
      <c r="G44" s="181"/>
      <c r="H44" s="182"/>
      <c r="I44" s="18"/>
      <c r="J44" s="18"/>
      <c r="K44" s="18"/>
      <c r="L44" s="18"/>
      <c r="M44" s="18"/>
      <c r="N44" s="18"/>
      <c r="O44" s="18"/>
      <c r="P44" s="18"/>
      <c r="Q44" s="18"/>
      <c r="R44" s="18"/>
      <c r="S44" s="18"/>
      <c r="T44" s="18"/>
      <c r="U44" s="18"/>
      <c r="V44" s="18"/>
      <c r="W44" s="18"/>
      <c r="X44" s="18"/>
      <c r="Y44" s="18"/>
      <c r="Z44" s="18"/>
      <c r="AA44" s="18"/>
      <c r="AB44" s="18"/>
    </row>
    <row r="45" spans="1:28" ht="49.5" customHeight="1" x14ac:dyDescent="0.35">
      <c r="A45" s="358" t="s">
        <v>494</v>
      </c>
      <c r="B45" s="359"/>
      <c r="C45" s="372"/>
      <c r="D45" s="370"/>
      <c r="E45" s="198"/>
      <c r="F45" s="199"/>
      <c r="G45" s="199"/>
      <c r="H45" s="200"/>
      <c r="I45" s="18"/>
      <c r="J45" s="18"/>
      <c r="K45" s="18"/>
      <c r="L45" s="18"/>
      <c r="M45" s="18"/>
      <c r="N45" s="18"/>
      <c r="O45" s="18"/>
      <c r="P45" s="18"/>
      <c r="Q45" s="18"/>
      <c r="R45" s="18"/>
      <c r="S45" s="18"/>
      <c r="T45" s="18"/>
      <c r="U45" s="18"/>
      <c r="V45" s="18"/>
      <c r="W45" s="18"/>
      <c r="X45" s="18"/>
      <c r="Y45" s="18"/>
      <c r="Z45" s="18"/>
      <c r="AA45" s="18"/>
      <c r="AB45" s="18"/>
    </row>
    <row r="46" spans="1:28" ht="49.5" customHeight="1" x14ac:dyDescent="0.35">
      <c r="A46" s="345"/>
      <c r="B46" s="312"/>
      <c r="C46" s="312"/>
      <c r="D46" s="341"/>
      <c r="E46" s="201"/>
      <c r="F46" s="202"/>
      <c r="G46" s="202"/>
      <c r="H46" s="203"/>
      <c r="I46" s="18"/>
      <c r="J46" s="18"/>
      <c r="K46" s="18"/>
      <c r="L46" s="18"/>
      <c r="M46" s="18"/>
      <c r="N46" s="18"/>
      <c r="O46" s="18"/>
      <c r="P46" s="18"/>
      <c r="Q46" s="18"/>
      <c r="R46" s="18"/>
      <c r="S46" s="18"/>
      <c r="T46" s="18"/>
      <c r="U46" s="18"/>
      <c r="V46" s="18"/>
      <c r="W46" s="18"/>
      <c r="X46" s="18"/>
      <c r="Y46" s="18"/>
      <c r="Z46" s="18"/>
      <c r="AA46" s="18"/>
      <c r="AB46" s="18"/>
    </row>
    <row r="47" spans="1:28" ht="19.5" customHeight="1" x14ac:dyDescent="0.35">
      <c r="A47" s="338" t="s">
        <v>560</v>
      </c>
      <c r="B47" s="260"/>
      <c r="C47" s="260"/>
      <c r="D47" s="260"/>
      <c r="E47" s="260"/>
      <c r="F47" s="260"/>
      <c r="G47" s="260"/>
      <c r="H47" s="272"/>
      <c r="I47" s="63"/>
      <c r="J47" s="63"/>
      <c r="K47" s="63"/>
      <c r="L47" s="63"/>
      <c r="M47" s="63"/>
      <c r="N47" s="63"/>
      <c r="O47" s="63"/>
      <c r="P47" s="63"/>
      <c r="Q47" s="63"/>
      <c r="R47" s="63"/>
      <c r="S47" s="63"/>
      <c r="T47" s="63"/>
      <c r="U47" s="63"/>
      <c r="V47" s="63"/>
      <c r="W47" s="63"/>
      <c r="X47" s="63"/>
      <c r="Y47" s="63"/>
      <c r="Z47" s="63"/>
      <c r="AA47" s="63"/>
      <c r="AB47" s="63"/>
    </row>
    <row r="48" spans="1:28" ht="15" customHeight="1" x14ac:dyDescent="0.35">
      <c r="A48" s="369" t="s">
        <v>485</v>
      </c>
      <c r="B48" s="254"/>
      <c r="C48" s="254"/>
      <c r="D48" s="255"/>
      <c r="E48" s="371" t="s">
        <v>561</v>
      </c>
      <c r="F48" s="254"/>
      <c r="G48" s="254"/>
      <c r="H48" s="255"/>
      <c r="I48" s="18"/>
      <c r="J48" s="18"/>
      <c r="K48" s="18"/>
      <c r="L48" s="18"/>
      <c r="M48" s="18"/>
      <c r="N48" s="18"/>
      <c r="O48" s="18"/>
      <c r="P48" s="18"/>
      <c r="Q48" s="18"/>
      <c r="R48" s="18"/>
      <c r="S48" s="18"/>
      <c r="T48" s="18"/>
      <c r="U48" s="18"/>
      <c r="V48" s="18"/>
      <c r="W48" s="18"/>
      <c r="X48" s="18"/>
      <c r="Y48" s="18"/>
      <c r="Z48" s="18"/>
      <c r="AA48" s="18"/>
      <c r="AB48" s="18"/>
    </row>
    <row r="49" spans="1:28" ht="11.25" customHeight="1" x14ac:dyDescent="0.35">
      <c r="A49" s="367" t="s">
        <v>486</v>
      </c>
      <c r="B49" s="337"/>
      <c r="C49" s="337"/>
      <c r="D49" s="368"/>
      <c r="E49" s="177"/>
      <c r="F49" s="178"/>
      <c r="G49" s="179"/>
      <c r="H49" s="180"/>
      <c r="I49" s="18"/>
      <c r="J49" s="18"/>
      <c r="K49" s="18"/>
      <c r="L49" s="18"/>
      <c r="M49" s="18"/>
      <c r="N49" s="18"/>
      <c r="O49" s="18"/>
      <c r="P49" s="18"/>
      <c r="Q49" s="18"/>
      <c r="R49" s="18"/>
      <c r="S49" s="18"/>
      <c r="T49" s="18"/>
      <c r="U49" s="18"/>
      <c r="V49" s="18"/>
      <c r="W49" s="18"/>
      <c r="X49" s="18"/>
      <c r="Y49" s="18"/>
      <c r="Z49" s="18"/>
      <c r="AA49" s="18"/>
      <c r="AB49" s="18"/>
    </row>
    <row r="50" spans="1:28" ht="58.5" customHeight="1" x14ac:dyDescent="0.35">
      <c r="A50" s="345"/>
      <c r="B50" s="312"/>
      <c r="C50" s="312"/>
      <c r="D50" s="341"/>
      <c r="E50" s="177"/>
      <c r="F50" s="181"/>
      <c r="G50" s="181"/>
      <c r="H50" s="182"/>
      <c r="I50" s="18"/>
      <c r="J50" s="18"/>
      <c r="K50" s="18"/>
      <c r="L50" s="18"/>
      <c r="M50" s="18"/>
      <c r="N50" s="18"/>
      <c r="O50" s="18"/>
      <c r="P50" s="18"/>
      <c r="Q50" s="18"/>
      <c r="R50" s="18"/>
      <c r="S50" s="18"/>
      <c r="T50" s="18"/>
      <c r="U50" s="18"/>
      <c r="V50" s="18"/>
      <c r="W50" s="18"/>
      <c r="X50" s="18"/>
      <c r="Y50" s="18"/>
      <c r="Z50" s="18"/>
      <c r="AA50" s="18"/>
      <c r="AB50" s="18"/>
    </row>
    <row r="51" spans="1:28" ht="15.75" customHeight="1" x14ac:dyDescent="0.35">
      <c r="A51" s="369" t="s">
        <v>487</v>
      </c>
      <c r="B51" s="254"/>
      <c r="C51" s="254"/>
      <c r="D51" s="255"/>
      <c r="E51" s="177"/>
      <c r="F51" s="181"/>
      <c r="G51" s="181"/>
      <c r="H51" s="182"/>
      <c r="I51" s="18"/>
      <c r="J51" s="18"/>
      <c r="K51" s="18"/>
      <c r="L51" s="18"/>
      <c r="M51" s="18"/>
      <c r="N51" s="18"/>
      <c r="O51" s="18"/>
      <c r="P51" s="18"/>
      <c r="Q51" s="18"/>
      <c r="R51" s="18"/>
      <c r="S51" s="18"/>
      <c r="T51" s="18"/>
      <c r="U51" s="18"/>
      <c r="V51" s="18"/>
      <c r="W51" s="18"/>
      <c r="X51" s="18"/>
      <c r="Y51" s="18"/>
      <c r="Z51" s="18"/>
      <c r="AA51" s="18"/>
      <c r="AB51" s="18"/>
    </row>
    <row r="52" spans="1:28" ht="42.75" customHeight="1" x14ac:dyDescent="0.35">
      <c r="A52" s="140" t="s">
        <v>562</v>
      </c>
      <c r="B52" s="183" t="s">
        <v>563</v>
      </c>
      <c r="C52" s="141" t="s">
        <v>564</v>
      </c>
      <c r="D52" s="142" t="s">
        <v>565</v>
      </c>
      <c r="E52" s="177"/>
      <c r="F52" s="181"/>
      <c r="G52" s="181"/>
      <c r="H52" s="182"/>
      <c r="I52" s="18"/>
      <c r="J52" s="18"/>
      <c r="K52" s="18"/>
      <c r="L52" s="18"/>
      <c r="M52" s="18"/>
      <c r="N52" s="18"/>
      <c r="O52" s="18"/>
      <c r="P52" s="18"/>
      <c r="Q52" s="18"/>
      <c r="R52" s="18"/>
      <c r="S52" s="18"/>
      <c r="T52" s="18"/>
      <c r="U52" s="18"/>
      <c r="V52" s="18"/>
      <c r="W52" s="18"/>
      <c r="X52" s="18"/>
      <c r="Y52" s="18"/>
      <c r="Z52" s="18"/>
      <c r="AA52" s="18"/>
      <c r="AB52" s="18"/>
    </row>
    <row r="53" spans="1:28" ht="49.5" customHeight="1" x14ac:dyDescent="0.35">
      <c r="A53" s="358" t="s">
        <v>492</v>
      </c>
      <c r="B53" s="359"/>
      <c r="C53" s="359"/>
      <c r="D53" s="360"/>
      <c r="E53" s="177"/>
      <c r="F53" s="181"/>
      <c r="G53" s="181"/>
      <c r="H53" s="182"/>
      <c r="I53" s="18"/>
      <c r="J53" s="18"/>
      <c r="K53" s="18"/>
      <c r="L53" s="18"/>
      <c r="M53" s="18"/>
      <c r="N53" s="18"/>
      <c r="O53" s="18"/>
      <c r="P53" s="18"/>
      <c r="Q53" s="18"/>
      <c r="R53" s="18"/>
      <c r="S53" s="18"/>
      <c r="T53" s="18"/>
      <c r="U53" s="18"/>
      <c r="V53" s="18"/>
      <c r="W53" s="18"/>
      <c r="X53" s="18"/>
      <c r="Y53" s="18"/>
      <c r="Z53" s="18"/>
      <c r="AA53" s="18"/>
      <c r="AB53" s="18"/>
    </row>
    <row r="54" spans="1:28" ht="49.5" customHeight="1" x14ac:dyDescent="0.35">
      <c r="A54" s="345"/>
      <c r="B54" s="312"/>
      <c r="C54" s="312"/>
      <c r="D54" s="341"/>
      <c r="E54" s="177"/>
      <c r="F54" s="181"/>
      <c r="G54" s="181"/>
      <c r="H54" s="182"/>
      <c r="I54" s="18"/>
      <c r="J54" s="18"/>
      <c r="K54" s="18"/>
      <c r="L54" s="18"/>
      <c r="M54" s="18"/>
      <c r="N54" s="18"/>
      <c r="O54" s="18"/>
      <c r="P54" s="18"/>
      <c r="Q54" s="18"/>
      <c r="R54" s="18"/>
      <c r="S54" s="18"/>
      <c r="T54" s="18"/>
      <c r="U54" s="18"/>
      <c r="V54" s="18"/>
      <c r="W54" s="18"/>
      <c r="X54" s="18"/>
      <c r="Y54" s="18"/>
      <c r="Z54" s="18"/>
      <c r="AA54" s="18"/>
      <c r="AB54" s="18"/>
    </row>
    <row r="55" spans="1:28" ht="49.5" customHeight="1" x14ac:dyDescent="0.35">
      <c r="A55" s="358" t="s">
        <v>493</v>
      </c>
      <c r="B55" s="359"/>
      <c r="C55" s="359"/>
      <c r="D55" s="360"/>
      <c r="E55" s="177"/>
      <c r="F55" s="181"/>
      <c r="G55" s="181"/>
      <c r="H55" s="182"/>
      <c r="I55" s="18"/>
      <c r="J55" s="18"/>
      <c r="K55" s="18"/>
      <c r="L55" s="18"/>
      <c r="M55" s="18"/>
      <c r="N55" s="18"/>
      <c r="O55" s="18"/>
      <c r="P55" s="18"/>
      <c r="Q55" s="18"/>
      <c r="R55" s="18"/>
      <c r="S55" s="18"/>
      <c r="T55" s="18"/>
      <c r="U55" s="18"/>
      <c r="V55" s="18"/>
      <c r="W55" s="18"/>
      <c r="X55" s="18"/>
      <c r="Y55" s="18"/>
      <c r="Z55" s="18"/>
      <c r="AA55" s="18"/>
      <c r="AB55" s="18"/>
    </row>
    <row r="56" spans="1:28" ht="49.5" customHeight="1" x14ac:dyDescent="0.35">
      <c r="A56" s="345"/>
      <c r="B56" s="312"/>
      <c r="C56" s="312"/>
      <c r="D56" s="341"/>
      <c r="E56" s="177"/>
      <c r="F56" s="181"/>
      <c r="G56" s="181"/>
      <c r="H56" s="182"/>
      <c r="I56" s="18"/>
      <c r="J56" s="18"/>
      <c r="K56" s="18"/>
      <c r="L56" s="18"/>
      <c r="M56" s="18"/>
      <c r="N56" s="18"/>
      <c r="O56" s="18"/>
      <c r="P56" s="18"/>
      <c r="Q56" s="18"/>
      <c r="R56" s="18"/>
      <c r="S56" s="18"/>
      <c r="T56" s="18"/>
      <c r="U56" s="18"/>
      <c r="V56" s="18"/>
      <c r="W56" s="18"/>
      <c r="X56" s="18"/>
      <c r="Y56" s="18"/>
      <c r="Z56" s="18"/>
      <c r="AA56" s="18"/>
      <c r="AB56" s="18"/>
    </row>
    <row r="57" spans="1:28" ht="49.5" customHeight="1" x14ac:dyDescent="0.35">
      <c r="A57" s="358" t="s">
        <v>494</v>
      </c>
      <c r="B57" s="359"/>
      <c r="C57" s="359"/>
      <c r="D57" s="360"/>
      <c r="E57" s="177"/>
      <c r="F57" s="181"/>
      <c r="G57" s="181"/>
      <c r="H57" s="182"/>
      <c r="I57" s="18"/>
      <c r="J57" s="18"/>
      <c r="K57" s="18"/>
      <c r="L57" s="18"/>
      <c r="M57" s="18"/>
      <c r="N57" s="18"/>
      <c r="O57" s="18"/>
      <c r="P57" s="18"/>
      <c r="Q57" s="18"/>
      <c r="R57" s="18"/>
      <c r="S57" s="18"/>
      <c r="T57" s="18"/>
      <c r="U57" s="18"/>
      <c r="V57" s="18"/>
      <c r="W57" s="18"/>
      <c r="X57" s="18"/>
      <c r="Y57" s="18"/>
      <c r="Z57" s="18"/>
      <c r="AA57" s="18"/>
      <c r="AB57" s="18"/>
    </row>
    <row r="58" spans="1:28" ht="49.5" customHeight="1" x14ac:dyDescent="0.35">
      <c r="A58" s="345"/>
      <c r="B58" s="312"/>
      <c r="C58" s="312"/>
      <c r="D58" s="341"/>
      <c r="E58" s="177"/>
      <c r="F58" s="181"/>
      <c r="G58" s="181"/>
      <c r="H58" s="182"/>
      <c r="I58" s="18"/>
      <c r="J58" s="18"/>
      <c r="K58" s="18"/>
      <c r="L58" s="18"/>
      <c r="M58" s="18"/>
      <c r="N58" s="18"/>
      <c r="O58" s="18"/>
      <c r="P58" s="18"/>
      <c r="Q58" s="18"/>
      <c r="R58" s="18"/>
      <c r="S58" s="18"/>
      <c r="T58" s="18"/>
      <c r="U58" s="18"/>
      <c r="V58" s="18"/>
      <c r="W58" s="18"/>
      <c r="X58" s="18"/>
      <c r="Y58" s="18"/>
      <c r="Z58" s="18"/>
      <c r="AA58" s="18"/>
      <c r="AB58" s="18"/>
    </row>
    <row r="59" spans="1:28" ht="25.5" customHeight="1" x14ac:dyDescent="0.35">
      <c r="A59" s="361" t="s">
        <v>566</v>
      </c>
      <c r="B59" s="362"/>
      <c r="C59" s="362"/>
      <c r="D59" s="362"/>
      <c r="E59" s="363"/>
      <c r="F59" s="204">
        <f>IFERROR(AVERAGE(F60,F83),"")</f>
        <v>0</v>
      </c>
      <c r="G59" s="205" t="str">
        <f>IFERROR(IF(F59="",Utilitaires!$B$2,VLOOKUP(F59,Utilitaires!$E$9:$G$13,3)),"")</f>
        <v>Insuffisant</v>
      </c>
      <c r="H59" s="206"/>
      <c r="I59" s="207"/>
      <c r="J59" s="207"/>
      <c r="K59" s="207"/>
      <c r="L59" s="207"/>
      <c r="M59" s="207"/>
      <c r="N59" s="207"/>
      <c r="O59" s="207"/>
      <c r="P59" s="207"/>
      <c r="Q59" s="207"/>
      <c r="R59" s="207"/>
      <c r="S59" s="207"/>
      <c r="T59" s="207"/>
      <c r="U59" s="207"/>
      <c r="V59" s="207"/>
      <c r="W59" s="207"/>
      <c r="X59" s="207"/>
      <c r="Y59" s="207"/>
      <c r="Z59" s="207"/>
      <c r="AA59" s="207"/>
      <c r="AB59" s="207"/>
    </row>
    <row r="60" spans="1:28" ht="16.5" customHeight="1" x14ac:dyDescent="0.35">
      <c r="A60" s="364" t="s">
        <v>567</v>
      </c>
      <c r="B60" s="260"/>
      <c r="C60" s="260"/>
      <c r="D60" s="272"/>
      <c r="E60" s="208"/>
      <c r="F60" s="209">
        <f>IFERROR(AVERAGE(F61,F67,F74,F77),"")</f>
        <v>0</v>
      </c>
      <c r="G60" s="210" t="str">
        <f>IFERROR(IF(F60="",Utilitaires!$B$2,VLOOKUP(F60,Utilitaires!$E$9:$G$13,3)),"")</f>
        <v>Insuffisant</v>
      </c>
      <c r="H60" s="211"/>
      <c r="I60" s="18"/>
      <c r="J60" s="18"/>
      <c r="K60" s="18"/>
      <c r="L60" s="18"/>
      <c r="M60" s="18"/>
      <c r="N60" s="18"/>
      <c r="O60" s="18"/>
      <c r="P60" s="18"/>
      <c r="Q60" s="18"/>
      <c r="R60" s="18"/>
      <c r="S60" s="18"/>
      <c r="T60" s="18"/>
      <c r="U60" s="18"/>
      <c r="V60" s="18"/>
      <c r="W60" s="18"/>
      <c r="X60" s="18"/>
      <c r="Y60" s="18"/>
      <c r="Z60" s="18"/>
      <c r="AA60" s="18"/>
      <c r="AB60" s="18"/>
    </row>
    <row r="61" spans="1:28" ht="10.5" customHeight="1" x14ac:dyDescent="0.35">
      <c r="A61" s="365" t="str">
        <f>'Evaluation par Article'!A11</f>
        <v xml:space="preserve">Chapitre II : Mise sur le marché </v>
      </c>
      <c r="B61" s="260"/>
      <c r="C61" s="260"/>
      <c r="D61" s="260"/>
      <c r="E61" s="272"/>
      <c r="F61" s="212">
        <f>'Evaluation par Article'!C11</f>
        <v>0</v>
      </c>
      <c r="G61" s="212"/>
      <c r="H61" s="213" t="str">
        <f>'Evaluation par Article'!E11</f>
        <v>Insuffisant</v>
      </c>
      <c r="I61" s="18"/>
      <c r="J61" s="18"/>
      <c r="K61" s="18"/>
      <c r="L61" s="18"/>
      <c r="M61" s="18"/>
      <c r="N61" s="18"/>
      <c r="O61" s="18"/>
      <c r="P61" s="18"/>
      <c r="Q61" s="18"/>
      <c r="R61" s="18"/>
      <c r="S61" s="18"/>
      <c r="T61" s="18"/>
      <c r="U61" s="18"/>
      <c r="V61" s="18"/>
      <c r="W61" s="18"/>
      <c r="X61" s="18"/>
      <c r="Y61" s="18"/>
      <c r="Z61" s="18"/>
      <c r="AA61" s="18"/>
      <c r="AB61" s="18"/>
    </row>
    <row r="62" spans="1:28" ht="10.5" customHeight="1" x14ac:dyDescent="0.35">
      <c r="A62" s="366" t="str">
        <f>'Evaluation par Article'!A12</f>
        <v>Art 7 : Allégations</v>
      </c>
      <c r="B62" s="257"/>
      <c r="C62" s="257"/>
      <c r="D62" s="257"/>
      <c r="E62" s="274"/>
      <c r="F62" s="214">
        <f>'Evaluation par Article'!C12</f>
        <v>0</v>
      </c>
      <c r="G62" s="214" t="str">
        <f>IF(F62=0, Utilitaires!$B$2,"")</f>
        <v>En attente…</v>
      </c>
      <c r="H62" s="214" t="str">
        <f>'Evaluation par Article'!E12</f>
        <v>Insuffisant</v>
      </c>
      <c r="I62" s="18"/>
      <c r="J62" s="18"/>
      <c r="K62" s="18"/>
      <c r="L62" s="18"/>
      <c r="M62" s="18"/>
      <c r="N62" s="18"/>
      <c r="O62" s="18"/>
      <c r="P62" s="18"/>
      <c r="Q62" s="18"/>
      <c r="R62" s="18"/>
      <c r="S62" s="18"/>
      <c r="T62" s="18"/>
      <c r="U62" s="18"/>
      <c r="V62" s="18"/>
      <c r="W62" s="18"/>
      <c r="X62" s="18"/>
      <c r="Y62" s="18"/>
      <c r="Z62" s="18"/>
      <c r="AA62" s="18"/>
      <c r="AB62" s="18"/>
    </row>
    <row r="63" spans="1:28" ht="10.5" customHeight="1" x14ac:dyDescent="0.35">
      <c r="A63" s="354" t="str">
        <f>'Evaluation par Article'!A17</f>
        <v>Art 10 : Obligations générales des fabricants</v>
      </c>
      <c r="B63" s="264"/>
      <c r="C63" s="264"/>
      <c r="D63" s="264"/>
      <c r="E63" s="268"/>
      <c r="F63" s="215">
        <f>'Evaluation par Article'!C17</f>
        <v>0</v>
      </c>
      <c r="G63" s="215" t="str">
        <f>IF(F63=0, Utilitaires!$B$2,"")</f>
        <v>En attente…</v>
      </c>
      <c r="H63" s="215" t="str">
        <f>'Evaluation par Article'!E17</f>
        <v>Insuffisant</v>
      </c>
      <c r="I63" s="18"/>
      <c r="J63" s="18"/>
      <c r="K63" s="18"/>
      <c r="L63" s="18"/>
      <c r="M63" s="18"/>
      <c r="N63" s="18"/>
      <c r="O63" s="18"/>
      <c r="P63" s="18"/>
      <c r="Q63" s="18"/>
      <c r="R63" s="18"/>
      <c r="S63" s="18"/>
      <c r="T63" s="18"/>
      <c r="U63" s="18"/>
      <c r="V63" s="18"/>
      <c r="W63" s="18"/>
      <c r="X63" s="18"/>
      <c r="Y63" s="18"/>
      <c r="Z63" s="18"/>
      <c r="AA63" s="18"/>
      <c r="AB63" s="18"/>
    </row>
    <row r="64" spans="1:28" ht="10.5" customHeight="1" x14ac:dyDescent="0.35">
      <c r="A64" s="354" t="str">
        <f>'Evaluation par Article'!A45</f>
        <v>Art 15 : Personne chargée de veiller au respect de la réglementation</v>
      </c>
      <c r="B64" s="264"/>
      <c r="C64" s="264"/>
      <c r="D64" s="264"/>
      <c r="E64" s="268"/>
      <c r="F64" s="215">
        <f>'Evaluation par Article'!C45</f>
        <v>0</v>
      </c>
      <c r="G64" s="215" t="str">
        <f>IF(F64=0, Utilitaires!$B$2,"")</f>
        <v>En attente…</v>
      </c>
      <c r="H64" s="215" t="str">
        <f>'Evaluation par Article'!E45</f>
        <v>Insuffisant</v>
      </c>
      <c r="I64" s="18"/>
      <c r="J64" s="18"/>
      <c r="K64" s="18"/>
      <c r="L64" s="18"/>
      <c r="M64" s="18"/>
      <c r="N64" s="18"/>
      <c r="O64" s="18"/>
      <c r="P64" s="18"/>
      <c r="Q64" s="18"/>
      <c r="R64" s="18"/>
      <c r="S64" s="18"/>
      <c r="T64" s="18"/>
      <c r="U64" s="18"/>
      <c r="V64" s="18"/>
      <c r="W64" s="18"/>
      <c r="X64" s="18"/>
      <c r="Y64" s="18"/>
      <c r="Z64" s="18"/>
      <c r="AA64" s="18"/>
      <c r="AB64" s="18"/>
    </row>
    <row r="65" spans="1:28" ht="10.5" customHeight="1" x14ac:dyDescent="0.35">
      <c r="A65" s="354" t="str">
        <f>'Evaluation par Article'!A49</f>
        <v>Art 17 : Déclaration de conformité UE</v>
      </c>
      <c r="B65" s="264"/>
      <c r="C65" s="264"/>
      <c r="D65" s="264"/>
      <c r="E65" s="268"/>
      <c r="F65" s="215">
        <f>'Evaluation par Article'!C49</f>
        <v>0</v>
      </c>
      <c r="G65" s="215" t="str">
        <f>IF(F65=0, Utilitaires!$B$2,"")</f>
        <v>En attente…</v>
      </c>
      <c r="H65" s="215" t="str">
        <f>'Evaluation par Article'!E49</f>
        <v>Insuffisant</v>
      </c>
      <c r="I65" s="18"/>
      <c r="J65" s="18"/>
      <c r="K65" s="18"/>
      <c r="L65" s="18"/>
      <c r="M65" s="18"/>
      <c r="N65" s="18"/>
      <c r="O65" s="18"/>
      <c r="P65" s="18"/>
      <c r="Q65" s="18"/>
      <c r="R65" s="18"/>
      <c r="S65" s="18"/>
      <c r="T65" s="18"/>
      <c r="U65" s="18"/>
      <c r="V65" s="18"/>
      <c r="W65" s="18"/>
      <c r="X65" s="18"/>
      <c r="Y65" s="18"/>
      <c r="Z65" s="18"/>
      <c r="AA65" s="18"/>
      <c r="AB65" s="18"/>
    </row>
    <row r="66" spans="1:28" ht="10.5" customHeight="1" x14ac:dyDescent="0.35">
      <c r="A66" s="355" t="str">
        <f>'Evaluation par Article'!A53</f>
        <v>Art 18 : Marquage de conformité CE</v>
      </c>
      <c r="B66" s="260"/>
      <c r="C66" s="260"/>
      <c r="D66" s="260"/>
      <c r="E66" s="272"/>
      <c r="F66" s="216">
        <f>'Evaluation par Article'!C53</f>
        <v>0</v>
      </c>
      <c r="G66" s="216" t="str">
        <f>IF(F66=0, Utilitaires!$B$2,"")</f>
        <v>En attente…</v>
      </c>
      <c r="H66" s="216" t="str">
        <f>'Evaluation par Article'!E53</f>
        <v>Insuffisant</v>
      </c>
      <c r="I66" s="18"/>
      <c r="J66" s="18"/>
      <c r="K66" s="18"/>
      <c r="L66" s="18"/>
      <c r="M66" s="18"/>
      <c r="N66" s="18"/>
      <c r="O66" s="18"/>
      <c r="P66" s="18"/>
      <c r="Q66" s="18"/>
      <c r="R66" s="18"/>
      <c r="S66" s="18"/>
      <c r="T66" s="18"/>
      <c r="U66" s="18"/>
      <c r="V66" s="18"/>
      <c r="W66" s="18"/>
      <c r="X66" s="18"/>
      <c r="Y66" s="18"/>
      <c r="Z66" s="18"/>
      <c r="AA66" s="18"/>
      <c r="AB66" s="18"/>
    </row>
    <row r="67" spans="1:28" ht="10.5" customHeight="1" x14ac:dyDescent="0.35">
      <c r="A67" s="356" t="str">
        <f>'Evaluation par Article'!A60</f>
        <v xml:space="preserve"> Chapitre III : Identification et traçabilité des dispositifs, enregistrement des dispositifs et des opérateurs économiques</v>
      </c>
      <c r="B67" s="260"/>
      <c r="C67" s="260"/>
      <c r="D67" s="260"/>
      <c r="E67" s="272"/>
      <c r="F67" s="212">
        <f>'Evaluation par Article'!C60</f>
        <v>0</v>
      </c>
      <c r="G67" s="217" t="str">
        <f>IF(F67=0, Utilitaires!$B$2,"")</f>
        <v>En attente…</v>
      </c>
      <c r="H67" s="213" t="str">
        <f>'Evaluation par Article'!E60</f>
        <v>Insuffisant</v>
      </c>
      <c r="I67" s="218"/>
      <c r="J67" s="218"/>
      <c r="K67" s="218"/>
      <c r="L67" s="218"/>
      <c r="M67" s="218"/>
      <c r="N67" s="218"/>
      <c r="O67" s="218"/>
      <c r="P67" s="218"/>
      <c r="Q67" s="218"/>
      <c r="R67" s="218"/>
      <c r="S67" s="218"/>
      <c r="T67" s="218"/>
      <c r="U67" s="218"/>
      <c r="V67" s="218"/>
      <c r="W67" s="218"/>
      <c r="X67" s="218"/>
      <c r="Y67" s="218"/>
      <c r="Z67" s="218"/>
      <c r="AA67" s="218"/>
      <c r="AB67" s="218"/>
    </row>
    <row r="68" spans="1:28" ht="10.5" customHeight="1" x14ac:dyDescent="0.35">
      <c r="A68" s="357" t="str">
        <f>'Evaluation par Article'!A61</f>
        <v>Art 24 : Système d'identification unique des dispositifs</v>
      </c>
      <c r="B68" s="257"/>
      <c r="C68" s="257"/>
      <c r="D68" s="257"/>
      <c r="E68" s="274"/>
      <c r="F68" s="214">
        <f>'Evaluation par Article'!C61</f>
        <v>0</v>
      </c>
      <c r="G68" s="214" t="str">
        <f>IF(F68=0, Utilitaires!$B$2,"")</f>
        <v>En attente…</v>
      </c>
      <c r="H68" s="214" t="str">
        <f>'Evaluation par Article'!E61</f>
        <v>Insuffisant</v>
      </c>
      <c r="I68" s="18"/>
      <c r="J68" s="18"/>
      <c r="K68" s="18"/>
      <c r="L68" s="18"/>
      <c r="M68" s="18"/>
      <c r="N68" s="18"/>
      <c r="O68" s="18"/>
      <c r="P68" s="18"/>
      <c r="Q68" s="18"/>
      <c r="R68" s="18"/>
      <c r="S68" s="18"/>
      <c r="T68" s="18"/>
      <c r="U68" s="18"/>
      <c r="V68" s="18"/>
      <c r="W68" s="18"/>
      <c r="X68" s="18"/>
      <c r="Y68" s="18"/>
      <c r="Z68" s="18"/>
      <c r="AA68" s="18"/>
      <c r="AB68" s="18"/>
    </row>
    <row r="69" spans="1:28" ht="10.5" customHeight="1" x14ac:dyDescent="0.35">
      <c r="A69" s="354" t="str">
        <f>'Evaluation par Article'!A69</f>
        <v>Art 26 : Enregistrement des dispositifs</v>
      </c>
      <c r="B69" s="264"/>
      <c r="C69" s="264"/>
      <c r="D69" s="264"/>
      <c r="E69" s="268"/>
      <c r="F69" s="215">
        <f>'Evaluation par Article'!C69</f>
        <v>0</v>
      </c>
      <c r="G69" s="215" t="str">
        <f>IF(F69=0, Utilitaires!$B$2,"")</f>
        <v>En attente…</v>
      </c>
      <c r="H69" s="215" t="str">
        <f>'Evaluation par Article'!E61</f>
        <v>Insuffisant</v>
      </c>
      <c r="I69" s="18"/>
      <c r="J69" s="18"/>
      <c r="K69" s="18"/>
      <c r="L69" s="18"/>
      <c r="M69" s="18"/>
      <c r="N69" s="18"/>
      <c r="O69" s="18"/>
      <c r="P69" s="18"/>
      <c r="Q69" s="18"/>
      <c r="R69" s="18"/>
      <c r="S69" s="18"/>
      <c r="T69" s="18"/>
      <c r="U69" s="18"/>
      <c r="V69" s="18"/>
      <c r="W69" s="18"/>
      <c r="X69" s="18"/>
      <c r="Y69" s="18"/>
      <c r="Z69" s="18"/>
      <c r="AA69" s="18"/>
      <c r="AB69" s="18"/>
    </row>
    <row r="70" spans="1:28" ht="10.5" customHeight="1" x14ac:dyDescent="0.35">
      <c r="A70" s="354" t="str">
        <f>'Evaluation par Article'!A73</f>
        <v>Art 27: Système électronique d'enregistrement des opérateurs économiques</v>
      </c>
      <c r="B70" s="264"/>
      <c r="C70" s="264"/>
      <c r="D70" s="264"/>
      <c r="E70" s="268"/>
      <c r="F70" s="215">
        <f>'Evaluation par Article'!C73</f>
        <v>0</v>
      </c>
      <c r="G70" s="215" t="str">
        <f>IF(F70=0, Utilitaires!$B$2,"")</f>
        <v>En attente…</v>
      </c>
      <c r="H70" s="215" t="str">
        <f>'Evaluation par Article'!E73</f>
        <v>Insuffisant</v>
      </c>
      <c r="I70" s="18"/>
      <c r="J70" s="18"/>
      <c r="K70" s="18"/>
      <c r="L70" s="18"/>
      <c r="M70" s="18"/>
      <c r="N70" s="18"/>
      <c r="O70" s="18"/>
      <c r="P70" s="18"/>
      <c r="Q70" s="18"/>
      <c r="R70" s="18"/>
      <c r="S70" s="18"/>
      <c r="T70" s="18"/>
      <c r="U70" s="18"/>
      <c r="V70" s="18"/>
      <c r="W70" s="18"/>
      <c r="X70" s="18"/>
      <c r="Y70" s="18"/>
      <c r="Z70" s="18"/>
      <c r="AA70" s="18"/>
      <c r="AB70" s="18"/>
    </row>
    <row r="71" spans="1:28" ht="10.5" customHeight="1" x14ac:dyDescent="0.35">
      <c r="A71" s="350" t="str">
        <f>'Evaluation par Article'!A75</f>
        <v xml:space="preserve">Art 29 : Résumé des caractéristiques de sécurité et des performances </v>
      </c>
      <c r="B71" s="264"/>
      <c r="C71" s="264"/>
      <c r="D71" s="264"/>
      <c r="E71" s="268"/>
      <c r="F71" s="215">
        <f>'Evaluation par Article'!C75</f>
        <v>0</v>
      </c>
      <c r="G71" s="215" t="str">
        <f>IF(F71=0, Utilitaires!$B$2,"")</f>
        <v>En attente…</v>
      </c>
      <c r="H71" s="215" t="str">
        <f>'Evaluation par Article'!E75</f>
        <v>Insuffisant</v>
      </c>
      <c r="I71" s="18"/>
      <c r="J71" s="18"/>
      <c r="K71" s="18"/>
      <c r="L71" s="18"/>
      <c r="M71" s="18"/>
      <c r="N71" s="18"/>
      <c r="O71" s="18"/>
      <c r="P71" s="18"/>
      <c r="Q71" s="18"/>
      <c r="R71" s="18"/>
      <c r="S71" s="18"/>
      <c r="T71" s="18"/>
      <c r="U71" s="18"/>
      <c r="V71" s="18"/>
      <c r="W71" s="18"/>
      <c r="X71" s="18"/>
      <c r="Y71" s="18"/>
      <c r="Z71" s="18"/>
      <c r="AA71" s="18"/>
      <c r="AB71" s="18"/>
    </row>
    <row r="72" spans="1:28" ht="10.5" customHeight="1" x14ac:dyDescent="0.35">
      <c r="A72" s="351" t="str">
        <f>'Evaluation par Article'!A85</f>
        <v>Chapitre V: Classification et évaluation de la conformité</v>
      </c>
      <c r="B72" s="260"/>
      <c r="C72" s="260"/>
      <c r="D72" s="260"/>
      <c r="E72" s="272"/>
      <c r="F72" s="212">
        <f>'Evaluation par Article'!C85</f>
        <v>0</v>
      </c>
      <c r="G72" s="217" t="str">
        <f>IF(F72=0, Utilitaires!$B$2,"")</f>
        <v>En attente…</v>
      </c>
      <c r="H72" s="213" t="str">
        <f>'Evaluation par Article'!E85</f>
        <v>Insuffisant</v>
      </c>
      <c r="I72" s="218"/>
      <c r="J72" s="218"/>
      <c r="K72" s="218"/>
      <c r="L72" s="218"/>
      <c r="M72" s="218"/>
      <c r="N72" s="218"/>
      <c r="O72" s="218"/>
      <c r="P72" s="218"/>
      <c r="Q72" s="218"/>
      <c r="R72" s="218"/>
      <c r="S72" s="218"/>
      <c r="T72" s="218"/>
      <c r="U72" s="218"/>
      <c r="V72" s="218"/>
      <c r="W72" s="218"/>
      <c r="X72" s="218"/>
      <c r="Y72" s="218"/>
      <c r="Z72" s="218"/>
      <c r="AA72" s="218"/>
      <c r="AB72" s="218"/>
    </row>
    <row r="73" spans="1:28" ht="10.5" customHeight="1" x14ac:dyDescent="0.35">
      <c r="A73" s="350" t="str">
        <f>'Evaluation par Article'!A86</f>
        <v>Art 48 : Procédures d'évaluation de la conformité</v>
      </c>
      <c r="B73" s="264"/>
      <c r="C73" s="264"/>
      <c r="D73" s="264"/>
      <c r="E73" s="268"/>
      <c r="F73" s="215">
        <f>'Evaluation par Article'!C86</f>
        <v>0</v>
      </c>
      <c r="G73" s="215" t="str">
        <f>IF(F73=0, Utilitaires!$B$2,"")</f>
        <v>En attente…</v>
      </c>
      <c r="H73" s="215" t="str">
        <f>'Evaluation par Article'!E86</f>
        <v>Insuffisant</v>
      </c>
      <c r="I73" s="18"/>
      <c r="J73" s="18"/>
      <c r="K73" s="18"/>
      <c r="L73" s="18"/>
      <c r="M73" s="18"/>
      <c r="N73" s="18"/>
      <c r="O73" s="18"/>
      <c r="P73" s="18"/>
      <c r="Q73" s="18"/>
      <c r="R73" s="18"/>
      <c r="S73" s="18"/>
      <c r="T73" s="18"/>
      <c r="U73" s="18"/>
      <c r="V73" s="18"/>
      <c r="W73" s="18"/>
      <c r="X73" s="18"/>
      <c r="Y73" s="18"/>
      <c r="Z73" s="18"/>
      <c r="AA73" s="18"/>
      <c r="AB73" s="18"/>
    </row>
    <row r="74" spans="1:28" ht="10.5" customHeight="1" x14ac:dyDescent="0.35">
      <c r="A74" s="351" t="str">
        <f>'Evaluation par Article'!A95</f>
        <v>Chapitre VI:Preuve clinique, évaluation des performances et études des performances</v>
      </c>
      <c r="B74" s="260"/>
      <c r="C74" s="260"/>
      <c r="D74" s="260"/>
      <c r="E74" s="272"/>
      <c r="F74" s="212">
        <f>'Evaluation par Article'!C95</f>
        <v>0</v>
      </c>
      <c r="G74" s="217" t="str">
        <f>IF(F74=0, Utilitaires!$B$2,"")</f>
        <v>En attente…</v>
      </c>
      <c r="H74" s="213" t="str">
        <f>'Evaluation par Article'!E95</f>
        <v>Insuffisant</v>
      </c>
      <c r="I74" s="218"/>
      <c r="J74" s="218"/>
      <c r="K74" s="218"/>
      <c r="L74" s="218"/>
      <c r="M74" s="218"/>
      <c r="N74" s="218"/>
      <c r="O74" s="218"/>
      <c r="P74" s="218"/>
      <c r="Q74" s="218"/>
      <c r="R74" s="218"/>
      <c r="S74" s="218"/>
      <c r="T74" s="218"/>
      <c r="U74" s="218"/>
      <c r="V74" s="218"/>
      <c r="W74" s="218"/>
      <c r="X74" s="218"/>
      <c r="Y74" s="218"/>
      <c r="Z74" s="218"/>
      <c r="AA74" s="218"/>
      <c r="AB74" s="218"/>
    </row>
    <row r="75" spans="1:28" ht="10.5" customHeight="1" x14ac:dyDescent="0.35">
      <c r="A75" s="352" t="str">
        <f>'Evaluation par Article'!A96</f>
        <v>Art 56 : Évaluation des performances et preuve clinique</v>
      </c>
      <c r="B75" s="260"/>
      <c r="C75" s="260"/>
      <c r="D75" s="260"/>
      <c r="E75" s="272"/>
      <c r="F75" s="216">
        <f>'Evaluation par Article'!C96</f>
        <v>0</v>
      </c>
      <c r="G75" s="216" t="str">
        <f>IF(F75=0, Utilitaires!$B$2,"")</f>
        <v>En attente…</v>
      </c>
      <c r="H75" s="216" t="str">
        <f>'Evaluation par Article'!E96</f>
        <v>Insuffisant</v>
      </c>
      <c r="I75" s="18"/>
      <c r="J75" s="18"/>
      <c r="K75" s="18"/>
      <c r="L75" s="18"/>
      <c r="M75" s="18"/>
      <c r="N75" s="18"/>
      <c r="O75" s="18"/>
      <c r="P75" s="18"/>
      <c r="Q75" s="18"/>
      <c r="R75" s="18"/>
      <c r="S75" s="18"/>
      <c r="T75" s="18"/>
      <c r="U75" s="18"/>
      <c r="V75" s="18"/>
      <c r="W75" s="18"/>
      <c r="X75" s="18"/>
      <c r="Y75" s="18"/>
      <c r="Z75" s="18"/>
      <c r="AA75" s="18"/>
      <c r="AB75" s="18"/>
    </row>
    <row r="76" spans="1:28" ht="10.5" customHeight="1" x14ac:dyDescent="0.35">
      <c r="A76" s="219" t="str">
        <f>'Evaluation par Article'!A107</f>
        <v xml:space="preserve">Art 57 : Exigences générales relatives aux études des performances </v>
      </c>
      <c r="B76" s="219"/>
      <c r="C76" s="219"/>
      <c r="D76" s="219"/>
      <c r="E76" s="219"/>
      <c r="F76" s="216">
        <f>'Evaluation par Article'!C107</f>
        <v>0</v>
      </c>
      <c r="G76" s="216" t="str">
        <f>IF(F75=0, Utilitaires!$B$2,"")</f>
        <v>En attente…</v>
      </c>
      <c r="H76" s="216" t="str">
        <f>'Evaluation par Article'!E107</f>
        <v>Insuffisant</v>
      </c>
      <c r="I76" s="18"/>
      <c r="J76" s="18"/>
      <c r="K76" s="18"/>
      <c r="L76" s="18"/>
      <c r="M76" s="18"/>
      <c r="N76" s="18"/>
      <c r="O76" s="18"/>
      <c r="P76" s="18"/>
      <c r="Q76" s="18"/>
      <c r="R76" s="18"/>
      <c r="S76" s="18"/>
      <c r="T76" s="18"/>
      <c r="U76" s="18"/>
      <c r="V76" s="18"/>
      <c r="W76" s="18"/>
      <c r="X76" s="18"/>
      <c r="Y76" s="18"/>
      <c r="Z76" s="18"/>
      <c r="AA76" s="18"/>
      <c r="AB76" s="18"/>
    </row>
    <row r="77" spans="1:28" ht="10.5" customHeight="1" x14ac:dyDescent="0.35">
      <c r="A77" s="351" t="str">
        <f>'Evaluation par Article'!A110</f>
        <v>Chapitre VII: Surveillance après commercialisation, Vigilance et surveillance du marché</v>
      </c>
      <c r="B77" s="260"/>
      <c r="C77" s="260"/>
      <c r="D77" s="260"/>
      <c r="E77" s="272"/>
      <c r="F77" s="212">
        <f>'Evaluation par Article'!C110</f>
        <v>0</v>
      </c>
      <c r="G77" s="217" t="str">
        <f>IF(F77=0, Utilitaires!$B$2,"")</f>
        <v>En attente…</v>
      </c>
      <c r="H77" s="213" t="str">
        <f>'Evaluation par Article'!E110</f>
        <v>Insuffisant</v>
      </c>
      <c r="I77" s="218"/>
      <c r="J77" s="218"/>
      <c r="K77" s="218"/>
      <c r="L77" s="218"/>
      <c r="M77" s="218"/>
      <c r="N77" s="218"/>
      <c r="O77" s="218"/>
      <c r="P77" s="218"/>
      <c r="Q77" s="218"/>
      <c r="R77" s="218"/>
      <c r="S77" s="218"/>
      <c r="T77" s="218"/>
      <c r="U77" s="218"/>
      <c r="V77" s="218"/>
      <c r="W77" s="218"/>
      <c r="X77" s="218"/>
      <c r="Y77" s="218"/>
      <c r="Z77" s="218"/>
      <c r="AA77" s="218"/>
      <c r="AB77" s="218"/>
    </row>
    <row r="78" spans="1:28" ht="10.5" customHeight="1" x14ac:dyDescent="0.35">
      <c r="A78" s="353" t="str">
        <f>'Evaluation par Article'!A111</f>
        <v xml:space="preserve">Art 78 : Système de surveillance après commercialisation mis en place par le fabricant </v>
      </c>
      <c r="B78" s="257"/>
      <c r="C78" s="257"/>
      <c r="D78" s="257"/>
      <c r="E78" s="274"/>
      <c r="F78" s="214">
        <f>'Evaluation par Article'!C111</f>
        <v>0</v>
      </c>
      <c r="G78" s="214" t="str">
        <f>IF(F78=0, Utilitaires!$B$2,"")</f>
        <v>En attente…</v>
      </c>
      <c r="H78" s="214" t="str">
        <f>'Evaluation par Article'!E111</f>
        <v>Insuffisant</v>
      </c>
      <c r="I78" s="18"/>
      <c r="J78" s="18"/>
      <c r="K78" s="18"/>
      <c r="L78" s="18"/>
      <c r="M78" s="18"/>
      <c r="N78" s="18"/>
      <c r="O78" s="18"/>
      <c r="P78" s="18"/>
      <c r="Q78" s="18"/>
      <c r="R78" s="18"/>
      <c r="S78" s="18"/>
      <c r="T78" s="18"/>
      <c r="U78" s="18"/>
      <c r="V78" s="18"/>
      <c r="W78" s="18"/>
      <c r="X78" s="18"/>
      <c r="Y78" s="18"/>
      <c r="Z78" s="18"/>
      <c r="AA78" s="18"/>
      <c r="AB78" s="18"/>
    </row>
    <row r="79" spans="1:28" ht="10.5" customHeight="1" x14ac:dyDescent="0.35">
      <c r="A79" s="350" t="str">
        <f>'Evaluation par Article'!A117</f>
        <v xml:space="preserve">Art 81 : Rapport périodique actualisé de sécurité </v>
      </c>
      <c r="B79" s="264"/>
      <c r="C79" s="264"/>
      <c r="D79" s="264"/>
      <c r="E79" s="268"/>
      <c r="F79" s="215">
        <f>'Evaluation par Article'!C117</f>
        <v>0</v>
      </c>
      <c r="G79" s="215" t="str">
        <f>IF(F79=0, Utilitaires!$B$2,"")</f>
        <v>En attente…</v>
      </c>
      <c r="H79" s="215" t="str">
        <f>'Evaluation par Article'!E117</f>
        <v>Insuffisant</v>
      </c>
      <c r="I79" s="18"/>
      <c r="J79" s="18"/>
      <c r="K79" s="18"/>
      <c r="L79" s="18"/>
      <c r="M79" s="18"/>
      <c r="N79" s="18"/>
      <c r="O79" s="18"/>
      <c r="P79" s="18"/>
      <c r="Q79" s="18"/>
      <c r="R79" s="18"/>
      <c r="S79" s="18"/>
      <c r="T79" s="18"/>
      <c r="U79" s="18"/>
      <c r="V79" s="18"/>
      <c r="W79" s="18"/>
      <c r="X79" s="18"/>
      <c r="Y79" s="18"/>
      <c r="Z79" s="18"/>
      <c r="AA79" s="18"/>
      <c r="AB79" s="18"/>
    </row>
    <row r="80" spans="1:28" ht="10.5" customHeight="1" x14ac:dyDescent="0.35">
      <c r="A80" s="350" t="str">
        <f>'Evaluation par Article'!A126</f>
        <v xml:space="preserve">Art 82: Notification des incidents graves et des mesures correctives de sécurité </v>
      </c>
      <c r="B80" s="264"/>
      <c r="C80" s="264"/>
      <c r="D80" s="264"/>
      <c r="E80" s="268"/>
      <c r="F80" s="215">
        <f>'Evaluation par Article'!C126</f>
        <v>0</v>
      </c>
      <c r="G80" s="215" t="str">
        <f>IF(F80=0, Utilitaires!$B$2,"")</f>
        <v>En attente…</v>
      </c>
      <c r="H80" s="215" t="str">
        <f>'Evaluation par Article'!E126</f>
        <v>Insuffisant</v>
      </c>
      <c r="I80" s="18"/>
      <c r="J80" s="18"/>
      <c r="K80" s="18"/>
      <c r="L80" s="18"/>
      <c r="M80" s="18"/>
      <c r="N80" s="18"/>
      <c r="O80" s="18"/>
      <c r="P80" s="18"/>
      <c r="Q80" s="18"/>
      <c r="R80" s="18"/>
      <c r="S80" s="18"/>
      <c r="T80" s="18"/>
      <c r="U80" s="18"/>
      <c r="V80" s="18"/>
      <c r="W80" s="18"/>
      <c r="X80" s="18"/>
      <c r="Y80" s="18"/>
      <c r="Z80" s="18"/>
      <c r="AA80" s="18"/>
      <c r="AB80" s="18"/>
    </row>
    <row r="81" spans="1:28" ht="10.5" customHeight="1" x14ac:dyDescent="0.35">
      <c r="A81" s="350" t="str">
        <f>'Evaluation par Article'!A137</f>
        <v>Art 83 : Rapport de tendances</v>
      </c>
      <c r="B81" s="264"/>
      <c r="C81" s="264"/>
      <c r="D81" s="264"/>
      <c r="E81" s="268"/>
      <c r="F81" s="215" t="str">
        <f>'Evaluation par Article'!C137</f>
        <v/>
      </c>
      <c r="G81" s="215" t="str">
        <f>IF(F81=0, Utilitaires!$B$2,"")</f>
        <v/>
      </c>
      <c r="H81" s="215" t="str">
        <f>'Evaluation par Article'!E137</f>
        <v>En attente…</v>
      </c>
      <c r="I81" s="18"/>
      <c r="J81" s="18"/>
      <c r="K81" s="18"/>
      <c r="L81" s="18"/>
      <c r="M81" s="18"/>
      <c r="N81" s="18"/>
      <c r="O81" s="18"/>
      <c r="P81" s="18"/>
      <c r="Q81" s="18"/>
      <c r="R81" s="18"/>
      <c r="S81" s="18"/>
      <c r="T81" s="18"/>
      <c r="U81" s="18"/>
      <c r="V81" s="18"/>
      <c r="W81" s="18"/>
      <c r="X81" s="18"/>
      <c r="Y81" s="18"/>
      <c r="Z81" s="18"/>
      <c r="AA81" s="18"/>
      <c r="AB81" s="18"/>
    </row>
    <row r="82" spans="1:28" ht="10.5" customHeight="1" x14ac:dyDescent="0.35">
      <c r="A82" s="352" t="str">
        <f>'Evaluation par Article'!A139</f>
        <v>Art 84 : Analyse des incidents graves et des mesures correctives de sécurité</v>
      </c>
      <c r="B82" s="260"/>
      <c r="C82" s="260"/>
      <c r="D82" s="260"/>
      <c r="E82" s="272"/>
      <c r="F82" s="216">
        <f>'Evaluation par Article'!C139</f>
        <v>0</v>
      </c>
      <c r="G82" s="216" t="str">
        <f>IF(F82=0, Utilitaires!$B$2,"")</f>
        <v>En attente…</v>
      </c>
      <c r="H82" s="216" t="str">
        <f>'Evaluation par Article'!E139</f>
        <v>Insuffisant</v>
      </c>
      <c r="I82" s="18"/>
      <c r="J82" s="18"/>
      <c r="K82" s="18"/>
      <c r="L82" s="18"/>
      <c r="M82" s="18"/>
      <c r="N82" s="18"/>
      <c r="O82" s="18"/>
      <c r="P82" s="18"/>
      <c r="Q82" s="18"/>
      <c r="R82" s="18"/>
      <c r="S82" s="18"/>
      <c r="T82" s="18"/>
      <c r="U82" s="18"/>
      <c r="V82" s="18"/>
      <c r="W82" s="18"/>
      <c r="X82" s="18"/>
      <c r="Y82" s="18"/>
      <c r="Z82" s="18"/>
      <c r="AA82" s="18"/>
      <c r="AB82" s="18"/>
    </row>
    <row r="83" spans="1:28" ht="16.5" customHeight="1" x14ac:dyDescent="0.35">
      <c r="A83" s="364" t="s">
        <v>568</v>
      </c>
      <c r="B83" s="260"/>
      <c r="C83" s="260"/>
      <c r="D83" s="272"/>
      <c r="E83" s="220"/>
      <c r="F83" s="209">
        <f>IFERROR(AVERAGE(F84,F88,F95,F96,F105),"")</f>
        <v>0</v>
      </c>
      <c r="G83" s="210" t="str">
        <f>IFERROR(IF(F83="",Utilitaires!$B$2,VLOOKUP(F83,Utilitaires!$E$9:$G$13,3)),"")</f>
        <v>Insuffisant</v>
      </c>
      <c r="H83" s="221" t="str">
        <f>IFERROR(AVERAGE(H84,H88,H95,H96,H105),"")</f>
        <v/>
      </c>
      <c r="I83" s="18"/>
      <c r="J83" s="18"/>
      <c r="K83" s="18"/>
      <c r="L83" s="18"/>
      <c r="M83" s="18"/>
      <c r="N83" s="18"/>
      <c r="O83" s="18"/>
      <c r="P83" s="18"/>
      <c r="Q83" s="18"/>
      <c r="R83" s="18"/>
      <c r="S83" s="18"/>
      <c r="T83" s="18"/>
      <c r="U83" s="18"/>
      <c r="V83" s="18"/>
      <c r="W83" s="18"/>
      <c r="X83" s="18"/>
      <c r="Y83" s="18"/>
      <c r="Z83" s="18"/>
      <c r="AA83" s="18"/>
      <c r="AB83" s="18"/>
    </row>
    <row r="84" spans="1:28" ht="10.5" customHeight="1" x14ac:dyDescent="0.35">
      <c r="A84" s="351" t="str">
        <f>'Evaluation par Annexe'!A11</f>
        <v>Annexe I : Exigences générales en matière de sécurité et de performance</v>
      </c>
      <c r="B84" s="260"/>
      <c r="C84" s="260"/>
      <c r="D84" s="260"/>
      <c r="E84" s="272"/>
      <c r="F84" s="212">
        <f>'Evaluation par Annexe'!C12</f>
        <v>0</v>
      </c>
      <c r="G84" s="217" t="str">
        <f>IF(F84=0, Utilitaires!$B$2,"")</f>
        <v>En attente…</v>
      </c>
      <c r="H84" s="213" t="str">
        <f>'Evaluation par Annexe'!E12</f>
        <v>Insuffisant</v>
      </c>
      <c r="I84" s="218"/>
      <c r="J84" s="218"/>
      <c r="K84" s="218"/>
      <c r="L84" s="218"/>
      <c r="M84" s="218"/>
      <c r="N84" s="218"/>
      <c r="O84" s="218"/>
      <c r="P84" s="218"/>
      <c r="Q84" s="218"/>
      <c r="R84" s="218"/>
      <c r="S84" s="218"/>
      <c r="T84" s="218"/>
      <c r="U84" s="218"/>
      <c r="V84" s="218"/>
      <c r="W84" s="218"/>
      <c r="X84" s="218"/>
      <c r="Y84" s="218"/>
      <c r="Z84" s="218"/>
      <c r="AA84" s="218"/>
      <c r="AB84" s="218"/>
    </row>
    <row r="85" spans="1:28" ht="10.5" customHeight="1" x14ac:dyDescent="0.35">
      <c r="A85" s="353" t="str">
        <f>'Evaluation par Annexe'!A12</f>
        <v>Chapitre I : Exigences générales</v>
      </c>
      <c r="B85" s="257"/>
      <c r="C85" s="257"/>
      <c r="D85" s="257"/>
      <c r="E85" s="274"/>
      <c r="F85" s="214">
        <f>'Evaluation par Annexe'!C12</f>
        <v>0</v>
      </c>
      <c r="G85" s="214"/>
      <c r="H85" s="214" t="str">
        <f>'Evaluation par Annexe'!E12</f>
        <v>Insuffisant</v>
      </c>
      <c r="I85" s="18"/>
      <c r="J85" s="18"/>
      <c r="K85" s="18"/>
      <c r="L85" s="18"/>
      <c r="M85" s="18"/>
      <c r="N85" s="18"/>
      <c r="O85" s="18"/>
      <c r="P85" s="18"/>
      <c r="Q85" s="18"/>
      <c r="R85" s="18"/>
      <c r="S85" s="18"/>
      <c r="T85" s="18"/>
      <c r="U85" s="18"/>
      <c r="V85" s="18"/>
      <c r="W85" s="18"/>
      <c r="X85" s="18"/>
      <c r="Y85" s="18"/>
      <c r="Z85" s="18"/>
      <c r="AA85" s="18"/>
      <c r="AB85" s="18"/>
    </row>
    <row r="86" spans="1:28" ht="10.5" customHeight="1" x14ac:dyDescent="0.35">
      <c r="A86" s="350" t="str">
        <f>'Evaluation par Annexe'!A23</f>
        <v>Chapitre II : Exigences relatives aux performances à la conception et à la fabrication</v>
      </c>
      <c r="B86" s="264"/>
      <c r="C86" s="264"/>
      <c r="D86" s="264"/>
      <c r="E86" s="268"/>
      <c r="F86" s="215">
        <f>'Evaluation par Annexe'!C23</f>
        <v>0</v>
      </c>
      <c r="G86" s="215"/>
      <c r="H86" s="215" t="str">
        <f>'Evaluation par Annexe'!E23</f>
        <v>Insuffisant</v>
      </c>
      <c r="I86" s="18"/>
      <c r="J86" s="18"/>
      <c r="K86" s="18"/>
      <c r="L86" s="18"/>
      <c r="M86" s="18"/>
      <c r="N86" s="18"/>
      <c r="O86" s="18"/>
      <c r="P86" s="18"/>
      <c r="Q86" s="18"/>
      <c r="R86" s="18"/>
      <c r="S86" s="18"/>
      <c r="T86" s="18"/>
      <c r="U86" s="18"/>
      <c r="V86" s="18"/>
      <c r="W86" s="18"/>
      <c r="X86" s="18"/>
      <c r="Y86" s="18"/>
      <c r="Z86" s="18"/>
      <c r="AA86" s="18"/>
      <c r="AB86" s="18"/>
    </row>
    <row r="87" spans="1:28" ht="10.5" customHeight="1" x14ac:dyDescent="0.35">
      <c r="A87" s="350" t="str">
        <f>'Evaluation par Annexe'!A83</f>
        <v>Chapitre III  Exigences relatives aux informations fournies avec le dispositif</v>
      </c>
      <c r="B87" s="264"/>
      <c r="C87" s="264"/>
      <c r="D87" s="264"/>
      <c r="E87" s="268"/>
      <c r="F87" s="215">
        <f>'Evaluation par Annexe'!C83</f>
        <v>0</v>
      </c>
      <c r="G87" s="215" t="str">
        <f>IF(F87=0, Utilitaires!$B$2,"")</f>
        <v>En attente…</v>
      </c>
      <c r="H87" s="215" t="str">
        <f>'Evaluation par Annexe'!E83</f>
        <v>Insuffisant</v>
      </c>
      <c r="I87" s="18"/>
      <c r="J87" s="18"/>
      <c r="K87" s="18"/>
      <c r="L87" s="18"/>
      <c r="M87" s="18"/>
      <c r="N87" s="18"/>
      <c r="O87" s="18"/>
      <c r="P87" s="18"/>
      <c r="Q87" s="18"/>
      <c r="R87" s="18"/>
      <c r="S87" s="18"/>
      <c r="T87" s="18"/>
      <c r="U87" s="18"/>
      <c r="V87" s="18"/>
      <c r="W87" s="18"/>
      <c r="X87" s="18"/>
      <c r="Y87" s="18"/>
      <c r="Z87" s="18"/>
      <c r="AA87" s="18"/>
      <c r="AB87" s="18"/>
    </row>
    <row r="88" spans="1:28" ht="10.5" customHeight="1" x14ac:dyDescent="0.35">
      <c r="A88" s="351" t="str">
        <f>'Evaluation par Annexe'!A127</f>
        <v>Annexe II : Documentation technique</v>
      </c>
      <c r="B88" s="260"/>
      <c r="C88" s="260"/>
      <c r="D88" s="260"/>
      <c r="E88" s="272"/>
      <c r="F88" s="212">
        <f>'Evaluation par Annexe'!C127</f>
        <v>0</v>
      </c>
      <c r="G88" s="217" t="str">
        <f>IF(F88=0, Utilitaires!$B$2,"")</f>
        <v>En attente…</v>
      </c>
      <c r="H88" s="213" t="str">
        <f>'Evaluation par Annexe'!E127</f>
        <v>Insuffisant</v>
      </c>
      <c r="I88" s="218"/>
      <c r="J88" s="218"/>
      <c r="K88" s="218"/>
      <c r="L88" s="218"/>
      <c r="M88" s="218"/>
      <c r="N88" s="218"/>
      <c r="O88" s="218"/>
      <c r="P88" s="218"/>
      <c r="Q88" s="218"/>
      <c r="R88" s="218"/>
      <c r="S88" s="218"/>
      <c r="T88" s="218"/>
      <c r="U88" s="218"/>
      <c r="V88" s="218"/>
      <c r="W88" s="218"/>
      <c r="X88" s="218"/>
      <c r="Y88" s="218"/>
      <c r="Z88" s="218"/>
      <c r="AA88" s="218"/>
      <c r="AB88" s="218"/>
    </row>
    <row r="89" spans="1:28" ht="10.5" customHeight="1" x14ac:dyDescent="0.35">
      <c r="A89" s="353" t="str">
        <f>'Evaluation par Annexe'!A128</f>
        <v>1. Description et spécification du dispositif, y compris les variantes et les accessoires</v>
      </c>
      <c r="B89" s="257"/>
      <c r="C89" s="257"/>
      <c r="D89" s="257"/>
      <c r="E89" s="274"/>
      <c r="F89" s="214">
        <f>'Evaluation par Annexe'!C128</f>
        <v>0</v>
      </c>
      <c r="G89" s="214" t="str">
        <f>IF(F89=0, Utilitaires!$B$2,"")</f>
        <v>En attente…</v>
      </c>
      <c r="H89" s="214" t="str">
        <f>'Evaluation par Annexe'!E128</f>
        <v>Insuffisant</v>
      </c>
      <c r="I89" s="18"/>
      <c r="J89" s="18"/>
      <c r="K89" s="18"/>
      <c r="L89" s="18"/>
      <c r="M89" s="18"/>
      <c r="N89" s="18"/>
      <c r="O89" s="18"/>
      <c r="P89" s="18"/>
      <c r="Q89" s="18"/>
      <c r="R89" s="18"/>
      <c r="S89" s="18"/>
      <c r="T89" s="18"/>
      <c r="U89" s="18"/>
      <c r="V89" s="18"/>
      <c r="W89" s="18"/>
      <c r="X89" s="18"/>
      <c r="Y89" s="18"/>
      <c r="Z89" s="18"/>
      <c r="AA89" s="18"/>
      <c r="AB89" s="18"/>
    </row>
    <row r="90" spans="1:28" ht="10.5" customHeight="1" x14ac:dyDescent="0.35">
      <c r="A90" s="350" t="str">
        <f>'Evaluation par Annexe'!A143</f>
        <v>2. Informations devant être fournies par le fabricant</v>
      </c>
      <c r="B90" s="264"/>
      <c r="C90" s="264"/>
      <c r="D90" s="264"/>
      <c r="E90" s="268"/>
      <c r="F90" s="215">
        <f>'Evaluation par Annexe'!C143</f>
        <v>0</v>
      </c>
      <c r="G90" s="215" t="str">
        <f>IF(F90=0, Utilitaires!$B$2,"")</f>
        <v>En attente…</v>
      </c>
      <c r="H90" s="215" t="str">
        <f>'Evaluation par Annexe'!E143</f>
        <v>Insuffisant</v>
      </c>
      <c r="I90" s="18"/>
      <c r="J90" s="18"/>
      <c r="K90" s="18"/>
      <c r="L90" s="18"/>
      <c r="M90" s="18"/>
      <c r="N90" s="18"/>
      <c r="O90" s="18"/>
      <c r="P90" s="18"/>
      <c r="Q90" s="18"/>
      <c r="R90" s="18"/>
      <c r="S90" s="18"/>
      <c r="T90" s="18"/>
      <c r="U90" s="18"/>
      <c r="V90" s="18"/>
      <c r="W90" s="18"/>
      <c r="X90" s="18"/>
      <c r="Y90" s="18"/>
      <c r="Z90" s="18"/>
      <c r="AA90" s="18"/>
      <c r="AB90" s="18"/>
    </row>
    <row r="91" spans="1:28" ht="10.5" customHeight="1" x14ac:dyDescent="0.35">
      <c r="A91" s="350" t="str">
        <f>'Evaluation par Annexe'!A146</f>
        <v>3. Informations sur la conception et la fabrication</v>
      </c>
      <c r="B91" s="264"/>
      <c r="C91" s="264"/>
      <c r="D91" s="264"/>
      <c r="E91" s="268"/>
      <c r="F91" s="215">
        <f>'Evaluation par Annexe'!C146</f>
        <v>0</v>
      </c>
      <c r="G91" s="215" t="str">
        <f>IF(F91=0, Utilitaires!$B$2,"")</f>
        <v>En attente…</v>
      </c>
      <c r="H91" s="215" t="str">
        <f>'Evaluation par Annexe'!E146</f>
        <v>Insuffisant</v>
      </c>
      <c r="I91" s="18"/>
      <c r="J91" s="18"/>
      <c r="K91" s="18"/>
      <c r="L91" s="18"/>
      <c r="M91" s="18"/>
      <c r="N91" s="18"/>
      <c r="O91" s="18"/>
      <c r="P91" s="18"/>
      <c r="Q91" s="18"/>
      <c r="R91" s="18"/>
      <c r="S91" s="18"/>
      <c r="T91" s="18"/>
      <c r="U91" s="18"/>
      <c r="V91" s="18"/>
      <c r="W91" s="18"/>
      <c r="X91" s="18"/>
      <c r="Y91" s="18"/>
      <c r="Z91" s="18"/>
      <c r="AA91" s="18"/>
      <c r="AB91" s="18"/>
    </row>
    <row r="92" spans="1:28" ht="10.5" customHeight="1" x14ac:dyDescent="0.35">
      <c r="A92" s="350" t="str">
        <f>'Evaluation par Annexe'!A154</f>
        <v>4. Exigences générales en matière de sécurité et de performances</v>
      </c>
      <c r="B92" s="264"/>
      <c r="C92" s="264"/>
      <c r="D92" s="264"/>
      <c r="E92" s="268"/>
      <c r="F92" s="215">
        <f>'Evaluation par Annexe'!C154</f>
        <v>0</v>
      </c>
      <c r="G92" s="215" t="str">
        <f>IF(F92=0, Utilitaires!$B$2,"")</f>
        <v>En attente…</v>
      </c>
      <c r="H92" s="215" t="str">
        <f>'Evaluation par Annexe'!E154</f>
        <v>Insuffisant</v>
      </c>
      <c r="I92" s="18"/>
      <c r="J92" s="18"/>
      <c r="K92" s="18"/>
      <c r="L92" s="18"/>
      <c r="M92" s="18"/>
      <c r="N92" s="18"/>
      <c r="O92" s="18"/>
      <c r="P92" s="18"/>
      <c r="Q92" s="18"/>
      <c r="R92" s="18"/>
      <c r="S92" s="18"/>
      <c r="T92" s="18"/>
      <c r="U92" s="18"/>
      <c r="V92" s="18"/>
      <c r="W92" s="18"/>
      <c r="X92" s="18"/>
      <c r="Y92" s="18"/>
      <c r="Z92" s="18"/>
      <c r="AA92" s="18"/>
      <c r="AB92" s="18"/>
    </row>
    <row r="93" spans="1:28" ht="10.5" customHeight="1" x14ac:dyDescent="0.35">
      <c r="A93" s="350" t="str">
        <f>'Evaluation par Annexe'!A157</f>
        <v>5. Analyse bénéfice/risque et gestion des risques</v>
      </c>
      <c r="B93" s="264"/>
      <c r="C93" s="264"/>
      <c r="D93" s="264"/>
      <c r="E93" s="268"/>
      <c r="F93" s="215">
        <f>'Evaluation par Annexe'!C157</f>
        <v>0</v>
      </c>
      <c r="G93" s="215" t="str">
        <f>IF(F93=0, Utilitaires!$B$2,"")</f>
        <v>En attente…</v>
      </c>
      <c r="H93" s="215" t="str">
        <f>'Evaluation par Annexe'!E157</f>
        <v>Insuffisant</v>
      </c>
      <c r="I93" s="18"/>
      <c r="J93" s="18"/>
      <c r="K93" s="18"/>
      <c r="L93" s="18"/>
      <c r="M93" s="18"/>
      <c r="N93" s="18"/>
      <c r="O93" s="18"/>
      <c r="P93" s="18"/>
      <c r="Q93" s="18"/>
      <c r="R93" s="18"/>
      <c r="S93" s="18"/>
      <c r="T93" s="18"/>
      <c r="U93" s="18"/>
      <c r="V93" s="18"/>
      <c r="W93" s="18"/>
      <c r="X93" s="18"/>
      <c r="Y93" s="18"/>
      <c r="Z93" s="18"/>
      <c r="AA93" s="18"/>
      <c r="AB93" s="18"/>
    </row>
    <row r="94" spans="1:28" ht="10.5" customHeight="1" x14ac:dyDescent="0.35">
      <c r="A94" s="350" t="str">
        <f>'Evaluation par Annexe'!A160</f>
        <v>6. Vérification et validation du produit</v>
      </c>
      <c r="B94" s="264"/>
      <c r="C94" s="264"/>
      <c r="D94" s="264"/>
      <c r="E94" s="268"/>
      <c r="F94" s="215">
        <f>'Evaluation par Annexe'!C160</f>
        <v>0</v>
      </c>
      <c r="G94" s="215" t="str">
        <f>IF(F94=0, Utilitaires!$B$2,"")</f>
        <v>En attente…</v>
      </c>
      <c r="H94" s="215" t="str">
        <f>'Evaluation par Annexe'!E160</f>
        <v>Insuffisant</v>
      </c>
      <c r="I94" s="18"/>
      <c r="J94" s="18"/>
      <c r="K94" s="18"/>
      <c r="L94" s="18"/>
      <c r="M94" s="18"/>
      <c r="N94" s="18"/>
      <c r="O94" s="18"/>
      <c r="P94" s="18"/>
      <c r="Q94" s="18"/>
      <c r="R94" s="18"/>
      <c r="S94" s="18"/>
      <c r="T94" s="18"/>
      <c r="U94" s="18"/>
      <c r="V94" s="18"/>
      <c r="W94" s="18"/>
      <c r="X94" s="18"/>
      <c r="Y94" s="18"/>
      <c r="Z94" s="18"/>
      <c r="AA94" s="18"/>
      <c r="AB94" s="18"/>
    </row>
    <row r="95" spans="1:28" ht="10.5" customHeight="1" x14ac:dyDescent="0.35">
      <c r="A95" s="351" t="str">
        <f>'Evaluation par Annexe'!A179</f>
        <v>Annexe III : Documentation relative à la surveillance post commercialisation</v>
      </c>
      <c r="B95" s="260"/>
      <c r="C95" s="260"/>
      <c r="D95" s="260"/>
      <c r="E95" s="272"/>
      <c r="F95" s="212">
        <f>'Evaluation par Annexe'!C179</f>
        <v>0</v>
      </c>
      <c r="G95" s="217" t="str">
        <f>IF(F95=0, Utilitaires!$B$2,"")</f>
        <v>En attente…</v>
      </c>
      <c r="H95" s="213" t="str">
        <f>'Evaluation par Annexe'!E179</f>
        <v>Insuffisant</v>
      </c>
      <c r="I95" s="218"/>
      <c r="J95" s="218"/>
      <c r="K95" s="218"/>
      <c r="L95" s="218"/>
      <c r="M95" s="218"/>
      <c r="N95" s="218"/>
      <c r="O95" s="218"/>
      <c r="P95" s="218"/>
      <c r="Q95" s="218"/>
      <c r="R95" s="218"/>
      <c r="S95" s="218"/>
      <c r="T95" s="218"/>
      <c r="U95" s="218"/>
      <c r="V95" s="218"/>
      <c r="W95" s="218"/>
      <c r="X95" s="218"/>
      <c r="Y95" s="218"/>
      <c r="Z95" s="218"/>
      <c r="AA95" s="218"/>
      <c r="AB95" s="218"/>
    </row>
    <row r="96" spans="1:28" ht="10.5" customHeight="1" x14ac:dyDescent="0.35">
      <c r="A96" s="351" t="str">
        <f>'Evaluation par Annexe'!A210</f>
        <v>Annexe VI : Informations à fournir lors de l'enregistrment des dispositifs et des orpérateurs économiques et système IUD</v>
      </c>
      <c r="B96" s="260"/>
      <c r="C96" s="260"/>
      <c r="D96" s="260"/>
      <c r="E96" s="272"/>
      <c r="F96" s="212">
        <f>'Evaluation par Annexe'!C210</f>
        <v>0</v>
      </c>
      <c r="G96" s="217" t="str">
        <f>IF(F96=0, Utilitaires!$B$2,"")</f>
        <v>En attente…</v>
      </c>
      <c r="H96" s="213" t="str">
        <f>'Evaluation par Annexe'!E210</f>
        <v>Insuffisant</v>
      </c>
      <c r="I96" s="218"/>
      <c r="J96" s="218"/>
      <c r="K96" s="218"/>
      <c r="L96" s="218"/>
      <c r="M96" s="218"/>
      <c r="N96" s="218"/>
      <c r="O96" s="218"/>
      <c r="P96" s="218"/>
      <c r="Q96" s="218"/>
      <c r="R96" s="218"/>
      <c r="S96" s="218"/>
      <c r="T96" s="218"/>
      <c r="U96" s="218"/>
      <c r="V96" s="218"/>
      <c r="W96" s="218"/>
      <c r="X96" s="218"/>
      <c r="Y96" s="218"/>
      <c r="Z96" s="218"/>
      <c r="AA96" s="218"/>
      <c r="AB96" s="218"/>
    </row>
    <row r="97" spans="1:28" ht="10.5" customHeight="1" x14ac:dyDescent="0.35">
      <c r="A97" s="353" t="str">
        <f>'Evaluation par Annexe'!A211</f>
        <v>Partie A : Informations à fournir lors de l'enregistrement des dispositifs et opérateurs economiques</v>
      </c>
      <c r="B97" s="257"/>
      <c r="C97" s="257"/>
      <c r="D97" s="257"/>
      <c r="E97" s="274"/>
      <c r="F97" s="214">
        <f>'Evaluation par Annexe'!C211</f>
        <v>0</v>
      </c>
      <c r="G97" s="214" t="str">
        <f>IF(F97=0, Utilitaires!$B$2,"")</f>
        <v>En attente…</v>
      </c>
      <c r="H97" s="214" t="str">
        <f>'Evaluation par Annexe'!E211</f>
        <v>Insuffisant</v>
      </c>
      <c r="I97" s="18"/>
      <c r="J97" s="18"/>
      <c r="K97" s="18"/>
      <c r="L97" s="18"/>
      <c r="M97" s="18"/>
      <c r="N97" s="18"/>
      <c r="O97" s="18"/>
      <c r="P97" s="18"/>
      <c r="Q97" s="18"/>
      <c r="R97" s="18"/>
      <c r="S97" s="18"/>
      <c r="T97" s="18"/>
      <c r="U97" s="18"/>
      <c r="V97" s="18"/>
      <c r="W97" s="18"/>
      <c r="X97" s="18"/>
      <c r="Y97" s="18"/>
      <c r="Z97" s="18"/>
      <c r="AA97" s="18"/>
      <c r="AB97" s="18"/>
    </row>
    <row r="98" spans="1:28" ht="10.5" customHeight="1" x14ac:dyDescent="0.35">
      <c r="A98" s="350" t="str">
        <f>'Evaluation par Annexe'!A232</f>
        <v>Partie B : Principaux éléments de données à fournir à la base de données IUD avec l'IUD-ID</v>
      </c>
      <c r="B98" s="264"/>
      <c r="C98" s="264"/>
      <c r="D98" s="264"/>
      <c r="E98" s="268"/>
      <c r="F98" s="215">
        <f>'Evaluation par Annexe'!C232</f>
        <v>0</v>
      </c>
      <c r="G98" s="215" t="str">
        <f>IF(F98=0, Utilitaires!$B$2,"")</f>
        <v>En attente…</v>
      </c>
      <c r="H98" s="215" t="str">
        <f>'Evaluation par Annexe'!E232</f>
        <v>Insuffisant</v>
      </c>
      <c r="I98" s="18"/>
      <c r="J98" s="18"/>
      <c r="K98" s="18"/>
      <c r="L98" s="18"/>
      <c r="M98" s="18"/>
      <c r="N98" s="18"/>
      <c r="O98" s="18"/>
      <c r="P98" s="18"/>
      <c r="Q98" s="18"/>
      <c r="R98" s="18"/>
      <c r="S98" s="18"/>
      <c r="T98" s="18"/>
      <c r="U98" s="18"/>
      <c r="V98" s="18"/>
      <c r="W98" s="18"/>
      <c r="X98" s="18"/>
      <c r="Y98" s="18"/>
      <c r="Z98" s="18"/>
      <c r="AA98" s="18"/>
      <c r="AB98" s="18"/>
    </row>
    <row r="99" spans="1:28" ht="10.5" customHeight="1" x14ac:dyDescent="0.35">
      <c r="A99" s="350" t="str">
        <f>'Evaluation par Annexe'!A254</f>
        <v>Partie C : Le système IUD</v>
      </c>
      <c r="B99" s="264"/>
      <c r="C99" s="264"/>
      <c r="D99" s="264"/>
      <c r="E99" s="268"/>
      <c r="F99" s="215">
        <f>'Evaluation par Annexe'!C254</f>
        <v>0</v>
      </c>
      <c r="G99" s="215" t="str">
        <f>IF(F99=0, Utilitaires!$B$2,"")</f>
        <v>En attente…</v>
      </c>
      <c r="H99" s="215" t="str">
        <f>'Evaluation par Annexe'!E254</f>
        <v>Insuffisant</v>
      </c>
      <c r="I99" s="18"/>
      <c r="J99" s="18"/>
      <c r="K99" s="18"/>
      <c r="L99" s="18"/>
      <c r="M99" s="18"/>
      <c r="N99" s="18"/>
      <c r="O99" s="18"/>
      <c r="P99" s="18"/>
      <c r="Q99" s="18"/>
      <c r="R99" s="18"/>
      <c r="S99" s="18"/>
      <c r="T99" s="18"/>
      <c r="U99" s="18"/>
      <c r="V99" s="18"/>
      <c r="W99" s="18"/>
      <c r="X99" s="18"/>
      <c r="Y99" s="18"/>
      <c r="Z99" s="18"/>
      <c r="AA99" s="18"/>
      <c r="AB99" s="18"/>
    </row>
    <row r="100" spans="1:28" ht="10.5" customHeight="1" x14ac:dyDescent="0.35">
      <c r="A100" s="351" t="str">
        <f>'Evaluation par Annexe'!A289</f>
        <v>Annexe VIII: Règles de classification</v>
      </c>
      <c r="B100" s="260"/>
      <c r="C100" s="260"/>
      <c r="D100" s="260"/>
      <c r="E100" s="272"/>
      <c r="F100" s="212">
        <f>'Evaluation par Annexe'!C289</f>
        <v>0</v>
      </c>
      <c r="G100" s="217" t="str">
        <f>IF(F100=0, Utilitaires!$B$2,"")</f>
        <v>En attente…</v>
      </c>
      <c r="H100" s="213" t="str">
        <f>'Evaluation par Annexe'!E289</f>
        <v>Insuffisant</v>
      </c>
      <c r="I100" s="218"/>
      <c r="J100" s="218"/>
      <c r="K100" s="218"/>
      <c r="L100" s="218"/>
      <c r="M100" s="218"/>
      <c r="N100" s="218"/>
      <c r="O100" s="218"/>
      <c r="P100" s="218"/>
      <c r="Q100" s="218"/>
      <c r="R100" s="218"/>
      <c r="S100" s="218"/>
      <c r="T100" s="218"/>
      <c r="U100" s="218"/>
      <c r="V100" s="218"/>
      <c r="W100" s="218"/>
      <c r="X100" s="218"/>
      <c r="Y100" s="218"/>
      <c r="Z100" s="218"/>
      <c r="AA100" s="218"/>
      <c r="AB100" s="218"/>
    </row>
    <row r="101" spans="1:28" ht="10.5" customHeight="1" x14ac:dyDescent="0.35">
      <c r="A101" s="351" t="str">
        <f>'Evaluation par Annexe'!A292</f>
        <v>Annexe IX: Evaluation de la conformité sur la base d'un systeme de gestion de la qualité et de l'evaluation de la documentation technique.</v>
      </c>
      <c r="B101" s="260"/>
      <c r="C101" s="260"/>
      <c r="D101" s="260"/>
      <c r="E101" s="272"/>
      <c r="F101" s="212">
        <f>'Evaluation par Annexe'!C292</f>
        <v>0</v>
      </c>
      <c r="G101" s="217" t="str">
        <f>IF(F101=0, Utilitaires!$B$2,"")</f>
        <v>En attente…</v>
      </c>
      <c r="H101" s="213" t="str">
        <f>'Evaluation par Annexe'!E292</f>
        <v>Insuffisant</v>
      </c>
      <c r="I101" s="218"/>
      <c r="J101" s="218"/>
      <c r="K101" s="218"/>
      <c r="L101" s="218"/>
      <c r="M101" s="218"/>
      <c r="N101" s="218"/>
      <c r="O101" s="218"/>
      <c r="P101" s="218"/>
      <c r="Q101" s="218"/>
      <c r="R101" s="218"/>
      <c r="S101" s="218"/>
      <c r="T101" s="218"/>
      <c r="U101" s="218"/>
      <c r="V101" s="218"/>
      <c r="W101" s="218"/>
      <c r="X101" s="218"/>
      <c r="Y101" s="218"/>
      <c r="Z101" s="218"/>
      <c r="AA101" s="218"/>
      <c r="AB101" s="218"/>
    </row>
    <row r="102" spans="1:28" ht="10.5" customHeight="1" x14ac:dyDescent="0.35">
      <c r="A102" s="353" t="str">
        <f>'Evaluation par Annexe'!A293</f>
        <v>Chapitre I Système de gestion de la qualité</v>
      </c>
      <c r="B102" s="257"/>
      <c r="C102" s="257"/>
      <c r="D102" s="257"/>
      <c r="E102" s="274"/>
      <c r="F102" s="214">
        <f>'Evaluation par Annexe'!C293</f>
        <v>0</v>
      </c>
      <c r="G102" s="214"/>
      <c r="H102" s="214" t="str">
        <f>'Evaluation par Annexe'!E293</f>
        <v>Insuffisant</v>
      </c>
      <c r="I102" s="18"/>
      <c r="J102" s="18"/>
      <c r="K102" s="18"/>
      <c r="L102" s="18"/>
      <c r="M102" s="18"/>
      <c r="N102" s="18"/>
      <c r="O102" s="18"/>
      <c r="P102" s="18"/>
      <c r="Q102" s="18"/>
      <c r="R102" s="18"/>
      <c r="S102" s="18"/>
      <c r="T102" s="18"/>
      <c r="U102" s="18"/>
      <c r="V102" s="18"/>
      <c r="W102" s="18"/>
      <c r="X102" s="18"/>
      <c r="Y102" s="18"/>
      <c r="Z102" s="18"/>
      <c r="AA102" s="18"/>
      <c r="AB102" s="18"/>
    </row>
    <row r="103" spans="1:28" ht="10.5" customHeight="1" x14ac:dyDescent="0.35">
      <c r="A103" s="352" t="str">
        <f>'Evaluation par Annexe'!A332</f>
        <v>Chapitre II Évaluation de la documentation technique</v>
      </c>
      <c r="B103" s="260"/>
      <c r="C103" s="260"/>
      <c r="D103" s="260"/>
      <c r="E103" s="272"/>
      <c r="F103" s="214">
        <f>'Evaluation par Annexe'!C332</f>
        <v>0</v>
      </c>
      <c r="G103" s="214"/>
      <c r="H103" s="214" t="str">
        <f>'Evaluation par Annexe'!E332</f>
        <v>Insuffisant</v>
      </c>
      <c r="I103" s="18"/>
      <c r="J103" s="18"/>
      <c r="K103" s="18"/>
      <c r="L103" s="18"/>
      <c r="M103" s="18"/>
      <c r="N103" s="18"/>
      <c r="O103" s="18"/>
      <c r="P103" s="18"/>
      <c r="Q103" s="18"/>
      <c r="R103" s="18"/>
      <c r="S103" s="18"/>
      <c r="T103" s="18"/>
      <c r="U103" s="18"/>
      <c r="V103" s="18"/>
      <c r="W103" s="18"/>
      <c r="X103" s="18"/>
      <c r="Y103" s="18"/>
      <c r="Z103" s="18"/>
      <c r="AA103" s="18"/>
      <c r="AB103" s="18"/>
    </row>
    <row r="104" spans="1:28" ht="10.5" customHeight="1" x14ac:dyDescent="0.35">
      <c r="A104" s="353" t="str">
        <f>'Evaluation par Annexe'!A350</f>
        <v>Chapitre III Dispositions administratives</v>
      </c>
      <c r="B104" s="257"/>
      <c r="C104" s="257"/>
      <c r="D104" s="257"/>
      <c r="E104" s="274"/>
      <c r="F104" s="214">
        <f>'Evaluation par Annexe'!C350</f>
        <v>0</v>
      </c>
      <c r="G104" s="214"/>
      <c r="H104" s="214" t="str">
        <f>'Evaluation par Annexe'!E350</f>
        <v>Insuffisant</v>
      </c>
      <c r="I104" s="18"/>
      <c r="J104" s="18"/>
      <c r="K104" s="18"/>
      <c r="L104" s="18"/>
      <c r="M104" s="18"/>
      <c r="N104" s="18"/>
      <c r="O104" s="18"/>
      <c r="P104" s="18"/>
      <c r="Q104" s="18"/>
      <c r="R104" s="18"/>
      <c r="S104" s="18"/>
      <c r="T104" s="18"/>
      <c r="U104" s="18"/>
      <c r="V104" s="18"/>
      <c r="W104" s="18"/>
      <c r="X104" s="18"/>
      <c r="Y104" s="18"/>
      <c r="Z104" s="18"/>
      <c r="AA104" s="18"/>
      <c r="AB104" s="18"/>
    </row>
    <row r="105" spans="1:28" ht="10.5" customHeight="1" x14ac:dyDescent="0.35">
      <c r="A105" s="351" t="str">
        <f>'Evaluation par Annexe'!A358</f>
        <v xml:space="preserve">Annexe XIII : Evaluation des performances, études des performances et suivi des performances après commercialisation </v>
      </c>
      <c r="B105" s="260"/>
      <c r="C105" s="260"/>
      <c r="D105" s="260"/>
      <c r="E105" s="272"/>
      <c r="F105" s="212">
        <f>'Evaluation par Annexe'!C358</f>
        <v>0</v>
      </c>
      <c r="G105" s="217" t="str">
        <f>IF(F105=0, Utilitaires!$B$2,"")</f>
        <v>En attente…</v>
      </c>
      <c r="H105" s="213" t="str">
        <f>'Evaluation par Annexe'!E358</f>
        <v>Insuffisant</v>
      </c>
      <c r="I105" s="218"/>
      <c r="J105" s="218"/>
      <c r="K105" s="218"/>
      <c r="L105" s="218"/>
      <c r="M105" s="218"/>
      <c r="N105" s="218"/>
      <c r="O105" s="218"/>
      <c r="P105" s="218"/>
      <c r="Q105" s="218"/>
      <c r="R105" s="218"/>
      <c r="S105" s="218"/>
      <c r="T105" s="218"/>
      <c r="U105" s="218"/>
      <c r="V105" s="218"/>
      <c r="W105" s="218"/>
      <c r="X105" s="218"/>
      <c r="Y105" s="218"/>
      <c r="Z105" s="218"/>
      <c r="AA105" s="218"/>
      <c r="AB105" s="218"/>
    </row>
    <row r="106" spans="1:28" ht="10.5" customHeight="1" x14ac:dyDescent="0.35">
      <c r="A106" s="353" t="str">
        <f>'Evaluation par Annexe'!A359</f>
        <v>Partie A : Evaluation des performances et études des performances</v>
      </c>
      <c r="B106" s="257"/>
      <c r="C106" s="257"/>
      <c r="D106" s="257"/>
      <c r="E106" s="274"/>
      <c r="F106" s="214">
        <f>'Evaluation par Annexe'!C359</f>
        <v>0</v>
      </c>
      <c r="G106" s="214" t="str">
        <f>IF(F106=0, Utilitaires!$B$2,"")</f>
        <v>En attente…</v>
      </c>
      <c r="H106" s="214" t="str">
        <f>'Evaluation par Annexe'!E359</f>
        <v>Insuffisant</v>
      </c>
      <c r="I106" s="18"/>
      <c r="J106" s="18"/>
      <c r="K106" s="18"/>
      <c r="L106" s="18"/>
      <c r="M106" s="18"/>
      <c r="N106" s="18"/>
      <c r="O106" s="18"/>
      <c r="P106" s="18"/>
      <c r="Q106" s="18"/>
      <c r="R106" s="18"/>
      <c r="S106" s="18"/>
      <c r="T106" s="18"/>
      <c r="U106" s="18"/>
      <c r="V106" s="18"/>
      <c r="W106" s="18"/>
      <c r="X106" s="18"/>
      <c r="Y106" s="18"/>
      <c r="Z106" s="18"/>
      <c r="AA106" s="18"/>
      <c r="AB106" s="18"/>
    </row>
    <row r="107" spans="1:28" ht="10.5" customHeight="1" x14ac:dyDescent="0.35">
      <c r="A107" s="350" t="str">
        <f>'Evaluation par Annexe'!A387</f>
        <v xml:space="preserve">Partie B : Suivi des performances après commercialisation </v>
      </c>
      <c r="B107" s="264"/>
      <c r="C107" s="264"/>
      <c r="D107" s="264"/>
      <c r="E107" s="268"/>
      <c r="F107" s="215">
        <f>'Evaluation par Annexe'!C387</f>
        <v>0</v>
      </c>
      <c r="G107" s="215" t="str">
        <f>IF(F107=0, Utilitaires!$B$2,"")</f>
        <v>En attente…</v>
      </c>
      <c r="H107" s="215" t="str">
        <f>'Evaluation par Annexe'!E387</f>
        <v>Insuffisant</v>
      </c>
      <c r="I107" s="18"/>
      <c r="J107" s="18"/>
      <c r="K107" s="18"/>
      <c r="L107" s="18"/>
      <c r="M107" s="18"/>
      <c r="N107" s="18"/>
      <c r="O107" s="18"/>
      <c r="P107" s="18"/>
      <c r="Q107" s="18"/>
      <c r="R107" s="18"/>
      <c r="S107" s="18"/>
      <c r="T107" s="18"/>
      <c r="U107" s="18"/>
      <c r="V107" s="18"/>
      <c r="W107" s="18"/>
      <c r="X107" s="18"/>
      <c r="Y107" s="18"/>
      <c r="Z107" s="18"/>
      <c r="AA107" s="18"/>
      <c r="AB107" s="18"/>
    </row>
    <row r="108" spans="1:28" ht="11.25" customHeight="1" x14ac:dyDescent="0.3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row>
    <row r="109" spans="1:28" ht="11.25" customHeight="1" x14ac:dyDescent="0.3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row>
    <row r="110" spans="1:28" ht="11.25" customHeight="1" x14ac:dyDescent="0.3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row>
    <row r="111" spans="1:28" ht="11.25" customHeight="1" x14ac:dyDescent="0.3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row>
    <row r="112" spans="1:28" ht="11.25" customHeight="1" x14ac:dyDescent="0.3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row>
    <row r="113" spans="1:28" ht="11.25" customHeight="1" x14ac:dyDescent="0.3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row>
    <row r="114" spans="1:28" ht="11.25" customHeight="1" x14ac:dyDescent="0.3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row>
    <row r="115" spans="1:28" ht="11.25" customHeight="1" x14ac:dyDescent="0.3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row>
    <row r="116" spans="1:28" ht="11.25" customHeight="1" x14ac:dyDescent="0.3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row>
    <row r="117" spans="1:28" ht="11.25" customHeight="1" x14ac:dyDescent="0.3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row>
    <row r="118" spans="1:28" ht="11.25" customHeight="1" x14ac:dyDescent="0.3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row>
    <row r="119" spans="1:28" ht="11.25" customHeight="1" x14ac:dyDescent="0.3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row>
    <row r="120" spans="1:28" ht="11.25" customHeight="1" x14ac:dyDescent="0.3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row>
    <row r="121" spans="1:28" ht="11.25" customHeight="1" x14ac:dyDescent="0.3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row>
    <row r="122" spans="1:28" ht="11.25" customHeight="1" x14ac:dyDescent="0.3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row>
    <row r="123" spans="1:28" ht="11.25" customHeight="1" x14ac:dyDescent="0.3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row>
    <row r="124" spans="1:28" ht="11.25" customHeight="1" x14ac:dyDescent="0.3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row>
    <row r="125" spans="1:28" ht="11.25" customHeight="1" x14ac:dyDescent="0.3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row>
    <row r="126" spans="1:28" ht="11.25" customHeight="1" x14ac:dyDescent="0.3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row>
    <row r="127" spans="1:28" ht="11.25" customHeight="1" x14ac:dyDescent="0.3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row>
    <row r="128" spans="1:28" ht="11.25" customHeight="1" x14ac:dyDescent="0.3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row>
    <row r="129" spans="1:28" ht="11.25" customHeight="1" x14ac:dyDescent="0.3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row>
    <row r="130" spans="1:28" ht="11.25" customHeight="1" x14ac:dyDescent="0.3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row>
    <row r="131" spans="1:28" ht="11.25" customHeight="1" x14ac:dyDescent="0.3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row>
    <row r="132" spans="1:28" ht="11.25" customHeight="1" x14ac:dyDescent="0.3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row>
    <row r="133" spans="1:28" ht="11.25" customHeight="1" x14ac:dyDescent="0.3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row>
    <row r="134" spans="1:28" ht="11.25" customHeight="1" x14ac:dyDescent="0.3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row>
    <row r="135" spans="1:28" ht="11.25" customHeight="1" x14ac:dyDescent="0.3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row>
    <row r="136" spans="1:28" ht="11.25" customHeight="1" x14ac:dyDescent="0.3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row>
    <row r="137" spans="1:28" ht="11.25" customHeight="1" x14ac:dyDescent="0.3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row>
    <row r="138" spans="1:28" ht="11.25" customHeight="1" x14ac:dyDescent="0.3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row>
    <row r="139" spans="1:28" ht="11.25" customHeight="1" x14ac:dyDescent="0.3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row>
    <row r="140" spans="1:28" ht="11.25" customHeight="1" x14ac:dyDescent="0.3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row>
    <row r="141" spans="1:28" ht="11.25" customHeight="1" x14ac:dyDescent="0.3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row>
    <row r="142" spans="1:28" ht="11.25" customHeight="1" x14ac:dyDescent="0.3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row>
    <row r="143" spans="1:28" ht="11.25" customHeight="1" x14ac:dyDescent="0.3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row>
    <row r="144" spans="1:28" ht="11.25" customHeight="1" x14ac:dyDescent="0.3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row>
    <row r="145" spans="1:28" ht="11.25" customHeight="1" x14ac:dyDescent="0.3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row>
    <row r="146" spans="1:28" ht="11.25" customHeight="1" x14ac:dyDescent="0.3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row>
    <row r="147" spans="1:28" ht="11.25" customHeight="1" x14ac:dyDescent="0.3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row>
    <row r="148" spans="1:28" ht="11.25" customHeight="1" x14ac:dyDescent="0.3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row>
    <row r="149" spans="1:28" ht="11.25" customHeight="1" x14ac:dyDescent="0.3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row>
    <row r="150" spans="1:28" ht="11.25" customHeight="1" x14ac:dyDescent="0.3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row>
    <row r="151" spans="1:28" ht="11.25" customHeight="1" x14ac:dyDescent="0.3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row>
    <row r="152" spans="1:28" ht="11.25" customHeight="1" x14ac:dyDescent="0.3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row>
    <row r="153" spans="1:28" ht="11.25" customHeight="1" x14ac:dyDescent="0.3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row>
    <row r="154" spans="1:28" ht="11.25" customHeight="1" x14ac:dyDescent="0.3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row>
    <row r="155" spans="1:28" ht="11.25" customHeight="1" x14ac:dyDescent="0.3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row>
    <row r="156" spans="1:28" ht="11.25" customHeight="1" x14ac:dyDescent="0.3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row>
    <row r="157" spans="1:28" ht="11.25" customHeight="1" x14ac:dyDescent="0.3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row>
    <row r="158" spans="1:28" ht="11.25" customHeight="1" x14ac:dyDescent="0.3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row>
    <row r="159" spans="1:28" ht="11.25" customHeight="1" x14ac:dyDescent="0.3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row>
    <row r="160" spans="1:28" ht="11.25" customHeight="1" x14ac:dyDescent="0.3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row>
    <row r="161" spans="1:28" ht="11.25" customHeight="1" x14ac:dyDescent="0.3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row>
    <row r="162" spans="1:28" ht="11.25" customHeight="1" x14ac:dyDescent="0.3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row>
    <row r="163" spans="1:28" ht="11.25" customHeight="1" x14ac:dyDescent="0.3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row>
    <row r="164" spans="1:28" ht="11.25" customHeight="1" x14ac:dyDescent="0.3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row>
    <row r="165" spans="1:28" ht="11.25" customHeight="1" x14ac:dyDescent="0.3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row>
    <row r="166" spans="1:28" ht="11.25" customHeight="1" x14ac:dyDescent="0.3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row>
    <row r="167" spans="1:28" ht="11.25" customHeight="1" x14ac:dyDescent="0.3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row>
    <row r="168" spans="1:28" ht="11.25" customHeight="1" x14ac:dyDescent="0.3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row>
    <row r="169" spans="1:28" ht="11.25" customHeight="1" x14ac:dyDescent="0.3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row>
    <row r="170" spans="1:28" ht="11.25" customHeight="1" x14ac:dyDescent="0.3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row>
    <row r="171" spans="1:28" ht="11.25" customHeight="1" x14ac:dyDescent="0.3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row>
    <row r="172" spans="1:28" ht="11.25" customHeight="1" x14ac:dyDescent="0.3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row>
    <row r="173" spans="1:28" ht="11.25" customHeight="1" x14ac:dyDescent="0.3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row>
    <row r="174" spans="1:28" ht="11.25" customHeight="1" x14ac:dyDescent="0.3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row>
    <row r="175" spans="1:28" ht="11.25" customHeight="1" x14ac:dyDescent="0.3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row>
    <row r="176" spans="1:28" ht="11.25" customHeight="1" x14ac:dyDescent="0.3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row>
    <row r="177" spans="1:28" ht="11.25" customHeight="1" x14ac:dyDescent="0.3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row>
    <row r="178" spans="1:28" ht="11.25" customHeight="1" x14ac:dyDescent="0.3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row>
    <row r="179" spans="1:28" ht="11.25" customHeight="1" x14ac:dyDescent="0.3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row>
    <row r="180" spans="1:28" ht="11.25" customHeight="1" x14ac:dyDescent="0.3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row>
    <row r="181" spans="1:28" ht="11.25" customHeight="1" x14ac:dyDescent="0.3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row>
    <row r="182" spans="1:28" ht="11.25" customHeight="1" x14ac:dyDescent="0.3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row>
    <row r="183" spans="1:28" ht="11.25" customHeight="1" x14ac:dyDescent="0.3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row>
    <row r="184" spans="1:28" ht="11.25" customHeight="1" x14ac:dyDescent="0.3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row>
    <row r="185" spans="1:28" ht="11.25" customHeight="1" x14ac:dyDescent="0.3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row>
    <row r="186" spans="1:28" ht="11.25" customHeight="1" x14ac:dyDescent="0.3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row>
    <row r="187" spans="1:28" ht="11.25" customHeight="1" x14ac:dyDescent="0.3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row>
    <row r="188" spans="1:28" ht="11.25" customHeight="1" x14ac:dyDescent="0.3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row>
    <row r="189" spans="1:28" ht="11.25" customHeight="1" x14ac:dyDescent="0.3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row>
    <row r="190" spans="1:28" ht="11.25" customHeight="1" x14ac:dyDescent="0.3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row>
    <row r="191" spans="1:28" ht="11.25" customHeight="1" x14ac:dyDescent="0.3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row>
    <row r="192" spans="1:28" ht="11.25" customHeight="1" x14ac:dyDescent="0.3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row>
    <row r="193" spans="1:28" ht="11.25" customHeight="1" x14ac:dyDescent="0.3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row>
    <row r="194" spans="1:28" ht="11.25" customHeight="1" x14ac:dyDescent="0.3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row>
    <row r="195" spans="1:28" ht="11.25" customHeight="1" x14ac:dyDescent="0.3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row>
    <row r="196" spans="1:28" ht="11.25" customHeight="1" x14ac:dyDescent="0.3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row>
    <row r="197" spans="1:28" ht="11.25" customHeight="1" x14ac:dyDescent="0.3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row>
    <row r="198" spans="1:28" ht="11.25" customHeight="1" x14ac:dyDescent="0.3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row>
    <row r="199" spans="1:28" ht="11.25" customHeight="1" x14ac:dyDescent="0.3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row>
    <row r="200" spans="1:28" ht="11.25" customHeight="1" x14ac:dyDescent="0.3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row>
    <row r="201" spans="1:28" ht="11.25" customHeight="1" x14ac:dyDescent="0.3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row>
    <row r="202" spans="1:28" ht="11.25" customHeight="1" x14ac:dyDescent="0.3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row>
    <row r="203" spans="1:28" ht="11.25" customHeight="1" x14ac:dyDescent="0.3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row>
    <row r="204" spans="1:28" ht="11.25" customHeight="1" x14ac:dyDescent="0.3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row>
    <row r="205" spans="1:28" ht="11.25" customHeight="1" x14ac:dyDescent="0.3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row>
    <row r="206" spans="1:28" ht="11.25" customHeight="1" x14ac:dyDescent="0.3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row>
    <row r="207" spans="1:28" ht="11.25" customHeight="1" x14ac:dyDescent="0.3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row>
    <row r="208" spans="1:28" ht="11.25" customHeight="1" x14ac:dyDescent="0.3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row>
    <row r="209" spans="1:28" ht="11.25" customHeight="1" x14ac:dyDescent="0.3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row>
    <row r="210" spans="1:28" ht="11.25" customHeight="1" x14ac:dyDescent="0.3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row>
    <row r="211" spans="1:28" ht="11.25" customHeight="1" x14ac:dyDescent="0.3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row>
    <row r="212" spans="1:28" ht="11.25" customHeight="1" x14ac:dyDescent="0.3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row>
    <row r="213" spans="1:28" ht="11.25" customHeight="1" x14ac:dyDescent="0.3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row>
    <row r="214" spans="1:28" ht="11.25" customHeight="1" x14ac:dyDescent="0.3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row>
    <row r="215" spans="1:28" ht="11.25" customHeight="1" x14ac:dyDescent="0.3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row>
    <row r="216" spans="1:28" ht="11.25" customHeight="1" x14ac:dyDescent="0.3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row>
    <row r="217" spans="1:28" ht="11.25" customHeight="1" x14ac:dyDescent="0.3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row>
    <row r="218" spans="1:28" ht="11.25" customHeight="1" x14ac:dyDescent="0.3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row>
    <row r="219" spans="1:28" ht="11.25" customHeight="1" x14ac:dyDescent="0.3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row>
    <row r="220" spans="1:28" ht="11.25" customHeight="1" x14ac:dyDescent="0.3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row>
    <row r="221" spans="1:28" ht="11.25" customHeight="1" x14ac:dyDescent="0.3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row>
    <row r="222" spans="1:28" ht="11.25" customHeight="1" x14ac:dyDescent="0.3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row>
    <row r="223" spans="1:28" ht="11.25" customHeight="1" x14ac:dyDescent="0.3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row>
    <row r="224" spans="1:28" ht="11.25" customHeight="1" x14ac:dyDescent="0.3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row>
    <row r="225" spans="1:28" ht="11.25" customHeight="1" x14ac:dyDescent="0.3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row>
    <row r="226" spans="1:28" ht="11.25" customHeight="1" x14ac:dyDescent="0.3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row>
    <row r="227" spans="1:28" ht="11.25" customHeight="1" x14ac:dyDescent="0.3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row>
    <row r="228" spans="1:28" ht="11.25" customHeight="1" x14ac:dyDescent="0.3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row>
    <row r="229" spans="1:28" ht="11.25" customHeight="1" x14ac:dyDescent="0.3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row>
    <row r="230" spans="1:28" ht="11.25" customHeight="1" x14ac:dyDescent="0.3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row>
    <row r="231" spans="1:28" ht="11.25" customHeight="1" x14ac:dyDescent="0.3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row>
    <row r="232" spans="1:28" ht="11.25" customHeight="1" x14ac:dyDescent="0.3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row>
    <row r="233" spans="1:28" ht="11.25" customHeight="1" x14ac:dyDescent="0.3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row>
    <row r="234" spans="1:28" ht="11.25" customHeight="1" x14ac:dyDescent="0.3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row>
    <row r="235" spans="1:28" ht="11.25" customHeight="1" x14ac:dyDescent="0.3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row>
    <row r="236" spans="1:28" ht="11.25" customHeight="1" x14ac:dyDescent="0.3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row>
    <row r="237" spans="1:28" ht="11.25" customHeight="1" x14ac:dyDescent="0.3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row>
    <row r="238" spans="1:28" ht="11.25" customHeight="1" x14ac:dyDescent="0.3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row>
    <row r="239" spans="1:28" ht="11.25" customHeight="1" x14ac:dyDescent="0.3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row>
    <row r="240" spans="1:28" ht="11.25" customHeight="1" x14ac:dyDescent="0.3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row>
    <row r="241" spans="1:28" ht="11.25" customHeight="1" x14ac:dyDescent="0.3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row>
    <row r="242" spans="1:28" ht="11.25" customHeight="1" x14ac:dyDescent="0.3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row>
    <row r="243" spans="1:28" ht="11.25" customHeight="1" x14ac:dyDescent="0.3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row>
    <row r="244" spans="1:28" ht="11.25" customHeight="1" x14ac:dyDescent="0.3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row>
    <row r="245" spans="1:28" ht="11.25" customHeight="1" x14ac:dyDescent="0.3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row>
    <row r="246" spans="1:28" ht="11.25" customHeight="1" x14ac:dyDescent="0.3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row>
    <row r="247" spans="1:28" ht="11.25" customHeight="1" x14ac:dyDescent="0.3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row>
    <row r="248" spans="1:28" ht="11.25" customHeight="1" x14ac:dyDescent="0.3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row>
    <row r="249" spans="1:28" ht="11.25" customHeight="1" x14ac:dyDescent="0.3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row>
    <row r="250" spans="1:28" ht="11.25" customHeight="1" x14ac:dyDescent="0.3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row>
    <row r="251" spans="1:28" ht="11.25" customHeight="1" x14ac:dyDescent="0.3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row>
    <row r="252" spans="1:28" ht="11.25" customHeight="1" x14ac:dyDescent="0.3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row>
    <row r="253" spans="1:28" ht="11.25" customHeight="1" x14ac:dyDescent="0.3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row>
    <row r="254" spans="1:28" ht="11.25" customHeight="1" x14ac:dyDescent="0.3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row>
    <row r="255" spans="1:28" ht="11.25" customHeight="1" x14ac:dyDescent="0.3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row>
    <row r="256" spans="1:28" ht="11.25" customHeight="1" x14ac:dyDescent="0.3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row>
    <row r="257" spans="1:28" ht="11.25" customHeight="1" x14ac:dyDescent="0.3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row>
    <row r="258" spans="1:28" ht="11.25" customHeight="1" x14ac:dyDescent="0.3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row>
    <row r="259" spans="1:28" ht="11.25" customHeight="1" x14ac:dyDescent="0.3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row>
    <row r="260" spans="1:28" ht="11.25" customHeight="1" x14ac:dyDescent="0.3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row>
    <row r="261" spans="1:28" ht="11.25" customHeight="1" x14ac:dyDescent="0.3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row>
    <row r="262" spans="1:28" ht="11.25" customHeight="1" x14ac:dyDescent="0.3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row>
    <row r="263" spans="1:28" ht="11.25" customHeight="1" x14ac:dyDescent="0.3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row>
    <row r="264" spans="1:28" ht="11.25" customHeight="1" x14ac:dyDescent="0.3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row>
    <row r="265" spans="1:28" ht="11.25" customHeight="1" x14ac:dyDescent="0.3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row>
    <row r="266" spans="1:28" ht="11.25" customHeight="1" x14ac:dyDescent="0.3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row>
    <row r="267" spans="1:28" ht="11.25" customHeight="1" x14ac:dyDescent="0.3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row>
    <row r="268" spans="1:28" ht="11.25" customHeight="1" x14ac:dyDescent="0.3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row>
    <row r="269" spans="1:28" ht="11.25" customHeight="1" x14ac:dyDescent="0.3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row>
    <row r="270" spans="1:28" ht="11.25" customHeight="1" x14ac:dyDescent="0.3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row>
    <row r="271" spans="1:28" ht="11.25" customHeight="1" x14ac:dyDescent="0.3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row>
    <row r="272" spans="1:28" ht="11.25" customHeight="1" x14ac:dyDescent="0.3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row>
    <row r="273" spans="1:28" ht="11.25" customHeight="1" x14ac:dyDescent="0.3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row>
    <row r="274" spans="1:28" ht="11.25" customHeight="1" x14ac:dyDescent="0.3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row>
    <row r="275" spans="1:28" ht="11.25" customHeight="1" x14ac:dyDescent="0.3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row>
    <row r="276" spans="1:28" ht="11.25" customHeight="1" x14ac:dyDescent="0.3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row>
    <row r="277" spans="1:28" ht="11.25" customHeight="1" x14ac:dyDescent="0.3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row>
    <row r="278" spans="1:28" ht="11.25" customHeight="1" x14ac:dyDescent="0.3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row>
    <row r="279" spans="1:28" ht="11.25" customHeight="1" x14ac:dyDescent="0.3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row>
    <row r="280" spans="1:28" ht="11.25" customHeight="1" x14ac:dyDescent="0.3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row>
    <row r="281" spans="1:28" ht="11.25" customHeight="1" x14ac:dyDescent="0.3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row>
    <row r="282" spans="1:28" ht="11.25" customHeight="1" x14ac:dyDescent="0.3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row>
    <row r="283" spans="1:28" ht="11.25" customHeight="1" x14ac:dyDescent="0.3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row>
    <row r="284" spans="1:28" ht="11.25" customHeight="1" x14ac:dyDescent="0.3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row>
    <row r="285" spans="1:28" ht="11.25" customHeight="1" x14ac:dyDescent="0.3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row>
    <row r="286" spans="1:28" ht="11.25" customHeight="1" x14ac:dyDescent="0.3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row>
    <row r="287" spans="1:28" ht="11.25" customHeight="1" x14ac:dyDescent="0.3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row>
    <row r="288" spans="1:28" ht="11.25" customHeight="1" x14ac:dyDescent="0.3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row>
    <row r="289" spans="1:28" ht="11.25" customHeight="1" x14ac:dyDescent="0.3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row>
    <row r="290" spans="1:28" ht="11.25" customHeight="1" x14ac:dyDescent="0.3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row>
    <row r="291" spans="1:28" ht="11.25" customHeight="1" x14ac:dyDescent="0.3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row>
    <row r="292" spans="1:28" ht="11.25" customHeight="1" x14ac:dyDescent="0.3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row>
    <row r="293" spans="1:28" ht="11.25" customHeight="1" x14ac:dyDescent="0.3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row>
    <row r="294" spans="1:28" ht="11.25" customHeight="1" x14ac:dyDescent="0.3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row>
    <row r="295" spans="1:28" ht="11.25" customHeight="1" x14ac:dyDescent="0.3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row>
    <row r="296" spans="1:28" ht="11.25" customHeight="1" x14ac:dyDescent="0.3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row>
    <row r="297" spans="1:28" ht="11.25" customHeight="1" x14ac:dyDescent="0.3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row>
    <row r="298" spans="1:28" ht="11.25" customHeight="1" x14ac:dyDescent="0.3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row>
    <row r="299" spans="1:28" ht="11.25" customHeight="1" x14ac:dyDescent="0.3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row>
    <row r="300" spans="1:28" ht="11.25" customHeight="1" x14ac:dyDescent="0.3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row>
    <row r="301" spans="1:28" ht="11.25" customHeight="1" x14ac:dyDescent="0.3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row>
    <row r="302" spans="1:28" ht="11.25" customHeight="1" x14ac:dyDescent="0.3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row>
    <row r="303" spans="1:28" ht="11.25" customHeight="1" x14ac:dyDescent="0.3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row>
    <row r="304" spans="1:28" ht="11.25" customHeight="1" x14ac:dyDescent="0.3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row>
    <row r="305" spans="1:28" ht="11.25" customHeight="1" x14ac:dyDescent="0.3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row>
    <row r="306" spans="1:28" ht="11.25" customHeight="1" x14ac:dyDescent="0.3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row>
    <row r="307" spans="1:28" ht="11.25" customHeight="1" x14ac:dyDescent="0.3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row>
    <row r="308" spans="1:28" ht="11.25" customHeight="1" x14ac:dyDescent="0.3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row>
    <row r="309" spans="1:28" ht="11.25" customHeight="1" x14ac:dyDescent="0.3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row>
    <row r="310" spans="1:28" ht="11.25" customHeight="1" x14ac:dyDescent="0.3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row>
    <row r="311" spans="1:28" ht="11.25" customHeight="1" x14ac:dyDescent="0.3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row>
    <row r="312" spans="1:28" ht="11.25" customHeight="1" x14ac:dyDescent="0.3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row>
    <row r="313" spans="1:28" ht="11.25" customHeight="1" x14ac:dyDescent="0.3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row>
    <row r="314" spans="1:28" ht="11.25" customHeight="1" x14ac:dyDescent="0.3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row>
    <row r="315" spans="1:28" ht="11.25" customHeight="1" x14ac:dyDescent="0.3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row>
    <row r="316" spans="1:28" ht="11.25" customHeight="1" x14ac:dyDescent="0.3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row>
    <row r="317" spans="1:28" ht="11.25" customHeight="1" x14ac:dyDescent="0.3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row>
    <row r="318" spans="1:28" ht="11.25" customHeight="1" x14ac:dyDescent="0.3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row>
    <row r="319" spans="1:28" ht="11.25" customHeight="1" x14ac:dyDescent="0.3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row>
    <row r="320" spans="1:28" ht="11.25" customHeight="1" x14ac:dyDescent="0.3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row>
    <row r="321" spans="1:28" ht="11.25" customHeight="1" x14ac:dyDescent="0.3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row>
    <row r="322" spans="1:28" ht="11.25" customHeight="1" x14ac:dyDescent="0.3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row>
    <row r="323" spans="1:28" ht="11.25" customHeight="1" x14ac:dyDescent="0.3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row>
    <row r="324" spans="1:28" ht="11.25" customHeight="1" x14ac:dyDescent="0.3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row>
    <row r="325" spans="1:28" ht="11.25" customHeight="1" x14ac:dyDescent="0.3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row>
    <row r="326" spans="1:28" ht="11.25" customHeight="1" x14ac:dyDescent="0.3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row>
    <row r="327" spans="1:28" ht="11.25" customHeight="1" x14ac:dyDescent="0.3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row>
    <row r="328" spans="1:28" ht="11.25" customHeight="1" x14ac:dyDescent="0.3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row>
    <row r="329" spans="1:28" ht="11.25" customHeight="1" x14ac:dyDescent="0.3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row>
    <row r="330" spans="1:28" ht="11.25" customHeight="1" x14ac:dyDescent="0.3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row>
    <row r="331" spans="1:28" ht="11.25" customHeight="1" x14ac:dyDescent="0.3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row>
    <row r="332" spans="1:28" ht="11.25" customHeight="1" x14ac:dyDescent="0.3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row>
    <row r="333" spans="1:28" ht="11.25" customHeight="1" x14ac:dyDescent="0.3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row>
    <row r="334" spans="1:28" ht="11.25" customHeight="1" x14ac:dyDescent="0.3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row>
    <row r="335" spans="1:28" ht="11.25" customHeight="1" x14ac:dyDescent="0.3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row>
    <row r="336" spans="1:28" ht="11.25" customHeight="1" x14ac:dyDescent="0.3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row>
    <row r="337" spans="1:28" ht="11.25" customHeight="1" x14ac:dyDescent="0.3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row>
    <row r="338" spans="1:28" ht="11.25" customHeight="1" x14ac:dyDescent="0.3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row>
    <row r="339" spans="1:28" ht="11.25" customHeight="1" x14ac:dyDescent="0.3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row>
    <row r="340" spans="1:28" ht="11.25" customHeight="1" x14ac:dyDescent="0.3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row>
    <row r="341" spans="1:28" ht="11.25" customHeight="1" x14ac:dyDescent="0.3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row>
    <row r="342" spans="1:28" ht="11.25" customHeight="1" x14ac:dyDescent="0.3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row>
    <row r="343" spans="1:28" ht="11.25" customHeight="1" x14ac:dyDescent="0.3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row>
    <row r="344" spans="1:28" ht="11.25" customHeight="1" x14ac:dyDescent="0.3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row>
    <row r="345" spans="1:28" ht="11.25" customHeight="1" x14ac:dyDescent="0.3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row>
    <row r="346" spans="1:28" ht="11.25" customHeight="1" x14ac:dyDescent="0.3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row>
    <row r="347" spans="1:28" ht="11.25" customHeight="1" x14ac:dyDescent="0.3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row>
    <row r="348" spans="1:28" ht="11.25" customHeight="1" x14ac:dyDescent="0.3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row>
    <row r="349" spans="1:28" ht="11.25" customHeight="1" x14ac:dyDescent="0.3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row>
    <row r="350" spans="1:28" ht="11.25" customHeight="1" x14ac:dyDescent="0.3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row>
    <row r="351" spans="1:28" ht="11.25" customHeight="1" x14ac:dyDescent="0.3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row>
    <row r="352" spans="1:28" ht="11.25" customHeight="1" x14ac:dyDescent="0.3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row>
    <row r="353" spans="1:28" ht="11.25" customHeight="1" x14ac:dyDescent="0.3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row>
    <row r="354" spans="1:28" ht="11.25" customHeight="1" x14ac:dyDescent="0.3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row>
    <row r="355" spans="1:28" ht="11.25" customHeight="1" x14ac:dyDescent="0.3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row>
    <row r="356" spans="1:28" ht="11.25" customHeight="1" x14ac:dyDescent="0.3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row>
    <row r="357" spans="1:28" ht="11.25" customHeight="1" x14ac:dyDescent="0.3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row>
    <row r="358" spans="1:28" ht="11.25" customHeight="1" x14ac:dyDescent="0.3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row>
    <row r="359" spans="1:28" ht="11.25" customHeight="1" x14ac:dyDescent="0.3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row>
    <row r="360" spans="1:28" ht="11.25" customHeight="1" x14ac:dyDescent="0.3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row>
    <row r="361" spans="1:28" ht="11.25" customHeight="1" x14ac:dyDescent="0.3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row>
    <row r="362" spans="1:28" ht="11.25" customHeight="1" x14ac:dyDescent="0.3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row>
    <row r="363" spans="1:28" ht="11.25" customHeight="1" x14ac:dyDescent="0.3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row>
    <row r="364" spans="1:28" ht="11.25" customHeight="1" x14ac:dyDescent="0.3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row>
    <row r="365" spans="1:28" ht="11.25" customHeight="1" x14ac:dyDescent="0.3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row>
    <row r="366" spans="1:28" ht="11.25" customHeight="1" x14ac:dyDescent="0.3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row>
    <row r="367" spans="1:28" ht="11.25" customHeight="1" x14ac:dyDescent="0.3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row>
    <row r="368" spans="1:28" ht="11.25" customHeight="1" x14ac:dyDescent="0.3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row>
    <row r="369" spans="1:28" ht="11.25" customHeight="1" x14ac:dyDescent="0.3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row>
    <row r="370" spans="1:28" ht="11.25" customHeight="1" x14ac:dyDescent="0.3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row>
    <row r="371" spans="1:28" ht="11.25" customHeight="1" x14ac:dyDescent="0.3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row>
    <row r="372" spans="1:28" ht="11.25" customHeight="1" x14ac:dyDescent="0.3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row>
    <row r="373" spans="1:28" ht="11.25" customHeight="1" x14ac:dyDescent="0.3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row>
    <row r="374" spans="1:28" ht="11.25" customHeight="1" x14ac:dyDescent="0.3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row>
    <row r="375" spans="1:28" ht="11.25" customHeight="1" x14ac:dyDescent="0.3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row>
    <row r="376" spans="1:28" ht="11.25" customHeight="1" x14ac:dyDescent="0.3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row>
    <row r="377" spans="1:28" ht="11.25" customHeight="1" x14ac:dyDescent="0.3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row>
    <row r="378" spans="1:28" ht="11.25" customHeight="1" x14ac:dyDescent="0.3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row>
    <row r="379" spans="1:28" ht="11.25" customHeight="1" x14ac:dyDescent="0.3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row>
    <row r="380" spans="1:28" ht="11.25" customHeight="1" x14ac:dyDescent="0.3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row>
    <row r="381" spans="1:28" ht="11.25" customHeight="1" x14ac:dyDescent="0.3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row>
    <row r="382" spans="1:28" ht="11.25" customHeight="1" x14ac:dyDescent="0.3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row>
    <row r="383" spans="1:28" ht="11.25" customHeight="1" x14ac:dyDescent="0.3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row>
    <row r="384" spans="1:28" ht="11.25" customHeight="1" x14ac:dyDescent="0.3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row>
    <row r="385" spans="1:28" ht="11.25" customHeight="1" x14ac:dyDescent="0.3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row>
    <row r="386" spans="1:28" ht="11.25" customHeight="1" x14ac:dyDescent="0.3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row>
    <row r="387" spans="1:28" ht="11.25" customHeight="1" x14ac:dyDescent="0.3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row>
    <row r="388" spans="1:28" ht="11.25" customHeight="1" x14ac:dyDescent="0.3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row>
    <row r="389" spans="1:28" ht="11.25" customHeight="1" x14ac:dyDescent="0.3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row>
    <row r="390" spans="1:28" ht="11.25" customHeight="1" x14ac:dyDescent="0.3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row>
    <row r="391" spans="1:28" ht="11.25" customHeight="1" x14ac:dyDescent="0.3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row>
    <row r="392" spans="1:28" ht="11.25" customHeight="1" x14ac:dyDescent="0.3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row>
    <row r="393" spans="1:28" ht="11.25" customHeight="1" x14ac:dyDescent="0.3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row>
    <row r="394" spans="1:28" ht="11.25" customHeight="1" x14ac:dyDescent="0.3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row>
    <row r="395" spans="1:28" ht="11.25" customHeight="1" x14ac:dyDescent="0.3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row>
    <row r="396" spans="1:28" ht="11.25" customHeight="1" x14ac:dyDescent="0.3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row>
    <row r="397" spans="1:28" ht="11.25" customHeight="1" x14ac:dyDescent="0.3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row>
    <row r="398" spans="1:28" ht="11.25" customHeight="1" x14ac:dyDescent="0.3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row>
    <row r="399" spans="1:28" ht="11.25" customHeight="1" x14ac:dyDescent="0.3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row>
    <row r="400" spans="1:28" ht="11.25" customHeight="1" x14ac:dyDescent="0.3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row>
    <row r="401" spans="1:28" ht="11.25" customHeight="1" x14ac:dyDescent="0.3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row>
    <row r="402" spans="1:28" ht="11.25" customHeight="1" x14ac:dyDescent="0.3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row>
    <row r="403" spans="1:28" ht="11.25" customHeight="1" x14ac:dyDescent="0.3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row>
    <row r="404" spans="1:28" ht="11.25" customHeight="1" x14ac:dyDescent="0.3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row>
    <row r="405" spans="1:28" ht="11.25" customHeight="1" x14ac:dyDescent="0.3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row>
    <row r="406" spans="1:28" ht="11.25" customHeight="1" x14ac:dyDescent="0.3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row>
    <row r="407" spans="1:28" ht="11.25" customHeight="1" x14ac:dyDescent="0.3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row>
    <row r="408" spans="1:28" ht="11.25" customHeight="1" x14ac:dyDescent="0.3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row>
    <row r="409" spans="1:28" ht="11.25" customHeight="1" x14ac:dyDescent="0.3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row>
    <row r="410" spans="1:28" ht="11.25" customHeight="1" x14ac:dyDescent="0.3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row>
    <row r="411" spans="1:28" ht="11.25" customHeight="1" x14ac:dyDescent="0.3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row>
    <row r="412" spans="1:28" ht="11.25" customHeight="1" x14ac:dyDescent="0.3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row>
    <row r="413" spans="1:28" ht="11.25" customHeight="1" x14ac:dyDescent="0.3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row>
    <row r="414" spans="1:28" ht="11.25" customHeight="1" x14ac:dyDescent="0.3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row>
    <row r="415" spans="1:28" ht="11.25" customHeight="1" x14ac:dyDescent="0.3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row>
    <row r="416" spans="1:28" ht="11.25" customHeight="1" x14ac:dyDescent="0.3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row>
    <row r="417" spans="1:28" ht="11.25" customHeight="1" x14ac:dyDescent="0.3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row>
    <row r="418" spans="1:28" ht="11.25" customHeight="1" x14ac:dyDescent="0.3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row>
    <row r="419" spans="1:28" ht="11.25" customHeight="1" x14ac:dyDescent="0.3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row>
    <row r="420" spans="1:28" ht="11.25" customHeight="1" x14ac:dyDescent="0.3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row>
    <row r="421" spans="1:28" ht="11.25" customHeight="1" x14ac:dyDescent="0.3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row>
    <row r="422" spans="1:28" ht="11.25" customHeight="1" x14ac:dyDescent="0.3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row>
    <row r="423" spans="1:28" ht="11.25" customHeight="1" x14ac:dyDescent="0.3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row>
    <row r="424" spans="1:28" ht="11.25" customHeight="1" x14ac:dyDescent="0.3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row>
    <row r="425" spans="1:28" ht="11.25" customHeight="1" x14ac:dyDescent="0.3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row>
    <row r="426" spans="1:28" ht="11.25" customHeight="1" x14ac:dyDescent="0.3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row>
    <row r="427" spans="1:28" ht="11.25" customHeight="1" x14ac:dyDescent="0.3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row>
    <row r="428" spans="1:28" ht="11.25" customHeight="1" x14ac:dyDescent="0.3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row>
    <row r="429" spans="1:28" ht="11.25" customHeight="1" x14ac:dyDescent="0.3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row>
    <row r="430" spans="1:28" ht="11.25" customHeight="1" x14ac:dyDescent="0.3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row>
    <row r="431" spans="1:28" ht="11.25" customHeight="1" x14ac:dyDescent="0.3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row>
    <row r="432" spans="1:28" ht="11.25" customHeight="1" x14ac:dyDescent="0.3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row>
    <row r="433" spans="1:28" ht="11.25" customHeight="1" x14ac:dyDescent="0.3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row>
    <row r="434" spans="1:28" ht="11.25" customHeight="1" x14ac:dyDescent="0.3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row>
    <row r="435" spans="1:28" ht="11.25" customHeight="1" x14ac:dyDescent="0.3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row>
    <row r="436" spans="1:28" ht="11.25" customHeight="1" x14ac:dyDescent="0.3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row>
    <row r="437" spans="1:28" ht="11.25" customHeight="1" x14ac:dyDescent="0.3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row>
    <row r="438" spans="1:28" ht="11.25" customHeight="1" x14ac:dyDescent="0.3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row>
    <row r="439" spans="1:28" ht="11.25" customHeight="1" x14ac:dyDescent="0.3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row>
    <row r="440" spans="1:28" ht="11.25" customHeight="1" x14ac:dyDescent="0.3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row>
    <row r="441" spans="1:28" ht="11.25" customHeight="1" x14ac:dyDescent="0.3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row>
    <row r="442" spans="1:28" ht="11.25" customHeight="1" x14ac:dyDescent="0.3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row>
    <row r="443" spans="1:28" ht="11.25" customHeight="1" x14ac:dyDescent="0.3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row>
    <row r="444" spans="1:28" ht="11.25" customHeight="1" x14ac:dyDescent="0.3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row>
    <row r="445" spans="1:28" ht="11.25" customHeight="1" x14ac:dyDescent="0.3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row>
    <row r="446" spans="1:28" ht="11.25" customHeight="1" x14ac:dyDescent="0.3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row>
    <row r="447" spans="1:28" ht="11.25" customHeight="1" x14ac:dyDescent="0.3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row>
    <row r="448" spans="1:28" ht="11.25" customHeight="1" x14ac:dyDescent="0.3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row>
    <row r="449" spans="1:28" ht="11.25" customHeight="1" x14ac:dyDescent="0.3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row>
    <row r="450" spans="1:28" ht="11.25" customHeight="1" x14ac:dyDescent="0.3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row>
    <row r="451" spans="1:28" ht="11.25" customHeight="1" x14ac:dyDescent="0.3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row>
    <row r="452" spans="1:28" ht="11.25" customHeight="1" x14ac:dyDescent="0.3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row>
    <row r="453" spans="1:28" ht="11.25" customHeight="1" x14ac:dyDescent="0.3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row>
    <row r="454" spans="1:28" ht="11.25" customHeight="1" x14ac:dyDescent="0.3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row>
    <row r="455" spans="1:28" ht="11.25" customHeight="1" x14ac:dyDescent="0.3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row>
    <row r="456" spans="1:28" ht="11.25" customHeight="1" x14ac:dyDescent="0.3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row>
    <row r="457" spans="1:28" ht="11.25" customHeight="1" x14ac:dyDescent="0.3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row>
    <row r="458" spans="1:28" ht="11.25" customHeight="1" x14ac:dyDescent="0.3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row>
    <row r="459" spans="1:28" ht="11.25" customHeight="1" x14ac:dyDescent="0.3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row>
    <row r="460" spans="1:28" ht="11.25" customHeight="1" x14ac:dyDescent="0.3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row>
    <row r="461" spans="1:28" ht="11.25" customHeight="1" x14ac:dyDescent="0.3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row>
    <row r="462" spans="1:28" ht="11.25" customHeight="1" x14ac:dyDescent="0.3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row>
    <row r="463" spans="1:28" ht="11.25" customHeight="1" x14ac:dyDescent="0.3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row>
    <row r="464" spans="1:28" ht="11.25" customHeight="1" x14ac:dyDescent="0.3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row>
    <row r="465" spans="1:28" ht="11.25" customHeight="1" x14ac:dyDescent="0.3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row>
    <row r="466" spans="1:28" ht="11.25" customHeight="1" x14ac:dyDescent="0.3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row>
    <row r="467" spans="1:28" ht="11.25" customHeight="1" x14ac:dyDescent="0.3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row>
    <row r="468" spans="1:28" ht="11.25" customHeight="1" x14ac:dyDescent="0.3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row>
    <row r="469" spans="1:28" ht="11.25" customHeight="1" x14ac:dyDescent="0.3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row>
    <row r="470" spans="1:28" ht="11.25" customHeight="1" x14ac:dyDescent="0.3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row>
    <row r="471" spans="1:28" ht="11.25" customHeight="1" x14ac:dyDescent="0.3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row>
    <row r="472" spans="1:28" ht="11.25" customHeight="1" x14ac:dyDescent="0.3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row>
    <row r="473" spans="1:28" ht="11.25" customHeight="1" x14ac:dyDescent="0.3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row>
    <row r="474" spans="1:28" ht="11.25" customHeight="1" x14ac:dyDescent="0.3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row>
    <row r="475" spans="1:28" ht="11.25" customHeight="1" x14ac:dyDescent="0.3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row>
    <row r="476" spans="1:28" ht="11.25" customHeight="1" x14ac:dyDescent="0.3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row>
    <row r="477" spans="1:28" ht="11.25" customHeight="1" x14ac:dyDescent="0.3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row>
    <row r="478" spans="1:28" ht="11.25" customHeight="1" x14ac:dyDescent="0.3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row>
    <row r="479" spans="1:28" ht="11.25" customHeight="1" x14ac:dyDescent="0.3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row>
    <row r="480" spans="1:28" ht="11.25" customHeight="1" x14ac:dyDescent="0.3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row>
    <row r="481" spans="1:28" ht="11.25" customHeight="1" x14ac:dyDescent="0.3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row>
    <row r="482" spans="1:28" ht="11.25" customHeight="1" x14ac:dyDescent="0.3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row>
    <row r="483" spans="1:28" ht="11.25" customHeight="1" x14ac:dyDescent="0.3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row>
    <row r="484" spans="1:28" ht="11.25" customHeight="1" x14ac:dyDescent="0.3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row>
    <row r="485" spans="1:28" ht="11.25" customHeight="1" x14ac:dyDescent="0.3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row>
    <row r="486" spans="1:28" ht="11.25" customHeight="1" x14ac:dyDescent="0.3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row>
    <row r="487" spans="1:28" ht="11.25" customHeight="1" x14ac:dyDescent="0.3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row>
    <row r="488" spans="1:28" ht="11.25" customHeight="1" x14ac:dyDescent="0.3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row>
    <row r="489" spans="1:28" ht="11.25" customHeight="1" x14ac:dyDescent="0.3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row>
    <row r="490" spans="1:28" ht="11.25" customHeight="1" x14ac:dyDescent="0.3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row>
    <row r="491" spans="1:28" ht="11.25" customHeight="1" x14ac:dyDescent="0.3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row>
    <row r="492" spans="1:28" ht="11.25" customHeight="1" x14ac:dyDescent="0.3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row>
    <row r="493" spans="1:28" ht="11.25" customHeight="1" x14ac:dyDescent="0.3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row>
    <row r="494" spans="1:28" ht="11.25" customHeight="1" x14ac:dyDescent="0.3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row>
    <row r="495" spans="1:28" ht="11.25" customHeight="1" x14ac:dyDescent="0.3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row>
    <row r="496" spans="1:28" ht="11.25" customHeight="1" x14ac:dyDescent="0.3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row>
    <row r="497" spans="1:28" ht="11.25" customHeight="1" x14ac:dyDescent="0.3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row>
    <row r="498" spans="1:28" ht="11.25" customHeight="1" x14ac:dyDescent="0.3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row>
    <row r="499" spans="1:28" ht="11.25" customHeight="1" x14ac:dyDescent="0.3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row>
    <row r="500" spans="1:28" ht="11.25" customHeight="1" x14ac:dyDescent="0.3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row>
    <row r="501" spans="1:28" ht="11.25" customHeight="1" x14ac:dyDescent="0.3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row>
    <row r="502" spans="1:28" ht="11.25" customHeight="1" x14ac:dyDescent="0.3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row>
    <row r="503" spans="1:28" ht="11.25" customHeight="1" x14ac:dyDescent="0.3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row>
    <row r="504" spans="1:28" ht="11.25" customHeight="1" x14ac:dyDescent="0.3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row>
    <row r="505" spans="1:28" ht="11.25" customHeight="1" x14ac:dyDescent="0.3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row>
    <row r="506" spans="1:28" ht="11.25" customHeight="1" x14ac:dyDescent="0.3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row>
    <row r="507" spans="1:28" ht="11.25" customHeight="1" x14ac:dyDescent="0.3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row>
    <row r="508" spans="1:28" ht="11.25" customHeight="1" x14ac:dyDescent="0.3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row>
    <row r="509" spans="1:28" ht="11.25" customHeight="1" x14ac:dyDescent="0.3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row>
    <row r="510" spans="1:28" ht="11.25" customHeight="1" x14ac:dyDescent="0.3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row>
    <row r="511" spans="1:28" ht="11.25" customHeight="1" x14ac:dyDescent="0.3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row>
    <row r="512" spans="1:28" ht="11.25" customHeight="1" x14ac:dyDescent="0.3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row>
    <row r="513" spans="1:28" ht="11.25" customHeight="1" x14ac:dyDescent="0.3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row>
    <row r="514" spans="1:28" ht="11.25" customHeight="1" x14ac:dyDescent="0.3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row>
    <row r="515" spans="1:28" ht="11.25" customHeight="1" x14ac:dyDescent="0.3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row>
    <row r="516" spans="1:28" ht="11.25" customHeight="1" x14ac:dyDescent="0.3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row>
    <row r="517" spans="1:28" ht="11.25" customHeight="1" x14ac:dyDescent="0.3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row>
    <row r="518" spans="1:28" ht="11.25" customHeight="1" x14ac:dyDescent="0.3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row>
    <row r="519" spans="1:28" ht="11.25" customHeight="1" x14ac:dyDescent="0.3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row>
    <row r="520" spans="1:28" ht="11.25" customHeight="1" x14ac:dyDescent="0.3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row>
    <row r="521" spans="1:28" ht="11.25" customHeight="1" x14ac:dyDescent="0.3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row>
    <row r="522" spans="1:28" ht="11.25" customHeight="1" x14ac:dyDescent="0.3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row>
    <row r="523" spans="1:28" ht="11.25" customHeight="1" x14ac:dyDescent="0.3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row>
    <row r="524" spans="1:28" ht="11.25" customHeight="1" x14ac:dyDescent="0.3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row>
    <row r="525" spans="1:28" ht="11.25" customHeight="1" x14ac:dyDescent="0.3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row>
    <row r="526" spans="1:28" ht="11.25" customHeight="1" x14ac:dyDescent="0.3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row>
    <row r="527" spans="1:28" ht="11.25" customHeight="1" x14ac:dyDescent="0.3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row>
    <row r="528" spans="1:28" ht="11.25" customHeight="1" x14ac:dyDescent="0.3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row>
    <row r="529" spans="1:28" ht="11.25" customHeight="1" x14ac:dyDescent="0.3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row>
    <row r="530" spans="1:28" ht="11.25" customHeight="1" x14ac:dyDescent="0.3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row>
    <row r="531" spans="1:28" ht="11.25" customHeight="1" x14ac:dyDescent="0.3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row>
    <row r="532" spans="1:28" ht="11.25" customHeight="1" x14ac:dyDescent="0.3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row>
    <row r="533" spans="1:28" ht="11.25" customHeight="1" x14ac:dyDescent="0.3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row>
    <row r="534" spans="1:28" ht="11.25" customHeight="1" x14ac:dyDescent="0.3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row>
    <row r="535" spans="1:28" ht="11.25" customHeight="1" x14ac:dyDescent="0.3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row>
    <row r="536" spans="1:28" ht="11.25" customHeight="1" x14ac:dyDescent="0.3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row>
    <row r="537" spans="1:28" ht="11.25" customHeight="1" x14ac:dyDescent="0.3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row>
    <row r="538" spans="1:28" ht="11.25" customHeight="1" x14ac:dyDescent="0.3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row>
    <row r="539" spans="1:28" ht="11.25" customHeight="1" x14ac:dyDescent="0.3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row>
    <row r="540" spans="1:28" ht="11.25" customHeight="1" x14ac:dyDescent="0.3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row>
    <row r="541" spans="1:28" ht="11.25" customHeight="1" x14ac:dyDescent="0.3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row>
    <row r="542" spans="1:28" ht="11.25" customHeight="1" x14ac:dyDescent="0.3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row>
    <row r="543" spans="1:28" ht="11.25" customHeight="1" x14ac:dyDescent="0.3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row>
    <row r="544" spans="1:28" ht="11.25" customHeight="1" x14ac:dyDescent="0.3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row>
    <row r="545" spans="1:28" ht="11.25" customHeight="1" x14ac:dyDescent="0.3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row>
    <row r="546" spans="1:28" ht="11.25" customHeight="1" x14ac:dyDescent="0.3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row>
    <row r="547" spans="1:28" ht="11.25" customHeight="1" x14ac:dyDescent="0.3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row>
    <row r="548" spans="1:28" ht="11.25" customHeight="1" x14ac:dyDescent="0.3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row>
    <row r="549" spans="1:28" ht="11.25" customHeight="1" x14ac:dyDescent="0.3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row>
    <row r="550" spans="1:28" ht="11.25" customHeight="1" x14ac:dyDescent="0.3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row>
    <row r="551" spans="1:28" ht="11.25" customHeight="1" x14ac:dyDescent="0.3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row>
    <row r="552" spans="1:28" ht="11.25" customHeight="1" x14ac:dyDescent="0.3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row>
    <row r="553" spans="1:28" ht="11.25" customHeight="1" x14ac:dyDescent="0.3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row>
    <row r="554" spans="1:28" ht="11.25" customHeight="1" x14ac:dyDescent="0.3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row>
    <row r="555" spans="1:28" ht="11.25" customHeight="1" x14ac:dyDescent="0.3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row>
    <row r="556" spans="1:28" ht="11.25" customHeight="1" x14ac:dyDescent="0.3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row>
    <row r="557" spans="1:28" ht="11.25" customHeight="1" x14ac:dyDescent="0.3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row>
    <row r="558" spans="1:28" ht="11.25" customHeight="1" x14ac:dyDescent="0.3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row>
    <row r="559" spans="1:28" ht="11.25" customHeight="1" x14ac:dyDescent="0.3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row>
    <row r="560" spans="1:28" ht="11.25" customHeight="1" x14ac:dyDescent="0.3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row>
    <row r="561" spans="1:28" ht="11.25" customHeight="1" x14ac:dyDescent="0.3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row>
    <row r="562" spans="1:28" ht="11.25" customHeight="1" x14ac:dyDescent="0.3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row>
    <row r="563" spans="1:28" ht="11.25" customHeight="1" x14ac:dyDescent="0.3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row>
    <row r="564" spans="1:28" ht="11.25" customHeight="1" x14ac:dyDescent="0.3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row>
    <row r="565" spans="1:28" ht="11.25" customHeight="1" x14ac:dyDescent="0.3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row>
    <row r="566" spans="1:28" ht="11.25" customHeight="1" x14ac:dyDescent="0.3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row>
    <row r="567" spans="1:28" ht="11.25" customHeight="1" x14ac:dyDescent="0.3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row>
    <row r="568" spans="1:28" ht="11.25" customHeight="1" x14ac:dyDescent="0.3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row>
    <row r="569" spans="1:28" ht="11.25" customHeight="1" x14ac:dyDescent="0.3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row>
    <row r="570" spans="1:28" ht="11.25" customHeight="1" x14ac:dyDescent="0.3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row>
    <row r="571" spans="1:28" ht="11.25" customHeight="1" x14ac:dyDescent="0.3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row>
    <row r="572" spans="1:28" ht="11.25" customHeight="1" x14ac:dyDescent="0.3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row>
    <row r="573" spans="1:28" ht="11.25" customHeight="1" x14ac:dyDescent="0.3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row>
    <row r="574" spans="1:28" ht="11.25" customHeight="1" x14ac:dyDescent="0.3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row>
    <row r="575" spans="1:28" ht="11.25" customHeight="1" x14ac:dyDescent="0.3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row>
    <row r="576" spans="1:28" ht="11.25" customHeight="1" x14ac:dyDescent="0.3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row>
    <row r="577" spans="1:28" ht="11.25" customHeight="1" x14ac:dyDescent="0.3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row>
    <row r="578" spans="1:28" ht="11.25" customHeight="1" x14ac:dyDescent="0.3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row>
    <row r="579" spans="1:28" ht="11.25" customHeight="1" x14ac:dyDescent="0.3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row>
    <row r="580" spans="1:28" ht="11.25" customHeight="1" x14ac:dyDescent="0.3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row>
    <row r="581" spans="1:28" ht="11.25" customHeight="1" x14ac:dyDescent="0.3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row>
    <row r="582" spans="1:28" ht="11.25" customHeight="1" x14ac:dyDescent="0.3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row>
    <row r="583" spans="1:28" ht="11.25" customHeight="1" x14ac:dyDescent="0.3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row>
    <row r="584" spans="1:28" ht="11.25" customHeight="1" x14ac:dyDescent="0.3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row>
    <row r="585" spans="1:28" ht="11.25" customHeight="1" x14ac:dyDescent="0.3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row>
    <row r="586" spans="1:28" ht="11.25" customHeight="1" x14ac:dyDescent="0.3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row>
    <row r="587" spans="1:28" ht="11.25" customHeight="1" x14ac:dyDescent="0.3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row>
    <row r="588" spans="1:28" ht="11.25" customHeight="1" x14ac:dyDescent="0.3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row>
    <row r="589" spans="1:28" ht="11.25" customHeight="1" x14ac:dyDescent="0.3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row>
    <row r="590" spans="1:28" ht="11.25" customHeight="1" x14ac:dyDescent="0.3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row>
    <row r="591" spans="1:28" ht="11.25" customHeight="1" x14ac:dyDescent="0.3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row>
    <row r="592" spans="1:28" ht="11.25" customHeight="1" x14ac:dyDescent="0.3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row>
    <row r="593" spans="1:28" ht="11.25" customHeight="1" x14ac:dyDescent="0.3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row>
    <row r="594" spans="1:28" ht="11.25" customHeight="1" x14ac:dyDescent="0.3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row>
    <row r="595" spans="1:28" ht="11.25" customHeight="1" x14ac:dyDescent="0.3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row>
    <row r="596" spans="1:28" ht="11.25" customHeight="1" x14ac:dyDescent="0.3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row>
    <row r="597" spans="1:28" ht="11.25" customHeight="1" x14ac:dyDescent="0.3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row>
    <row r="598" spans="1:28" ht="11.25" customHeight="1" x14ac:dyDescent="0.3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row>
    <row r="599" spans="1:28" ht="11.25" customHeight="1" x14ac:dyDescent="0.3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row>
    <row r="600" spans="1:28" ht="11.25" customHeight="1" x14ac:dyDescent="0.3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row>
    <row r="601" spans="1:28" ht="11.25" customHeight="1" x14ac:dyDescent="0.3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row>
    <row r="602" spans="1:28" ht="11.25" customHeight="1" x14ac:dyDescent="0.3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row>
    <row r="603" spans="1:28" ht="11.25" customHeight="1" x14ac:dyDescent="0.3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row>
    <row r="604" spans="1:28" ht="11.25" customHeight="1" x14ac:dyDescent="0.3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row>
    <row r="605" spans="1:28" ht="11.25" customHeight="1" x14ac:dyDescent="0.3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row>
    <row r="606" spans="1:28" ht="11.25" customHeight="1" x14ac:dyDescent="0.3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row>
    <row r="607" spans="1:28" ht="11.25" customHeight="1" x14ac:dyDescent="0.3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row>
    <row r="608" spans="1:28" ht="11.25" customHeight="1" x14ac:dyDescent="0.3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row>
    <row r="609" spans="1:28" ht="11.25" customHeight="1" x14ac:dyDescent="0.3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row>
    <row r="610" spans="1:28" ht="11.25" customHeight="1" x14ac:dyDescent="0.3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row>
    <row r="611" spans="1:28" ht="11.25" customHeight="1" x14ac:dyDescent="0.3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row>
    <row r="612" spans="1:28" ht="11.25" customHeight="1" x14ac:dyDescent="0.3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row>
    <row r="613" spans="1:28" ht="11.25" customHeight="1" x14ac:dyDescent="0.3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row>
    <row r="614" spans="1:28" ht="11.25" customHeight="1" x14ac:dyDescent="0.3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row>
    <row r="615" spans="1:28" ht="11.25" customHeight="1" x14ac:dyDescent="0.3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row>
    <row r="616" spans="1:28" ht="11.25" customHeight="1" x14ac:dyDescent="0.3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row>
    <row r="617" spans="1:28" ht="11.25" customHeight="1" x14ac:dyDescent="0.3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row>
    <row r="618" spans="1:28" ht="11.25" customHeight="1" x14ac:dyDescent="0.3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row>
    <row r="619" spans="1:28" ht="11.25" customHeight="1" x14ac:dyDescent="0.3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row>
    <row r="620" spans="1:28" ht="11.25" customHeight="1" x14ac:dyDescent="0.3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row>
    <row r="621" spans="1:28" ht="11.25" customHeight="1" x14ac:dyDescent="0.3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row>
    <row r="622" spans="1:28" ht="11.25" customHeight="1" x14ac:dyDescent="0.3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row>
    <row r="623" spans="1:28" ht="11.25" customHeight="1" x14ac:dyDescent="0.3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row>
    <row r="624" spans="1:28" ht="11.25" customHeight="1" x14ac:dyDescent="0.3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row>
    <row r="625" spans="1:28" ht="11.25" customHeight="1" x14ac:dyDescent="0.3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row>
    <row r="626" spans="1:28" ht="11.25" customHeight="1" x14ac:dyDescent="0.3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row>
    <row r="627" spans="1:28" ht="11.25" customHeight="1" x14ac:dyDescent="0.3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row>
    <row r="628" spans="1:28" ht="11.25" customHeight="1" x14ac:dyDescent="0.3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row>
    <row r="629" spans="1:28" ht="11.25" customHeight="1" x14ac:dyDescent="0.3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row>
    <row r="630" spans="1:28" ht="11.25" customHeight="1" x14ac:dyDescent="0.3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row>
    <row r="631" spans="1:28" ht="11.25" customHeight="1" x14ac:dyDescent="0.3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row>
    <row r="632" spans="1:28" ht="11.25" customHeight="1" x14ac:dyDescent="0.3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row>
    <row r="633" spans="1:28" ht="11.25" customHeight="1" x14ac:dyDescent="0.3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row>
    <row r="634" spans="1:28" ht="11.25" customHeight="1" x14ac:dyDescent="0.3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row>
    <row r="635" spans="1:28" ht="11.25" customHeight="1" x14ac:dyDescent="0.3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row>
    <row r="636" spans="1:28" ht="11.25" customHeight="1" x14ac:dyDescent="0.3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row>
    <row r="637" spans="1:28" ht="11.25" customHeight="1" x14ac:dyDescent="0.3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row>
    <row r="638" spans="1:28" ht="11.25" customHeight="1" x14ac:dyDescent="0.3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row>
    <row r="639" spans="1:28" ht="11.25" customHeight="1" x14ac:dyDescent="0.3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row>
    <row r="640" spans="1:28" ht="11.25" customHeight="1" x14ac:dyDescent="0.3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row>
    <row r="641" spans="1:28" ht="11.25" customHeight="1" x14ac:dyDescent="0.3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row>
    <row r="642" spans="1:28" ht="11.25" customHeight="1" x14ac:dyDescent="0.3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row>
    <row r="643" spans="1:28" ht="11.25" customHeight="1" x14ac:dyDescent="0.3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row>
    <row r="644" spans="1:28" ht="11.25" customHeight="1" x14ac:dyDescent="0.3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row>
    <row r="645" spans="1:28" ht="11.25" customHeight="1" x14ac:dyDescent="0.3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row>
    <row r="646" spans="1:28" ht="11.25" customHeight="1" x14ac:dyDescent="0.3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row>
    <row r="647" spans="1:28" ht="11.25" customHeight="1" x14ac:dyDescent="0.3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row>
    <row r="648" spans="1:28" ht="11.25" customHeight="1" x14ac:dyDescent="0.3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row>
    <row r="649" spans="1:28" ht="11.25" customHeight="1" x14ac:dyDescent="0.3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row>
    <row r="650" spans="1:28" ht="11.25" customHeight="1" x14ac:dyDescent="0.3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row>
    <row r="651" spans="1:28" ht="11.25" customHeight="1" x14ac:dyDescent="0.3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row>
    <row r="652" spans="1:28" ht="11.25" customHeight="1" x14ac:dyDescent="0.3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row>
    <row r="653" spans="1:28" ht="11.25" customHeight="1" x14ac:dyDescent="0.3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row>
    <row r="654" spans="1:28" ht="11.25" customHeight="1" x14ac:dyDescent="0.3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row>
    <row r="655" spans="1:28" ht="11.25" customHeight="1" x14ac:dyDescent="0.3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row>
    <row r="656" spans="1:28" ht="11.25" customHeight="1" x14ac:dyDescent="0.3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row>
    <row r="657" spans="1:28" ht="11.25" customHeight="1" x14ac:dyDescent="0.3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row>
    <row r="658" spans="1:28" ht="11.25" customHeight="1" x14ac:dyDescent="0.3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row>
    <row r="659" spans="1:28" ht="11.25" customHeight="1" x14ac:dyDescent="0.3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row>
    <row r="660" spans="1:28" ht="11.25" customHeight="1" x14ac:dyDescent="0.3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row>
    <row r="661" spans="1:28" ht="11.25" customHeight="1" x14ac:dyDescent="0.3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row>
    <row r="662" spans="1:28" ht="11.25" customHeight="1" x14ac:dyDescent="0.3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row>
    <row r="663" spans="1:28" ht="11.25" customHeight="1" x14ac:dyDescent="0.3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row>
    <row r="664" spans="1:28" ht="11.25" customHeight="1" x14ac:dyDescent="0.3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row>
    <row r="665" spans="1:28" ht="11.25" customHeight="1" x14ac:dyDescent="0.3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row>
    <row r="666" spans="1:28" ht="11.25" customHeight="1" x14ac:dyDescent="0.3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row>
    <row r="667" spans="1:28" ht="11.25" customHeight="1" x14ac:dyDescent="0.3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row>
    <row r="668" spans="1:28" ht="11.25" customHeight="1" x14ac:dyDescent="0.3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row>
    <row r="669" spans="1:28" ht="11.25" customHeight="1" x14ac:dyDescent="0.3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row>
    <row r="670" spans="1:28" ht="11.25" customHeight="1" x14ac:dyDescent="0.3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row>
    <row r="671" spans="1:28" ht="11.25" customHeight="1" x14ac:dyDescent="0.3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row>
    <row r="672" spans="1:28" ht="11.25" customHeight="1" x14ac:dyDescent="0.3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row>
    <row r="673" spans="1:28" ht="11.25" customHeight="1" x14ac:dyDescent="0.3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row>
    <row r="674" spans="1:28" ht="11.25" customHeight="1" x14ac:dyDescent="0.3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row>
    <row r="675" spans="1:28" ht="11.25" customHeight="1" x14ac:dyDescent="0.3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row>
    <row r="676" spans="1:28" ht="11.25" customHeight="1" x14ac:dyDescent="0.3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row>
    <row r="677" spans="1:28" ht="11.25" customHeight="1" x14ac:dyDescent="0.3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row>
    <row r="678" spans="1:28" ht="11.25" customHeight="1" x14ac:dyDescent="0.3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row>
    <row r="679" spans="1:28" ht="11.25" customHeight="1" x14ac:dyDescent="0.3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row>
    <row r="680" spans="1:28" ht="11.25" customHeight="1" x14ac:dyDescent="0.3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row>
    <row r="681" spans="1:28" ht="11.25" customHeight="1" x14ac:dyDescent="0.3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row>
    <row r="682" spans="1:28" ht="11.25" customHeight="1" x14ac:dyDescent="0.3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row>
    <row r="683" spans="1:28" ht="11.25" customHeight="1" x14ac:dyDescent="0.3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row>
    <row r="684" spans="1:28" ht="11.25" customHeight="1" x14ac:dyDescent="0.3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row>
    <row r="685" spans="1:28" ht="11.25" customHeight="1" x14ac:dyDescent="0.3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row>
    <row r="686" spans="1:28" ht="11.25" customHeight="1" x14ac:dyDescent="0.3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row>
    <row r="687" spans="1:28" ht="11.25" customHeight="1" x14ac:dyDescent="0.3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row>
    <row r="688" spans="1:28" ht="11.25" customHeight="1" x14ac:dyDescent="0.3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row>
    <row r="689" spans="1:28" ht="11.25" customHeight="1" x14ac:dyDescent="0.3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row>
    <row r="690" spans="1:28" ht="11.25" customHeight="1" x14ac:dyDescent="0.3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row>
    <row r="691" spans="1:28" ht="11.25" customHeight="1" x14ac:dyDescent="0.3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row>
    <row r="692" spans="1:28" ht="11.25" customHeight="1" x14ac:dyDescent="0.3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row>
    <row r="693" spans="1:28" ht="11.25" customHeight="1" x14ac:dyDescent="0.3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row>
    <row r="694" spans="1:28" ht="11.25" customHeight="1" x14ac:dyDescent="0.3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row>
    <row r="695" spans="1:28" ht="11.25" customHeight="1" x14ac:dyDescent="0.3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row>
    <row r="696" spans="1:28" ht="11.25" customHeight="1" x14ac:dyDescent="0.3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row>
    <row r="697" spans="1:28" ht="11.25" customHeight="1" x14ac:dyDescent="0.3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row>
    <row r="698" spans="1:28" ht="11.25" customHeight="1" x14ac:dyDescent="0.3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row>
    <row r="699" spans="1:28" ht="11.25" customHeight="1" x14ac:dyDescent="0.3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row>
    <row r="700" spans="1:28" ht="11.25" customHeight="1" x14ac:dyDescent="0.3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row>
    <row r="701" spans="1:28" ht="11.25" customHeight="1" x14ac:dyDescent="0.3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row>
    <row r="702" spans="1:28" ht="11.25" customHeight="1" x14ac:dyDescent="0.3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row>
    <row r="703" spans="1:28" ht="11.25" customHeight="1" x14ac:dyDescent="0.3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row>
    <row r="704" spans="1:28" ht="11.25" customHeight="1" x14ac:dyDescent="0.3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row>
    <row r="705" spans="1:28" ht="11.25" customHeight="1" x14ac:dyDescent="0.3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row>
    <row r="706" spans="1:28" ht="11.25" customHeight="1" x14ac:dyDescent="0.3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row>
    <row r="707" spans="1:28" ht="11.25" customHeight="1" x14ac:dyDescent="0.3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row>
    <row r="708" spans="1:28" ht="11.25" customHeight="1" x14ac:dyDescent="0.3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row>
    <row r="709" spans="1:28" ht="11.25" customHeight="1" x14ac:dyDescent="0.3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row>
    <row r="710" spans="1:28" ht="11.25" customHeight="1" x14ac:dyDescent="0.3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row>
    <row r="711" spans="1:28" ht="11.25" customHeight="1" x14ac:dyDescent="0.3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row>
    <row r="712" spans="1:28" ht="11.25" customHeight="1" x14ac:dyDescent="0.3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row>
    <row r="713" spans="1:28" ht="11.25" customHeight="1" x14ac:dyDescent="0.3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row>
    <row r="714" spans="1:28" ht="11.25" customHeight="1" x14ac:dyDescent="0.3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row>
    <row r="715" spans="1:28" ht="11.25" customHeight="1" x14ac:dyDescent="0.3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row>
    <row r="716" spans="1:28" ht="11.25" customHeight="1" x14ac:dyDescent="0.3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row>
    <row r="717" spans="1:28" ht="11.25" customHeight="1" x14ac:dyDescent="0.3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row>
    <row r="718" spans="1:28" ht="11.25" customHeight="1" x14ac:dyDescent="0.3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row>
    <row r="719" spans="1:28" ht="11.25" customHeight="1" x14ac:dyDescent="0.3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row>
    <row r="720" spans="1:28" ht="11.25" customHeight="1" x14ac:dyDescent="0.3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row>
    <row r="721" spans="1:28" ht="11.25" customHeight="1" x14ac:dyDescent="0.3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row>
    <row r="722" spans="1:28" ht="11.25" customHeight="1" x14ac:dyDescent="0.3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row>
    <row r="723" spans="1:28" ht="11.25" customHeight="1" x14ac:dyDescent="0.3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row>
    <row r="724" spans="1:28" ht="11.25" customHeight="1" x14ac:dyDescent="0.3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row>
    <row r="725" spans="1:28" ht="11.25" customHeight="1" x14ac:dyDescent="0.3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row>
    <row r="726" spans="1:28" ht="11.25" customHeight="1" x14ac:dyDescent="0.3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row>
    <row r="727" spans="1:28" ht="11.25" customHeight="1" x14ac:dyDescent="0.3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row>
    <row r="728" spans="1:28" ht="11.25" customHeight="1" x14ac:dyDescent="0.3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row>
    <row r="729" spans="1:28" ht="11.25" customHeight="1" x14ac:dyDescent="0.3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row>
    <row r="730" spans="1:28" ht="11.25" customHeight="1" x14ac:dyDescent="0.3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row>
    <row r="731" spans="1:28" ht="11.25" customHeight="1" x14ac:dyDescent="0.3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row>
    <row r="732" spans="1:28" ht="11.25" customHeight="1" x14ac:dyDescent="0.3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row>
    <row r="733" spans="1:28" ht="11.25" customHeight="1" x14ac:dyDescent="0.3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row>
    <row r="734" spans="1:28" ht="11.25" customHeight="1" x14ac:dyDescent="0.3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row>
    <row r="735" spans="1:28" ht="11.25" customHeight="1" x14ac:dyDescent="0.3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row>
    <row r="736" spans="1:28" ht="11.25" customHeight="1" x14ac:dyDescent="0.3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row>
    <row r="737" spans="1:28" ht="11.25" customHeight="1" x14ac:dyDescent="0.3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row>
    <row r="738" spans="1:28" ht="11.25" customHeight="1" x14ac:dyDescent="0.3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row>
    <row r="739" spans="1:28" ht="11.25" customHeight="1" x14ac:dyDescent="0.3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row>
    <row r="740" spans="1:28" ht="11.25" customHeight="1" x14ac:dyDescent="0.3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row>
    <row r="741" spans="1:28" ht="11.25" customHeight="1" x14ac:dyDescent="0.3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row>
    <row r="742" spans="1:28" ht="11.25" customHeight="1" x14ac:dyDescent="0.3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row>
    <row r="743" spans="1:28" ht="11.25" customHeight="1" x14ac:dyDescent="0.3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row>
    <row r="744" spans="1:28" ht="11.25" customHeight="1" x14ac:dyDescent="0.3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row>
    <row r="745" spans="1:28" ht="11.25" customHeight="1" x14ac:dyDescent="0.3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row>
    <row r="746" spans="1:28" ht="11.25" customHeight="1" x14ac:dyDescent="0.3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row>
    <row r="747" spans="1:28" ht="11.25" customHeight="1" x14ac:dyDescent="0.3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row>
    <row r="748" spans="1:28" ht="11.25" customHeight="1" x14ac:dyDescent="0.3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row>
    <row r="749" spans="1:28" ht="11.25" customHeight="1" x14ac:dyDescent="0.3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row>
    <row r="750" spans="1:28" ht="11.25" customHeight="1" x14ac:dyDescent="0.3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row>
    <row r="751" spans="1:28" ht="11.25" customHeight="1" x14ac:dyDescent="0.3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row>
    <row r="752" spans="1:28" ht="11.25" customHeight="1" x14ac:dyDescent="0.3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row>
    <row r="753" spans="1:28" ht="11.25" customHeight="1" x14ac:dyDescent="0.3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row>
    <row r="754" spans="1:28" ht="11.25" customHeight="1" x14ac:dyDescent="0.3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row>
    <row r="755" spans="1:28" ht="11.25" customHeight="1" x14ac:dyDescent="0.3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row>
    <row r="756" spans="1:28" ht="11.25" customHeight="1" x14ac:dyDescent="0.3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row>
    <row r="757" spans="1:28" ht="11.25" customHeight="1" x14ac:dyDescent="0.3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row>
    <row r="758" spans="1:28" ht="11.25" customHeight="1" x14ac:dyDescent="0.3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row>
    <row r="759" spans="1:28" ht="11.25" customHeight="1" x14ac:dyDescent="0.3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row>
    <row r="760" spans="1:28" ht="11.25" customHeight="1" x14ac:dyDescent="0.3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row>
    <row r="761" spans="1:28" ht="11.25" customHeight="1" x14ac:dyDescent="0.3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row>
    <row r="762" spans="1:28" ht="11.25" customHeight="1" x14ac:dyDescent="0.3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row>
    <row r="763" spans="1:28" ht="11.25" customHeight="1" x14ac:dyDescent="0.3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row>
    <row r="764" spans="1:28" ht="11.25" customHeight="1" x14ac:dyDescent="0.3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row>
    <row r="765" spans="1:28" ht="11.25" customHeight="1" x14ac:dyDescent="0.3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row>
    <row r="766" spans="1:28" ht="11.25" customHeight="1" x14ac:dyDescent="0.3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row>
    <row r="767" spans="1:28" ht="11.25" customHeight="1" x14ac:dyDescent="0.3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row>
    <row r="768" spans="1:28" ht="11.25" customHeight="1" x14ac:dyDescent="0.3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row>
    <row r="769" spans="1:28" ht="11.25" customHeight="1" x14ac:dyDescent="0.3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row>
    <row r="770" spans="1:28" ht="11.25" customHeight="1" x14ac:dyDescent="0.3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row>
    <row r="771" spans="1:28" ht="11.25" customHeight="1" x14ac:dyDescent="0.3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row>
    <row r="772" spans="1:28" ht="11.25" customHeight="1" x14ac:dyDescent="0.3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row>
    <row r="773" spans="1:28" ht="11.25" customHeight="1" x14ac:dyDescent="0.3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row>
    <row r="774" spans="1:28" ht="11.25" customHeight="1" x14ac:dyDescent="0.3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row>
    <row r="775" spans="1:28" ht="11.25" customHeight="1" x14ac:dyDescent="0.3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row>
    <row r="776" spans="1:28" ht="11.25" customHeight="1" x14ac:dyDescent="0.3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row>
    <row r="777" spans="1:28" ht="11.25" customHeight="1" x14ac:dyDescent="0.3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row>
    <row r="778" spans="1:28" ht="11.25" customHeight="1" x14ac:dyDescent="0.3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row>
    <row r="779" spans="1:28" ht="11.25" customHeight="1" x14ac:dyDescent="0.3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row>
    <row r="780" spans="1:28" ht="11.25" customHeight="1" x14ac:dyDescent="0.3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row>
    <row r="781" spans="1:28" ht="11.25" customHeight="1" x14ac:dyDescent="0.3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row>
    <row r="782" spans="1:28" ht="11.25" customHeight="1" x14ac:dyDescent="0.3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row>
    <row r="783" spans="1:28" ht="11.25" customHeight="1" x14ac:dyDescent="0.3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row>
    <row r="784" spans="1:28" ht="11.25" customHeight="1" x14ac:dyDescent="0.3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row>
    <row r="785" spans="1:28" ht="11.25" customHeight="1" x14ac:dyDescent="0.3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row>
    <row r="786" spans="1:28" ht="11.25" customHeight="1" x14ac:dyDescent="0.3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row>
    <row r="787" spans="1:28" ht="11.25" customHeight="1" x14ac:dyDescent="0.3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row>
    <row r="788" spans="1:28" ht="11.25" customHeight="1" x14ac:dyDescent="0.3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row>
    <row r="789" spans="1:28" ht="11.25" customHeight="1" x14ac:dyDescent="0.3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row>
    <row r="790" spans="1:28" ht="11.25" customHeight="1" x14ac:dyDescent="0.3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row>
    <row r="791" spans="1:28" ht="11.25" customHeight="1" x14ac:dyDescent="0.3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row>
    <row r="792" spans="1:28" ht="11.25" customHeight="1" x14ac:dyDescent="0.3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row>
    <row r="793" spans="1:28" ht="11.25" customHeight="1" x14ac:dyDescent="0.3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row>
    <row r="794" spans="1:28" ht="11.25" customHeight="1" x14ac:dyDescent="0.3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row>
    <row r="795" spans="1:28" ht="11.25" customHeight="1" x14ac:dyDescent="0.3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row>
    <row r="796" spans="1:28" ht="11.25" customHeight="1" x14ac:dyDescent="0.3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row>
    <row r="797" spans="1:28" ht="11.25" customHeight="1" x14ac:dyDescent="0.3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row>
    <row r="798" spans="1:28" ht="11.25" customHeight="1" x14ac:dyDescent="0.3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row>
    <row r="799" spans="1:28" ht="11.25" customHeight="1" x14ac:dyDescent="0.3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row>
    <row r="800" spans="1:28" ht="11.25" customHeight="1" x14ac:dyDescent="0.3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row>
    <row r="801" spans="1:28" ht="11.25" customHeight="1" x14ac:dyDescent="0.3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row>
    <row r="802" spans="1:28" ht="11.25" customHeight="1" x14ac:dyDescent="0.3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row>
    <row r="803" spans="1:28" ht="11.25" customHeight="1" x14ac:dyDescent="0.3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row>
    <row r="804" spans="1:28" ht="11.25" customHeight="1" x14ac:dyDescent="0.3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row>
    <row r="805" spans="1:28" ht="11.25" customHeight="1" x14ac:dyDescent="0.3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row>
    <row r="806" spans="1:28" ht="11.25" customHeight="1" x14ac:dyDescent="0.3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row>
    <row r="807" spans="1:28" ht="11.25" customHeight="1" x14ac:dyDescent="0.3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row>
    <row r="808" spans="1:28" ht="11.25" customHeight="1" x14ac:dyDescent="0.3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row>
    <row r="809" spans="1:28" ht="11.25" customHeight="1" x14ac:dyDescent="0.3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row>
    <row r="810" spans="1:28" ht="11.25" customHeight="1" x14ac:dyDescent="0.3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row>
    <row r="811" spans="1:28" ht="11.25" customHeight="1" x14ac:dyDescent="0.3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row>
    <row r="812" spans="1:28" ht="11.25" customHeight="1" x14ac:dyDescent="0.3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row>
    <row r="813" spans="1:28" ht="11.25" customHeight="1" x14ac:dyDescent="0.3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row>
    <row r="814" spans="1:28" ht="11.25" customHeight="1" x14ac:dyDescent="0.3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row>
    <row r="815" spans="1:28" ht="11.25" customHeight="1" x14ac:dyDescent="0.3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row>
    <row r="816" spans="1:28" ht="11.25" customHeight="1" x14ac:dyDescent="0.3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row>
    <row r="817" spans="1:28" ht="11.25" customHeight="1" x14ac:dyDescent="0.3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row>
    <row r="818" spans="1:28" ht="11.25" customHeight="1" x14ac:dyDescent="0.3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row>
    <row r="819" spans="1:28" ht="11.25" customHeight="1" x14ac:dyDescent="0.3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row>
    <row r="820" spans="1:28" ht="11.25" customHeight="1" x14ac:dyDescent="0.3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row>
    <row r="821" spans="1:28" ht="11.25" customHeight="1" x14ac:dyDescent="0.3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row>
    <row r="822" spans="1:28" ht="11.25" customHeight="1" x14ac:dyDescent="0.3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row>
    <row r="823" spans="1:28" ht="11.25" customHeight="1" x14ac:dyDescent="0.3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row>
    <row r="824" spans="1:28" ht="11.25" customHeight="1" x14ac:dyDescent="0.3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row>
    <row r="825" spans="1:28" ht="11.25" customHeight="1" x14ac:dyDescent="0.3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row>
    <row r="826" spans="1:28" ht="11.25" customHeight="1" x14ac:dyDescent="0.3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row>
    <row r="827" spans="1:28" ht="11.25" customHeight="1" x14ac:dyDescent="0.3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row>
    <row r="828" spans="1:28" ht="11.25" customHeight="1" x14ac:dyDescent="0.3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row>
    <row r="829" spans="1:28" ht="11.25" customHeight="1" x14ac:dyDescent="0.3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row>
    <row r="830" spans="1:28" ht="11.25" customHeight="1" x14ac:dyDescent="0.3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row>
    <row r="831" spans="1:28" ht="11.25" customHeight="1" x14ac:dyDescent="0.3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row>
    <row r="832" spans="1:28" ht="11.25" customHeight="1" x14ac:dyDescent="0.3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row>
    <row r="833" spans="1:28" ht="11.25" customHeight="1" x14ac:dyDescent="0.3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row>
    <row r="834" spans="1:28" ht="11.25" customHeight="1" x14ac:dyDescent="0.3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row>
    <row r="835" spans="1:28" ht="11.25" customHeight="1" x14ac:dyDescent="0.3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row>
    <row r="836" spans="1:28" ht="11.25" customHeight="1" x14ac:dyDescent="0.3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row>
    <row r="837" spans="1:28" ht="11.25" customHeight="1" x14ac:dyDescent="0.3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row>
    <row r="838" spans="1:28" ht="11.25" customHeight="1" x14ac:dyDescent="0.3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row>
    <row r="839" spans="1:28" ht="11.25" customHeight="1" x14ac:dyDescent="0.3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row>
    <row r="840" spans="1:28" ht="11.25" customHeight="1" x14ac:dyDescent="0.3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row>
    <row r="841" spans="1:28" ht="11.25" customHeight="1" x14ac:dyDescent="0.3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row>
    <row r="842" spans="1:28" ht="11.25" customHeight="1" x14ac:dyDescent="0.3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row>
    <row r="843" spans="1:28" ht="11.25" customHeight="1" x14ac:dyDescent="0.3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row>
    <row r="844" spans="1:28" ht="11.25" customHeight="1" x14ac:dyDescent="0.3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row>
    <row r="845" spans="1:28" ht="11.25" customHeight="1" x14ac:dyDescent="0.3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row>
    <row r="846" spans="1:28" ht="11.25" customHeight="1" x14ac:dyDescent="0.3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row>
    <row r="847" spans="1:28" ht="11.25" customHeight="1" x14ac:dyDescent="0.3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row>
    <row r="848" spans="1:28" ht="11.25" customHeight="1" x14ac:dyDescent="0.3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row>
    <row r="849" spans="1:28" ht="11.25" customHeight="1" x14ac:dyDescent="0.3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row>
    <row r="850" spans="1:28" ht="11.25" customHeight="1" x14ac:dyDescent="0.3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row>
    <row r="851" spans="1:28" ht="11.25" customHeight="1" x14ac:dyDescent="0.3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row>
    <row r="852" spans="1:28" ht="11.25" customHeight="1" x14ac:dyDescent="0.3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row>
    <row r="853" spans="1:28" ht="11.25" customHeight="1" x14ac:dyDescent="0.3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row>
    <row r="854" spans="1:28" ht="11.25" customHeight="1" x14ac:dyDescent="0.3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row>
    <row r="855" spans="1:28" ht="11.25" customHeight="1" x14ac:dyDescent="0.3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row>
    <row r="856" spans="1:28" ht="11.25" customHeight="1" x14ac:dyDescent="0.3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row>
    <row r="857" spans="1:28" ht="11.25" customHeight="1" x14ac:dyDescent="0.3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row>
    <row r="858" spans="1:28" ht="11.25" customHeight="1" x14ac:dyDescent="0.3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row>
    <row r="859" spans="1:28" ht="11.25" customHeight="1" x14ac:dyDescent="0.3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row>
    <row r="860" spans="1:28" ht="11.25" customHeight="1" x14ac:dyDescent="0.3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row>
    <row r="861" spans="1:28" ht="11.25" customHeight="1" x14ac:dyDescent="0.3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row>
    <row r="862" spans="1:28" ht="11.25" customHeight="1" x14ac:dyDescent="0.3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row>
    <row r="863" spans="1:28" ht="11.25" customHeight="1" x14ac:dyDescent="0.3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row>
    <row r="864" spans="1:28" ht="11.25" customHeight="1" x14ac:dyDescent="0.3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row>
    <row r="865" spans="1:28" ht="11.25" customHeight="1" x14ac:dyDescent="0.3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row>
    <row r="866" spans="1:28" ht="11.25" customHeight="1" x14ac:dyDescent="0.3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row>
    <row r="867" spans="1:28" ht="11.25" customHeight="1" x14ac:dyDescent="0.3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row>
    <row r="868" spans="1:28" ht="11.25" customHeight="1" x14ac:dyDescent="0.3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row>
    <row r="869" spans="1:28" ht="11.25" customHeight="1" x14ac:dyDescent="0.3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row>
    <row r="870" spans="1:28" ht="11.25" customHeight="1" x14ac:dyDescent="0.3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row>
    <row r="871" spans="1:28" ht="11.25" customHeight="1" x14ac:dyDescent="0.3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row>
    <row r="872" spans="1:28" ht="11.25" customHeight="1" x14ac:dyDescent="0.3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row>
    <row r="873" spans="1:28" ht="11.25" customHeight="1" x14ac:dyDescent="0.3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row>
    <row r="874" spans="1:28" ht="11.25" customHeight="1" x14ac:dyDescent="0.3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row>
    <row r="875" spans="1:28" ht="11.25" customHeight="1" x14ac:dyDescent="0.3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row>
    <row r="876" spans="1:28" ht="11.25" customHeight="1" x14ac:dyDescent="0.3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row>
    <row r="877" spans="1:28" ht="11.25" customHeight="1" x14ac:dyDescent="0.3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row>
    <row r="878" spans="1:28" ht="11.25" customHeight="1" x14ac:dyDescent="0.3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row>
    <row r="879" spans="1:28" ht="11.25" customHeight="1" x14ac:dyDescent="0.3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row>
    <row r="880" spans="1:28" ht="11.25" customHeight="1" x14ac:dyDescent="0.3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row>
    <row r="881" spans="1:28" ht="11.25" customHeight="1" x14ac:dyDescent="0.3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row>
    <row r="882" spans="1:28" ht="11.25" customHeight="1" x14ac:dyDescent="0.3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row>
    <row r="883" spans="1:28" ht="11.25" customHeight="1" x14ac:dyDescent="0.3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row>
    <row r="884" spans="1:28" ht="11.25" customHeight="1" x14ac:dyDescent="0.3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row>
    <row r="885" spans="1:28" ht="11.25" customHeight="1" x14ac:dyDescent="0.3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row>
    <row r="886" spans="1:28" ht="11.25" customHeight="1" x14ac:dyDescent="0.3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row>
    <row r="887" spans="1:28" ht="11.25" customHeight="1" x14ac:dyDescent="0.3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row>
    <row r="888" spans="1:28" ht="11.25" customHeight="1" x14ac:dyDescent="0.3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row>
    <row r="889" spans="1:28" ht="11.25" customHeight="1" x14ac:dyDescent="0.3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row>
    <row r="890" spans="1:28" ht="11.25" customHeight="1" x14ac:dyDescent="0.3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row>
    <row r="891" spans="1:28" ht="11.25" customHeight="1" x14ac:dyDescent="0.3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row>
    <row r="892" spans="1:28" ht="11.25" customHeight="1" x14ac:dyDescent="0.3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row>
    <row r="893" spans="1:28" ht="11.25" customHeight="1" x14ac:dyDescent="0.3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row>
    <row r="894" spans="1:28" ht="11.25" customHeight="1" x14ac:dyDescent="0.3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row>
    <row r="895" spans="1:28" ht="11.25" customHeight="1" x14ac:dyDescent="0.3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row>
    <row r="896" spans="1:28" ht="11.25" customHeight="1" x14ac:dyDescent="0.3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row>
    <row r="897" spans="1:28" ht="11.25" customHeight="1" x14ac:dyDescent="0.3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row>
    <row r="898" spans="1:28" ht="11.25" customHeight="1" x14ac:dyDescent="0.3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row>
    <row r="899" spans="1:28" ht="11.25" customHeight="1" x14ac:dyDescent="0.3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row>
    <row r="900" spans="1:28" ht="11.25" customHeight="1" x14ac:dyDescent="0.3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row>
    <row r="901" spans="1:28" ht="11.25" customHeight="1" x14ac:dyDescent="0.3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row>
    <row r="902" spans="1:28" ht="11.25" customHeight="1" x14ac:dyDescent="0.3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row>
    <row r="903" spans="1:28" ht="11.25" customHeight="1" x14ac:dyDescent="0.3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row>
    <row r="904" spans="1:28" ht="11.25" customHeight="1" x14ac:dyDescent="0.3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row>
    <row r="905" spans="1:28" ht="11.25" customHeight="1" x14ac:dyDescent="0.3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row>
    <row r="906" spans="1:28" ht="11.25" customHeight="1" x14ac:dyDescent="0.3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row>
    <row r="907" spans="1:28" ht="11.25" customHeight="1" x14ac:dyDescent="0.3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row>
    <row r="908" spans="1:28" ht="11.25" customHeight="1" x14ac:dyDescent="0.3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row>
    <row r="909" spans="1:28" ht="11.25" customHeight="1" x14ac:dyDescent="0.3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row>
    <row r="910" spans="1:28" ht="11.25" customHeight="1" x14ac:dyDescent="0.3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row>
    <row r="911" spans="1:28" ht="11.25" customHeight="1" x14ac:dyDescent="0.3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row>
    <row r="912" spans="1:28" ht="11.25" customHeight="1" x14ac:dyDescent="0.3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row>
    <row r="913" spans="1:28" ht="11.25" customHeight="1" x14ac:dyDescent="0.3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row>
    <row r="914" spans="1:28" ht="11.25" customHeight="1" x14ac:dyDescent="0.3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row>
    <row r="915" spans="1:28" ht="11.25" customHeight="1" x14ac:dyDescent="0.3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row>
    <row r="916" spans="1:28" ht="11.25" customHeight="1" x14ac:dyDescent="0.3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row>
    <row r="917" spans="1:28" ht="11.25" customHeight="1" x14ac:dyDescent="0.3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row>
    <row r="918" spans="1:28" ht="11.25" customHeight="1" x14ac:dyDescent="0.3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row>
    <row r="919" spans="1:28" ht="11.25" customHeight="1" x14ac:dyDescent="0.3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row>
    <row r="920" spans="1:28" ht="11.25" customHeight="1" x14ac:dyDescent="0.3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row>
    <row r="921" spans="1:28" ht="11.25" customHeight="1" x14ac:dyDescent="0.3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row>
    <row r="922" spans="1:28" ht="11.25" customHeight="1" x14ac:dyDescent="0.3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row>
    <row r="923" spans="1:28" ht="11.25" customHeight="1" x14ac:dyDescent="0.3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row>
    <row r="924" spans="1:28" ht="11.25" customHeight="1" x14ac:dyDescent="0.3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row>
    <row r="925" spans="1:28" ht="11.25" customHeight="1" x14ac:dyDescent="0.3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row>
    <row r="926" spans="1:28" ht="11.25" customHeight="1" x14ac:dyDescent="0.3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row>
    <row r="927" spans="1:28" ht="11.25" customHeight="1" x14ac:dyDescent="0.3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row>
    <row r="928" spans="1:28" ht="11.25" customHeight="1" x14ac:dyDescent="0.3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row>
    <row r="929" spans="1:28" ht="11.25" customHeight="1" x14ac:dyDescent="0.3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row>
    <row r="930" spans="1:28" ht="11.25" customHeight="1" x14ac:dyDescent="0.3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row>
    <row r="931" spans="1:28" ht="11.25" customHeight="1" x14ac:dyDescent="0.3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row>
    <row r="932" spans="1:28" ht="11.25" customHeight="1" x14ac:dyDescent="0.3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row>
    <row r="933" spans="1:28" ht="11.25" customHeight="1" x14ac:dyDescent="0.3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row>
    <row r="934" spans="1:28" ht="11.25" customHeight="1" x14ac:dyDescent="0.3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row>
    <row r="935" spans="1:28" ht="11.25" customHeight="1" x14ac:dyDescent="0.3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row>
    <row r="936" spans="1:28" ht="11.25" customHeight="1" x14ac:dyDescent="0.3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row>
    <row r="937" spans="1:28" ht="11.25" customHeight="1" x14ac:dyDescent="0.3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row>
    <row r="938" spans="1:28" ht="11.25" customHeight="1" x14ac:dyDescent="0.3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row>
    <row r="939" spans="1:28" ht="11.25" customHeight="1" x14ac:dyDescent="0.3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row>
    <row r="940" spans="1:28" ht="11.25" customHeight="1" x14ac:dyDescent="0.3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row>
    <row r="941" spans="1:28" ht="11.25" customHeight="1" x14ac:dyDescent="0.3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row>
    <row r="942" spans="1:28" ht="11.25" customHeight="1" x14ac:dyDescent="0.3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row>
    <row r="943" spans="1:28" ht="11.25" customHeight="1" x14ac:dyDescent="0.3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row>
    <row r="944" spans="1:28" ht="11.25" customHeight="1" x14ac:dyDescent="0.3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row>
    <row r="945" spans="1:28" ht="11.25" customHeight="1" x14ac:dyDescent="0.3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row>
    <row r="946" spans="1:28" ht="11.25" customHeight="1" x14ac:dyDescent="0.3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row>
    <row r="947" spans="1:28" ht="11.25" customHeight="1" x14ac:dyDescent="0.3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row>
    <row r="948" spans="1:28" ht="11.25" customHeight="1" x14ac:dyDescent="0.3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row>
    <row r="949" spans="1:28" ht="11.25" customHeight="1" x14ac:dyDescent="0.3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row>
    <row r="950" spans="1:28" ht="11.25" customHeight="1" x14ac:dyDescent="0.3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row>
    <row r="951" spans="1:28" ht="11.25" customHeight="1" x14ac:dyDescent="0.3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row>
    <row r="952" spans="1:28" ht="11.25" customHeight="1" x14ac:dyDescent="0.3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row>
    <row r="953" spans="1:28" ht="11.25" customHeight="1" x14ac:dyDescent="0.3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row>
    <row r="954" spans="1:28" ht="11.25" customHeight="1" x14ac:dyDescent="0.3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row>
    <row r="955" spans="1:28" ht="11.25" customHeight="1" x14ac:dyDescent="0.3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row>
    <row r="956" spans="1:28" ht="11.25" customHeight="1" x14ac:dyDescent="0.3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row>
    <row r="957" spans="1:28" ht="11.25" customHeight="1" x14ac:dyDescent="0.3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row>
    <row r="958" spans="1:28" ht="11.25" customHeight="1" x14ac:dyDescent="0.3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row>
    <row r="959" spans="1:28" ht="11.25" customHeight="1" x14ac:dyDescent="0.3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row>
    <row r="960" spans="1:28" ht="11.25" customHeight="1" x14ac:dyDescent="0.3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row>
    <row r="961" spans="1:28" ht="11.25" customHeight="1" x14ac:dyDescent="0.3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row>
    <row r="962" spans="1:28" ht="11.25" customHeight="1" x14ac:dyDescent="0.3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row>
    <row r="963" spans="1:28" ht="11.25" customHeight="1" x14ac:dyDescent="0.3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row>
    <row r="964" spans="1:28" ht="11.25" customHeight="1" x14ac:dyDescent="0.3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row>
    <row r="965" spans="1:28" ht="11.25" customHeight="1" x14ac:dyDescent="0.3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row>
    <row r="966" spans="1:28" ht="11.25" customHeight="1" x14ac:dyDescent="0.3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row>
    <row r="967" spans="1:28" ht="11.25" customHeight="1" x14ac:dyDescent="0.3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row>
    <row r="968" spans="1:28" ht="11.25" customHeight="1" x14ac:dyDescent="0.3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row>
    <row r="969" spans="1:28" ht="11.25" customHeight="1" x14ac:dyDescent="0.3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row>
    <row r="970" spans="1:28" ht="11.25" customHeight="1" x14ac:dyDescent="0.3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row>
    <row r="971" spans="1:28" ht="11.25" customHeight="1" x14ac:dyDescent="0.3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row>
    <row r="972" spans="1:28" ht="11.25" customHeight="1" x14ac:dyDescent="0.3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row>
    <row r="973" spans="1:28" ht="11.25" customHeight="1" x14ac:dyDescent="0.3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row>
    <row r="974" spans="1:28" ht="11.25" customHeight="1" x14ac:dyDescent="0.3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row>
    <row r="975" spans="1:28" ht="11.25" customHeight="1" x14ac:dyDescent="0.3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row>
    <row r="976" spans="1:28" ht="11.25" customHeight="1" x14ac:dyDescent="0.3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row>
    <row r="977" spans="1:28" ht="11.25" customHeight="1" x14ac:dyDescent="0.3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row>
    <row r="978" spans="1:28" ht="11.25" customHeight="1" x14ac:dyDescent="0.3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row>
    <row r="979" spans="1:28" ht="11.25" customHeight="1" x14ac:dyDescent="0.3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row>
    <row r="980" spans="1:28" ht="11.25" customHeight="1" x14ac:dyDescent="0.3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row>
    <row r="981" spans="1:28" ht="11.25" customHeight="1" x14ac:dyDescent="0.3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row>
    <row r="982" spans="1:28" ht="11.25" customHeight="1" x14ac:dyDescent="0.3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row>
    <row r="983" spans="1:28" ht="11.25" customHeight="1" x14ac:dyDescent="0.3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row>
    <row r="984" spans="1:28" ht="11.25" customHeight="1" x14ac:dyDescent="0.3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row>
    <row r="985" spans="1:28" ht="11.25" customHeight="1" x14ac:dyDescent="0.3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row>
    <row r="986" spans="1:28" ht="11.25" customHeight="1" x14ac:dyDescent="0.3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row>
    <row r="987" spans="1:28" ht="11.25" customHeight="1" x14ac:dyDescent="0.3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row>
    <row r="988" spans="1:28" ht="11.25" customHeight="1" x14ac:dyDescent="0.3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row>
    <row r="989" spans="1:28" ht="11.25" customHeight="1" x14ac:dyDescent="0.3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row>
    <row r="990" spans="1:28" ht="11.25" customHeight="1" x14ac:dyDescent="0.3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row>
    <row r="991" spans="1:28" ht="11.25" customHeight="1" x14ac:dyDescent="0.3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row>
    <row r="992" spans="1:28" ht="11.25" customHeight="1" x14ac:dyDescent="0.3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row>
    <row r="993" spans="1:28" ht="11.25" customHeight="1" x14ac:dyDescent="0.3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row>
    <row r="994" spans="1:28" ht="11.25" customHeight="1" x14ac:dyDescent="0.3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row>
    <row r="995" spans="1:28" ht="11.25" customHeight="1" x14ac:dyDescent="0.3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row>
    <row r="996" spans="1:28" ht="11.25" customHeight="1" x14ac:dyDescent="0.3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row>
    <row r="997" spans="1:28" ht="11.25" customHeight="1" x14ac:dyDescent="0.3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row>
    <row r="998" spans="1:28" ht="11.25" customHeight="1" x14ac:dyDescent="0.3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row>
    <row r="999" spans="1:28" ht="11.25" customHeight="1" x14ac:dyDescent="0.3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row>
    <row r="1000" spans="1:28" ht="11.25" customHeight="1" x14ac:dyDescent="0.3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row>
    <row r="1001" spans="1:28" ht="11.25" customHeight="1" x14ac:dyDescent="0.3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row>
    <row r="1002" spans="1:28" ht="11.25" customHeight="1" x14ac:dyDescent="0.35">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row>
    <row r="1003" spans="1:28" ht="11.25" customHeight="1" x14ac:dyDescent="0.35">
      <c r="A1003" s="1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row>
    <row r="1004" spans="1:28" ht="11.25" customHeight="1" x14ac:dyDescent="0.35">
      <c r="A1004" s="1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row>
    <row r="1005" spans="1:28" ht="11.25" customHeight="1" x14ac:dyDescent="0.35">
      <c r="A1005" s="1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row>
    <row r="1006" spans="1:28" ht="11.25" customHeight="1" x14ac:dyDescent="0.35">
      <c r="A1006" s="18"/>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row>
    <row r="1007" spans="1:28" ht="11.25" customHeight="1" x14ac:dyDescent="0.35">
      <c r="A1007" s="18"/>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c r="AA1007" s="18"/>
      <c r="AB1007" s="18"/>
    </row>
    <row r="1008" spans="1:28" ht="11.25" customHeight="1" x14ac:dyDescent="0.35">
      <c r="A1008" s="18"/>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c r="AA1008" s="18"/>
      <c r="AB1008" s="18"/>
    </row>
  </sheetData>
  <mergeCells count="126">
    <mergeCell ref="E36:F36"/>
    <mergeCell ref="A31:A32"/>
    <mergeCell ref="B31:B32"/>
    <mergeCell ref="C31:C32"/>
    <mergeCell ref="D31:D32"/>
    <mergeCell ref="A33:A34"/>
    <mergeCell ref="B33:B34"/>
    <mergeCell ref="C33:C34"/>
    <mergeCell ref="A6:H6"/>
    <mergeCell ref="A7:B7"/>
    <mergeCell ref="C7:D7"/>
    <mergeCell ref="F7:G7"/>
    <mergeCell ref="H7:H9"/>
    <mergeCell ref="E8:E9"/>
    <mergeCell ref="F8:G9"/>
    <mergeCell ref="D33:D34"/>
    <mergeCell ref="A35:H35"/>
    <mergeCell ref="B19:B20"/>
    <mergeCell ref="C19:C20"/>
    <mergeCell ref="A8:B8"/>
    <mergeCell ref="A9:B9"/>
    <mergeCell ref="A17:A18"/>
    <mergeCell ref="B17:B18"/>
    <mergeCell ref="C17:C18"/>
    <mergeCell ref="D17:D18"/>
    <mergeCell ref="D19:D20"/>
    <mergeCell ref="A19:A20"/>
    <mergeCell ref="A10:H10"/>
    <mergeCell ref="A11:H11"/>
    <mergeCell ref="A12:D12"/>
    <mergeCell ref="E12:F12"/>
    <mergeCell ref="A13:D14"/>
    <mergeCell ref="A15:D15"/>
    <mergeCell ref="A21:A22"/>
    <mergeCell ref="B21:B22"/>
    <mergeCell ref="C21:C22"/>
    <mergeCell ref="D21:D22"/>
    <mergeCell ref="A23:H23"/>
    <mergeCell ref="E24:H24"/>
    <mergeCell ref="A24:D24"/>
    <mergeCell ref="A25:D26"/>
    <mergeCell ref="A27:D27"/>
    <mergeCell ref="A29:A30"/>
    <mergeCell ref="B29:B30"/>
    <mergeCell ref="C29:C30"/>
    <mergeCell ref="D29:D30"/>
    <mergeCell ref="A36:D36"/>
    <mergeCell ref="A37:D38"/>
    <mergeCell ref="A39:D39"/>
    <mergeCell ref="A41:A42"/>
    <mergeCell ref="B41:B42"/>
    <mergeCell ref="C41:C42"/>
    <mergeCell ref="D41:D42"/>
    <mergeCell ref="A80:E80"/>
    <mergeCell ref="A81:E81"/>
    <mergeCell ref="A82:E82"/>
    <mergeCell ref="A83:D83"/>
    <mergeCell ref="A84:E84"/>
    <mergeCell ref="A85:E85"/>
    <mergeCell ref="A86:E86"/>
    <mergeCell ref="A87:E87"/>
    <mergeCell ref="A88:E88"/>
    <mergeCell ref="A89:E89"/>
    <mergeCell ref="A90:E90"/>
    <mergeCell ref="A91:E91"/>
    <mergeCell ref="A92:E92"/>
    <mergeCell ref="A93:E93"/>
    <mergeCell ref="A101:E101"/>
    <mergeCell ref="A102:E102"/>
    <mergeCell ref="A103:E103"/>
    <mergeCell ref="A104:E104"/>
    <mergeCell ref="A105:E105"/>
    <mergeCell ref="A106:E106"/>
    <mergeCell ref="A107:E107"/>
    <mergeCell ref="A94:E94"/>
    <mergeCell ref="A95:E95"/>
    <mergeCell ref="A96:E96"/>
    <mergeCell ref="A97:E97"/>
    <mergeCell ref="A98:E98"/>
    <mergeCell ref="A99:E99"/>
    <mergeCell ref="A100:E100"/>
    <mergeCell ref="D45:D46"/>
    <mergeCell ref="A47:H47"/>
    <mergeCell ref="E48:H48"/>
    <mergeCell ref="A43:A44"/>
    <mergeCell ref="B43:B44"/>
    <mergeCell ref="C43:C44"/>
    <mergeCell ref="D43:D44"/>
    <mergeCell ref="A45:A46"/>
    <mergeCell ref="B45:B46"/>
    <mergeCell ref="C45:C46"/>
    <mergeCell ref="A48:D48"/>
    <mergeCell ref="A49:D50"/>
    <mergeCell ref="A51:D51"/>
    <mergeCell ref="A53:A54"/>
    <mergeCell ref="B53:B54"/>
    <mergeCell ref="C53:C54"/>
    <mergeCell ref="D53:D54"/>
    <mergeCell ref="A55:A56"/>
    <mergeCell ref="B55:B56"/>
    <mergeCell ref="C55:C56"/>
    <mergeCell ref="D55:D56"/>
    <mergeCell ref="A57:A58"/>
    <mergeCell ref="B57:B58"/>
    <mergeCell ref="C57:C58"/>
    <mergeCell ref="D57:D58"/>
    <mergeCell ref="A59:E59"/>
    <mergeCell ref="A60:D60"/>
    <mergeCell ref="A61:E61"/>
    <mergeCell ref="A62:E62"/>
    <mergeCell ref="A63:E63"/>
    <mergeCell ref="A73:E73"/>
    <mergeCell ref="A74:E74"/>
    <mergeCell ref="A75:E75"/>
    <mergeCell ref="A77:E77"/>
    <mergeCell ref="A78:E78"/>
    <mergeCell ref="A79:E79"/>
    <mergeCell ref="A64:E64"/>
    <mergeCell ref="A65:E65"/>
    <mergeCell ref="A66:E66"/>
    <mergeCell ref="A67:E67"/>
    <mergeCell ref="A68:E68"/>
    <mergeCell ref="A69:E69"/>
    <mergeCell ref="A70:E70"/>
    <mergeCell ref="A71:E71"/>
    <mergeCell ref="A72:E72"/>
  </mergeCells>
  <printOptions horizontalCentered="1"/>
  <pageMargins left="0.2" right="0.2" top="0" bottom="0.35000000000000003" header="0" footer="0"/>
  <pageSetup paperSize="9" orientation="landscape"/>
  <headerFooter>
    <oddFooter>&amp;L000000Fichier : &amp;F&amp;C000000Onglet : &amp;A&amp;R000000Imprimé le &amp;D, page n° &amp;P/</oddFooter>
  </headerFooter>
  <rowBreaks count="4" manualBreakCount="4">
    <brk id="34" man="1"/>
    <brk id="22" man="1"/>
    <brk id="58" man="1"/>
    <brk id="46" man="1"/>
  </row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1000"/>
  <sheetViews>
    <sheetView workbookViewId="0"/>
  </sheetViews>
  <sheetFormatPr baseColWidth="10" defaultColWidth="10.15234375" defaultRowHeight="15" customHeight="1" x14ac:dyDescent="0.35"/>
  <cols>
    <col min="1" max="1" width="23.69140625" customWidth="1"/>
    <col min="2" max="2" width="14.3046875" customWidth="1"/>
    <col min="3" max="3" width="10.69140625" customWidth="1"/>
    <col min="4" max="4" width="12.69140625" customWidth="1"/>
    <col min="5" max="6" width="10.3828125" customWidth="1"/>
    <col min="7" max="7" width="13.3046875" customWidth="1"/>
    <col min="8" max="11" width="10.3828125" customWidth="1"/>
    <col min="12" max="12" width="18.3046875" customWidth="1"/>
    <col min="13" max="26" width="10.3828125" customWidth="1"/>
  </cols>
  <sheetData>
    <row r="1" spans="1:12" ht="15.5" x14ac:dyDescent="0.35">
      <c r="A1" s="222"/>
      <c r="B1" s="222"/>
      <c r="C1" s="222"/>
      <c r="L1" s="223"/>
    </row>
    <row r="2" spans="1:12" ht="36" customHeight="1" x14ac:dyDescent="0.35">
      <c r="A2" s="224" t="s">
        <v>569</v>
      </c>
      <c r="B2" s="225" t="s">
        <v>570</v>
      </c>
      <c r="C2" s="222"/>
      <c r="D2" s="387" t="s">
        <v>571</v>
      </c>
      <c r="E2" s="388"/>
      <c r="F2" s="388"/>
      <c r="G2" s="389"/>
      <c r="L2" s="223"/>
    </row>
    <row r="3" spans="1:12" ht="46.5" x14ac:dyDescent="0.35">
      <c r="A3" s="226" t="s">
        <v>572</v>
      </c>
      <c r="B3" s="227" t="s">
        <v>573</v>
      </c>
      <c r="C3" s="222"/>
      <c r="D3" s="228" t="s">
        <v>574</v>
      </c>
      <c r="E3" s="229" t="s">
        <v>575</v>
      </c>
      <c r="F3" s="390" t="s">
        <v>576</v>
      </c>
      <c r="G3" s="386"/>
      <c r="L3" s="223"/>
    </row>
    <row r="4" spans="1:12" ht="50.25" customHeight="1" x14ac:dyDescent="0.35">
      <c r="A4" s="230" t="s">
        <v>577</v>
      </c>
      <c r="B4" s="391" t="s">
        <v>578</v>
      </c>
      <c r="C4" s="222"/>
      <c r="D4" s="231" t="s">
        <v>579</v>
      </c>
      <c r="E4" s="232" t="s">
        <v>580</v>
      </c>
      <c r="F4" s="390" t="s">
        <v>581</v>
      </c>
      <c r="G4" s="386"/>
      <c r="L4" s="223"/>
    </row>
    <row r="5" spans="1:12" ht="47.25" customHeight="1" x14ac:dyDescent="0.35">
      <c r="A5" s="233" t="s">
        <v>582</v>
      </c>
      <c r="B5" s="392"/>
      <c r="C5" s="222"/>
      <c r="D5" s="234" t="s">
        <v>583</v>
      </c>
      <c r="E5" s="235" t="s">
        <v>584</v>
      </c>
      <c r="F5" s="393" t="s">
        <v>585</v>
      </c>
      <c r="G5" s="394"/>
      <c r="L5" s="223"/>
    </row>
    <row r="6" spans="1:12" ht="15.5" x14ac:dyDescent="0.35">
      <c r="A6" s="222"/>
      <c r="B6" s="222"/>
      <c r="C6" s="222"/>
      <c r="L6" s="223"/>
    </row>
    <row r="7" spans="1:12" ht="49.5" customHeight="1" x14ac:dyDescent="0.35">
      <c r="A7" s="382" t="str">
        <f>'Mode d''emploi'!A30:J30</f>
        <v>Echelles d'évaluation utilisées</v>
      </c>
      <c r="B7" s="383"/>
      <c r="C7" s="383"/>
      <c r="D7" s="383"/>
      <c r="E7" s="383"/>
      <c r="F7" s="383"/>
      <c r="G7" s="383"/>
      <c r="H7" s="383"/>
      <c r="I7" s="383"/>
      <c r="J7" s="384"/>
      <c r="L7" s="236" t="s">
        <v>586</v>
      </c>
    </row>
    <row r="8" spans="1:12" ht="49.5" customHeight="1" x14ac:dyDescent="0.35">
      <c r="A8" s="395" t="str">
        <f>'Mode d''emploi'!A31:D31</f>
        <v>Niveaux de RÉALISATION
d'une exigence</v>
      </c>
      <c r="B8" s="260"/>
      <c r="C8" s="260"/>
      <c r="D8" s="272"/>
      <c r="E8" s="385" t="str">
        <f>'Mode d''emploi'!E31:J31</f>
        <v xml:space="preserve">LIBELLÉS des niveaux de CONFORMITE des ARTICLES du règlement </v>
      </c>
      <c r="F8" s="260"/>
      <c r="G8" s="260"/>
      <c r="H8" s="260"/>
      <c r="I8" s="260"/>
      <c r="J8" s="386"/>
      <c r="L8" s="237">
        <v>0.5</v>
      </c>
    </row>
    <row r="9" spans="1:12" ht="49.5" customHeight="1" x14ac:dyDescent="0.35">
      <c r="A9" s="395" t="str">
        <f>'Mode d''emploi'!A32:B32</f>
        <v>Libellés explicites 
des niveaux de VÉRACITÉ</v>
      </c>
      <c r="B9" s="272"/>
      <c r="C9" s="238" t="str">
        <f>'Mode d''emploi'!C32</f>
        <v>Choix de VÉRACITÉ</v>
      </c>
      <c r="D9" s="239" t="str">
        <f>'Mode d''emploi'!D32</f>
        <v>Taux de VÉRACITÉ</v>
      </c>
      <c r="E9" s="240" t="str">
        <f>'Mode d''emploi'!E32</f>
        <v>Taux moyen Minimal</v>
      </c>
      <c r="F9" s="240" t="str">
        <f>'Mode d''emploi'!F32</f>
        <v>Taux moyen Maximal</v>
      </c>
      <c r="G9" s="240" t="str">
        <f>'Mode d''emploi'!G32</f>
        <v>Niveau de CONFORMITE</v>
      </c>
      <c r="H9" s="398" t="str">
        <f>'Mode d''emploi'!H32:J32</f>
        <v>Libellés explicites 
des niveaux de conformité</v>
      </c>
      <c r="I9" s="260"/>
      <c r="J9" s="386"/>
      <c r="L9" s="237">
        <v>0.6</v>
      </c>
    </row>
    <row r="10" spans="1:12" ht="49.5" customHeight="1" x14ac:dyDescent="0.35">
      <c r="A10" s="395" t="str">
        <f>'Mode d''emploi'!A33:B33</f>
        <v>Niveau 1 : L'exigence est respectée</v>
      </c>
      <c r="B10" s="272"/>
      <c r="C10" s="241" t="str">
        <f>'Mode d''emploi'!C33</f>
        <v>Fait</v>
      </c>
      <c r="D10" s="242">
        <f>'Mode d''emploi'!D33</f>
        <v>1</v>
      </c>
      <c r="E10" s="243">
        <f>'Mode d''emploi'!E33</f>
        <v>0</v>
      </c>
      <c r="F10" s="243">
        <f>'Mode d''emploi'!F33</f>
        <v>0.49</v>
      </c>
      <c r="G10" s="244" t="str">
        <f>'Mode d''emploi'!G33</f>
        <v>Insuffisant</v>
      </c>
      <c r="H10" s="399" t="str">
        <f>'Mode d''emploi'!H33:J33</f>
        <v>Conformité de niveau 1 :  Revoyez le fonctionnement de vos activités.</v>
      </c>
      <c r="I10" s="260"/>
      <c r="J10" s="386"/>
      <c r="L10" s="237">
        <v>0.7</v>
      </c>
    </row>
    <row r="11" spans="1:12" ht="49.5" customHeight="1" x14ac:dyDescent="0.35">
      <c r="A11" s="395" t="str">
        <f>'Mode d''emploi'!A34:B34</f>
        <v>Niveau 2 : La conformité à l'exigence est en cours…</v>
      </c>
      <c r="B11" s="272"/>
      <c r="C11" s="245" t="str">
        <f>'Mode d''emploi'!C34</f>
        <v>En Cours</v>
      </c>
      <c r="D11" s="242">
        <f>'Mode d''emploi'!D34</f>
        <v>0.35</v>
      </c>
      <c r="E11" s="243">
        <f>'Mode d''emploi'!E34</f>
        <v>0.5</v>
      </c>
      <c r="F11" s="243">
        <f>'Mode d''emploi'!F34</f>
        <v>0.79</v>
      </c>
      <c r="G11" s="244" t="str">
        <f>'Mode d''emploi'!G34</f>
        <v>Convaincant</v>
      </c>
      <c r="H11" s="399" t="str">
        <f>'Mode d''emploi'!H34:J34</f>
        <v>Conformité de niveau 2 : Des améliorations peuvent encore être apportées.</v>
      </c>
      <c r="I11" s="260"/>
      <c r="J11" s="386"/>
      <c r="L11" s="237">
        <v>0.8</v>
      </c>
    </row>
    <row r="12" spans="1:12" ht="49.5" customHeight="1" x14ac:dyDescent="0.35">
      <c r="A12" s="395" t="str">
        <f>'Mode d''emploi'!A35:B35</f>
        <v>Niveau 3 : L'exigence n'est pas respectée</v>
      </c>
      <c r="B12" s="272"/>
      <c r="C12" s="246" t="str">
        <f>'Mode d''emploi'!C35</f>
        <v>Non Fait</v>
      </c>
      <c r="D12" s="242">
        <f>'Mode d''emploi'!D35</f>
        <v>0</v>
      </c>
      <c r="E12" s="243">
        <f>'Mode d''emploi'!E35</f>
        <v>0.9</v>
      </c>
      <c r="F12" s="243">
        <f>'Mode d''emploi'!F35</f>
        <v>1</v>
      </c>
      <c r="G12" s="244" t="str">
        <f>'Mode d''emploi'!G35</f>
        <v>Conforme</v>
      </c>
      <c r="H12" s="399" t="str">
        <f>'Mode d''emploi'!H35:J35</f>
        <v xml:space="preserve">Conformité de niveau 3 : Félicitations, communiquez vos résultats </v>
      </c>
      <c r="I12" s="260"/>
      <c r="J12" s="386"/>
      <c r="L12" s="247">
        <v>0.9</v>
      </c>
    </row>
    <row r="13" spans="1:12" ht="49.5" customHeight="1" x14ac:dyDescent="0.35">
      <c r="A13" s="396" t="str">
        <f>'Mode d''emploi'!A36:B36</f>
        <v>Niveau 4 : L'exigence est non applicable</v>
      </c>
      <c r="B13" s="397"/>
      <c r="C13" s="248" t="str">
        <f>'Mode d''emploi'!C36</f>
        <v>Non applicable</v>
      </c>
      <c r="D13" s="249" t="str">
        <f>'Mode d''emploi'!D36</f>
        <v>NA</v>
      </c>
      <c r="E13" s="250" t="str">
        <f>'Mode d''emploi'!E36</f>
        <v>NA</v>
      </c>
      <c r="F13" s="250" t="str">
        <f>'Mode d''emploi'!F36</f>
        <v>NA</v>
      </c>
      <c r="G13" s="251" t="str">
        <f>'Mode d''emploi'!G36</f>
        <v>Non Applicable</v>
      </c>
      <c r="H13" s="400" t="str">
        <f>'Mode d''emploi'!H36:J36</f>
        <v>Non applicable : Ce critère ne peut pas être appliqué, d'une manière justifiée.</v>
      </c>
      <c r="I13" s="401"/>
      <c r="J13" s="394"/>
      <c r="L13" s="223"/>
    </row>
    <row r="14" spans="1:12" ht="15.5" x14ac:dyDescent="0.35">
      <c r="A14" s="222"/>
      <c r="B14" s="222"/>
      <c r="C14" s="222"/>
      <c r="L14" s="223"/>
    </row>
    <row r="15" spans="1:12" ht="15.5" x14ac:dyDescent="0.35">
      <c r="A15" s="222"/>
      <c r="B15" s="222"/>
      <c r="C15" s="222"/>
      <c r="L15" s="223"/>
    </row>
    <row r="16" spans="1:12" ht="15.5" x14ac:dyDescent="0.35">
      <c r="A16" s="222"/>
      <c r="B16" s="222"/>
      <c r="C16" s="222"/>
      <c r="L16" s="223"/>
    </row>
    <row r="17" spans="1:12" ht="15.5" x14ac:dyDescent="0.35">
      <c r="A17" s="222"/>
      <c r="B17" s="222"/>
      <c r="C17" s="222"/>
      <c r="L17" s="223"/>
    </row>
    <row r="18" spans="1:12" ht="15.5" x14ac:dyDescent="0.35">
      <c r="A18" s="222"/>
      <c r="B18" s="222"/>
      <c r="C18" s="222"/>
      <c r="L18" s="223"/>
    </row>
    <row r="19" spans="1:12" ht="15.5" x14ac:dyDescent="0.35">
      <c r="A19" s="222"/>
      <c r="B19" s="222"/>
      <c r="C19" s="222"/>
      <c r="L19" s="223"/>
    </row>
    <row r="20" spans="1:12" ht="15.5" x14ac:dyDescent="0.35">
      <c r="A20" s="222"/>
      <c r="B20" s="222"/>
      <c r="C20" s="222"/>
      <c r="L20" s="223"/>
    </row>
    <row r="21" spans="1:12" ht="15.75" customHeight="1" x14ac:dyDescent="0.35">
      <c r="A21" s="222"/>
      <c r="B21" s="222"/>
      <c r="C21" s="222"/>
      <c r="L21" s="223"/>
    </row>
    <row r="22" spans="1:12" ht="15.75" customHeight="1" x14ac:dyDescent="0.35">
      <c r="A22" s="222"/>
      <c r="B22" s="222"/>
      <c r="C22" s="222"/>
      <c r="L22" s="223"/>
    </row>
    <row r="23" spans="1:12" ht="15.75" customHeight="1" x14ac:dyDescent="0.35">
      <c r="A23" s="222"/>
      <c r="B23" s="222"/>
      <c r="C23" s="222"/>
      <c r="L23" s="223"/>
    </row>
    <row r="24" spans="1:12" ht="15.75" customHeight="1" x14ac:dyDescent="0.35">
      <c r="A24" s="222"/>
      <c r="B24" s="222"/>
      <c r="C24" s="222"/>
      <c r="L24" s="223"/>
    </row>
    <row r="25" spans="1:12" ht="15.75" customHeight="1" x14ac:dyDescent="0.35">
      <c r="A25" s="222"/>
      <c r="B25" s="222"/>
      <c r="C25" s="222"/>
      <c r="L25" s="223"/>
    </row>
    <row r="26" spans="1:12" ht="15.75" customHeight="1" x14ac:dyDescent="0.35">
      <c r="A26" s="222"/>
      <c r="B26" s="222"/>
      <c r="C26" s="222"/>
      <c r="L26" s="223"/>
    </row>
    <row r="27" spans="1:12" ht="15.75" customHeight="1" x14ac:dyDescent="0.35">
      <c r="A27" s="222"/>
      <c r="B27" s="222"/>
      <c r="C27" s="222"/>
      <c r="L27" s="223"/>
    </row>
    <row r="28" spans="1:12" ht="15.75" customHeight="1" x14ac:dyDescent="0.35">
      <c r="A28" s="222"/>
      <c r="B28" s="222"/>
      <c r="C28" s="222"/>
      <c r="L28" s="223"/>
    </row>
    <row r="29" spans="1:12" ht="15.75" customHeight="1" x14ac:dyDescent="0.35">
      <c r="A29" s="222"/>
      <c r="B29" s="222"/>
      <c r="C29" s="222"/>
      <c r="L29" s="223"/>
    </row>
    <row r="30" spans="1:12" ht="15.75" customHeight="1" x14ac:dyDescent="0.35">
      <c r="A30" s="222"/>
      <c r="B30" s="222"/>
      <c r="C30" s="222"/>
      <c r="L30" s="223"/>
    </row>
    <row r="31" spans="1:12" ht="15.75" customHeight="1" x14ac:dyDescent="0.35">
      <c r="A31" s="222"/>
      <c r="B31" s="222"/>
      <c r="C31" s="222"/>
      <c r="L31" s="223"/>
    </row>
    <row r="32" spans="1:12" ht="15.75" customHeight="1" x14ac:dyDescent="0.35">
      <c r="A32" s="222"/>
      <c r="B32" s="222"/>
      <c r="C32" s="222"/>
      <c r="L32" s="223"/>
    </row>
    <row r="33" spans="1:12" ht="15.75" customHeight="1" x14ac:dyDescent="0.35">
      <c r="A33" s="222"/>
      <c r="B33" s="222"/>
      <c r="C33" s="222"/>
      <c r="L33" s="223"/>
    </row>
    <row r="34" spans="1:12" ht="15.75" customHeight="1" x14ac:dyDescent="0.35">
      <c r="A34" s="222"/>
      <c r="B34" s="222"/>
      <c r="C34" s="222"/>
      <c r="L34" s="223"/>
    </row>
    <row r="35" spans="1:12" ht="15.75" customHeight="1" x14ac:dyDescent="0.35">
      <c r="A35" s="222"/>
      <c r="B35" s="222"/>
      <c r="C35" s="222"/>
      <c r="L35" s="223"/>
    </row>
    <row r="36" spans="1:12" ht="15.75" customHeight="1" x14ac:dyDescent="0.35">
      <c r="A36" s="222"/>
      <c r="B36" s="222"/>
      <c r="C36" s="222"/>
      <c r="L36" s="223"/>
    </row>
    <row r="37" spans="1:12" ht="15.75" customHeight="1" x14ac:dyDescent="0.35">
      <c r="A37" s="222"/>
      <c r="B37" s="222"/>
      <c r="C37" s="222"/>
      <c r="L37" s="223"/>
    </row>
    <row r="38" spans="1:12" ht="15.75" customHeight="1" x14ac:dyDescent="0.35">
      <c r="A38" s="222"/>
      <c r="B38" s="222"/>
      <c r="C38" s="222"/>
      <c r="L38" s="223"/>
    </row>
    <row r="39" spans="1:12" ht="15.75" customHeight="1" x14ac:dyDescent="0.35">
      <c r="A39" s="222"/>
      <c r="B39" s="222"/>
      <c r="C39" s="222"/>
      <c r="L39" s="223"/>
    </row>
    <row r="40" spans="1:12" ht="15.75" customHeight="1" x14ac:dyDescent="0.35">
      <c r="A40" s="222"/>
      <c r="B40" s="222"/>
      <c r="C40" s="222"/>
      <c r="L40" s="223"/>
    </row>
    <row r="41" spans="1:12" ht="15.75" customHeight="1" x14ac:dyDescent="0.35">
      <c r="A41" s="222"/>
      <c r="B41" s="222"/>
      <c r="C41" s="222"/>
      <c r="L41" s="223"/>
    </row>
    <row r="42" spans="1:12" ht="15.75" customHeight="1" x14ac:dyDescent="0.35">
      <c r="A42" s="222"/>
      <c r="B42" s="222"/>
      <c r="C42" s="222"/>
      <c r="L42" s="223"/>
    </row>
    <row r="43" spans="1:12" ht="15.75" customHeight="1" x14ac:dyDescent="0.35">
      <c r="A43" s="222"/>
      <c r="B43" s="222"/>
      <c r="C43" s="222"/>
      <c r="L43" s="223"/>
    </row>
    <row r="44" spans="1:12" ht="15.75" customHeight="1" x14ac:dyDescent="0.35">
      <c r="A44" s="222"/>
      <c r="B44" s="222"/>
      <c r="C44" s="222"/>
      <c r="L44" s="223"/>
    </row>
    <row r="45" spans="1:12" ht="15.75" customHeight="1" x14ac:dyDescent="0.35">
      <c r="A45" s="222"/>
      <c r="B45" s="222"/>
      <c r="C45" s="222"/>
      <c r="L45" s="223"/>
    </row>
    <row r="46" spans="1:12" ht="15.75" customHeight="1" x14ac:dyDescent="0.35">
      <c r="A46" s="222"/>
      <c r="B46" s="222"/>
      <c r="C46" s="222"/>
      <c r="L46" s="223"/>
    </row>
    <row r="47" spans="1:12" ht="15.75" customHeight="1" x14ac:dyDescent="0.35">
      <c r="A47" s="222"/>
      <c r="B47" s="222"/>
      <c r="C47" s="222"/>
      <c r="L47" s="223"/>
    </row>
    <row r="48" spans="1:12" ht="15.75" customHeight="1" x14ac:dyDescent="0.35">
      <c r="A48" s="222"/>
      <c r="B48" s="222"/>
      <c r="C48" s="222"/>
      <c r="L48" s="223"/>
    </row>
    <row r="49" spans="1:12" ht="15.75" customHeight="1" x14ac:dyDescent="0.35">
      <c r="A49" s="222"/>
      <c r="B49" s="222"/>
      <c r="C49" s="222"/>
      <c r="L49" s="223"/>
    </row>
    <row r="50" spans="1:12" ht="15.75" customHeight="1" x14ac:dyDescent="0.35">
      <c r="A50" s="222"/>
      <c r="B50" s="222"/>
      <c r="C50" s="222"/>
      <c r="L50" s="223"/>
    </row>
    <row r="51" spans="1:12" ht="15.75" customHeight="1" x14ac:dyDescent="0.35">
      <c r="A51" s="222"/>
      <c r="B51" s="222"/>
      <c r="C51" s="222"/>
      <c r="L51" s="223"/>
    </row>
    <row r="52" spans="1:12" ht="15.75" customHeight="1" x14ac:dyDescent="0.35">
      <c r="A52" s="222"/>
      <c r="B52" s="222"/>
      <c r="C52" s="222"/>
      <c r="L52" s="223"/>
    </row>
    <row r="53" spans="1:12" ht="15.75" customHeight="1" x14ac:dyDescent="0.35">
      <c r="A53" s="222"/>
      <c r="B53" s="222"/>
      <c r="C53" s="222"/>
      <c r="L53" s="223"/>
    </row>
    <row r="54" spans="1:12" ht="15.75" customHeight="1" x14ac:dyDescent="0.35">
      <c r="A54" s="222"/>
      <c r="B54" s="222"/>
      <c r="C54" s="222"/>
      <c r="L54" s="223"/>
    </row>
    <row r="55" spans="1:12" ht="15.75" customHeight="1" x14ac:dyDescent="0.35">
      <c r="A55" s="222"/>
      <c r="B55" s="222"/>
      <c r="C55" s="222"/>
      <c r="L55" s="223"/>
    </row>
    <row r="56" spans="1:12" ht="15.75" customHeight="1" x14ac:dyDescent="0.35">
      <c r="A56" s="222"/>
      <c r="B56" s="222"/>
      <c r="C56" s="222"/>
      <c r="L56" s="223"/>
    </row>
    <row r="57" spans="1:12" ht="15.75" customHeight="1" x14ac:dyDescent="0.35">
      <c r="A57" s="222"/>
      <c r="B57" s="222"/>
      <c r="C57" s="222"/>
      <c r="L57" s="223"/>
    </row>
    <row r="58" spans="1:12" ht="15.75" customHeight="1" x14ac:dyDescent="0.35">
      <c r="A58" s="222"/>
      <c r="B58" s="222"/>
      <c r="C58" s="222"/>
      <c r="L58" s="223"/>
    </row>
    <row r="59" spans="1:12" ht="15.75" customHeight="1" x14ac:dyDescent="0.35">
      <c r="A59" s="222"/>
      <c r="B59" s="222"/>
      <c r="C59" s="222"/>
      <c r="L59" s="223"/>
    </row>
    <row r="60" spans="1:12" ht="15.75" customHeight="1" x14ac:dyDescent="0.35">
      <c r="A60" s="222"/>
      <c r="B60" s="222"/>
      <c r="C60" s="222"/>
      <c r="L60" s="223"/>
    </row>
    <row r="61" spans="1:12" ht="15.75" customHeight="1" x14ac:dyDescent="0.35">
      <c r="A61" s="222"/>
      <c r="B61" s="222"/>
      <c r="C61" s="222"/>
      <c r="L61" s="223"/>
    </row>
    <row r="62" spans="1:12" ht="15.75" customHeight="1" x14ac:dyDescent="0.35">
      <c r="A62" s="222"/>
      <c r="B62" s="222"/>
      <c r="C62" s="222"/>
      <c r="L62" s="223"/>
    </row>
    <row r="63" spans="1:12" ht="15.75" customHeight="1" x14ac:dyDescent="0.35">
      <c r="A63" s="222"/>
      <c r="B63" s="222"/>
      <c r="C63" s="222"/>
      <c r="L63" s="223"/>
    </row>
    <row r="64" spans="1:12" ht="15.75" customHeight="1" x14ac:dyDescent="0.35">
      <c r="A64" s="222"/>
      <c r="B64" s="222"/>
      <c r="C64" s="222"/>
      <c r="L64" s="223"/>
    </row>
    <row r="65" spans="1:12" ht="15.75" customHeight="1" x14ac:dyDescent="0.35">
      <c r="A65" s="222"/>
      <c r="B65" s="222"/>
      <c r="C65" s="222"/>
      <c r="L65" s="223"/>
    </row>
    <row r="66" spans="1:12" ht="15.75" customHeight="1" x14ac:dyDescent="0.35">
      <c r="A66" s="222"/>
      <c r="B66" s="222"/>
      <c r="C66" s="222"/>
      <c r="L66" s="223"/>
    </row>
    <row r="67" spans="1:12" ht="15.75" customHeight="1" x14ac:dyDescent="0.35">
      <c r="A67" s="222"/>
      <c r="B67" s="222"/>
      <c r="C67" s="222"/>
      <c r="L67" s="223"/>
    </row>
    <row r="68" spans="1:12" ht="15.75" customHeight="1" x14ac:dyDescent="0.35">
      <c r="A68" s="222"/>
      <c r="B68" s="222"/>
      <c r="C68" s="222"/>
      <c r="L68" s="223"/>
    </row>
    <row r="69" spans="1:12" ht="15.75" customHeight="1" x14ac:dyDescent="0.35">
      <c r="A69" s="222"/>
      <c r="B69" s="222"/>
      <c r="C69" s="222"/>
      <c r="L69" s="223"/>
    </row>
    <row r="70" spans="1:12" ht="15.75" customHeight="1" x14ac:dyDescent="0.35">
      <c r="A70" s="222"/>
      <c r="B70" s="222"/>
      <c r="C70" s="222"/>
      <c r="L70" s="223"/>
    </row>
    <row r="71" spans="1:12" ht="15.75" customHeight="1" x14ac:dyDescent="0.35">
      <c r="A71" s="222"/>
      <c r="B71" s="222"/>
      <c r="C71" s="222"/>
      <c r="L71" s="223"/>
    </row>
    <row r="72" spans="1:12" ht="15.75" customHeight="1" x14ac:dyDescent="0.35">
      <c r="A72" s="222"/>
      <c r="B72" s="222"/>
      <c r="C72" s="222"/>
      <c r="L72" s="223"/>
    </row>
    <row r="73" spans="1:12" ht="15.75" customHeight="1" x14ac:dyDescent="0.35">
      <c r="A73" s="222"/>
      <c r="B73" s="222"/>
      <c r="C73" s="222"/>
      <c r="L73" s="223"/>
    </row>
    <row r="74" spans="1:12" ht="15.75" customHeight="1" x14ac:dyDescent="0.35">
      <c r="A74" s="222"/>
      <c r="B74" s="222"/>
      <c r="C74" s="222"/>
      <c r="L74" s="223"/>
    </row>
    <row r="75" spans="1:12" ht="15.75" customHeight="1" x14ac:dyDescent="0.35">
      <c r="A75" s="222"/>
      <c r="B75" s="222"/>
      <c r="C75" s="222"/>
      <c r="L75" s="223"/>
    </row>
    <row r="76" spans="1:12" ht="15.75" customHeight="1" x14ac:dyDescent="0.35">
      <c r="A76" s="222"/>
      <c r="B76" s="222"/>
      <c r="C76" s="222"/>
      <c r="L76" s="223"/>
    </row>
    <row r="77" spans="1:12" ht="15.75" customHeight="1" x14ac:dyDescent="0.35">
      <c r="A77" s="222"/>
      <c r="B77" s="222"/>
      <c r="C77" s="222"/>
      <c r="L77" s="223"/>
    </row>
    <row r="78" spans="1:12" ht="15.75" customHeight="1" x14ac:dyDescent="0.35">
      <c r="A78" s="222"/>
      <c r="B78" s="222"/>
      <c r="C78" s="222"/>
      <c r="L78" s="223"/>
    </row>
    <row r="79" spans="1:12" ht="15.75" customHeight="1" x14ac:dyDescent="0.35">
      <c r="A79" s="222"/>
      <c r="B79" s="222"/>
      <c r="C79" s="222"/>
      <c r="L79" s="223"/>
    </row>
    <row r="80" spans="1:12" ht="15.75" customHeight="1" x14ac:dyDescent="0.35">
      <c r="A80" s="222"/>
      <c r="B80" s="222"/>
      <c r="C80" s="222"/>
      <c r="L80" s="223"/>
    </row>
    <row r="81" spans="1:12" ht="15.75" customHeight="1" x14ac:dyDescent="0.35">
      <c r="A81" s="222"/>
      <c r="B81" s="222"/>
      <c r="C81" s="222"/>
      <c r="L81" s="223"/>
    </row>
    <row r="82" spans="1:12" ht="15.75" customHeight="1" x14ac:dyDescent="0.35">
      <c r="A82" s="222"/>
      <c r="B82" s="222"/>
      <c r="C82" s="222"/>
      <c r="L82" s="223"/>
    </row>
    <row r="83" spans="1:12" ht="15.75" customHeight="1" x14ac:dyDescent="0.35">
      <c r="A83" s="222"/>
      <c r="B83" s="222"/>
      <c r="C83" s="222"/>
      <c r="L83" s="223"/>
    </row>
    <row r="84" spans="1:12" ht="15.75" customHeight="1" x14ac:dyDescent="0.35">
      <c r="A84" s="222"/>
      <c r="B84" s="222"/>
      <c r="C84" s="222"/>
      <c r="L84" s="223"/>
    </row>
    <row r="85" spans="1:12" ht="15.75" customHeight="1" x14ac:dyDescent="0.35">
      <c r="A85" s="222"/>
      <c r="B85" s="222"/>
      <c r="C85" s="222"/>
      <c r="L85" s="223"/>
    </row>
    <row r="86" spans="1:12" ht="15.75" customHeight="1" x14ac:dyDescent="0.35">
      <c r="A86" s="222"/>
      <c r="B86" s="222"/>
      <c r="C86" s="222"/>
      <c r="L86" s="223"/>
    </row>
    <row r="87" spans="1:12" ht="15.75" customHeight="1" x14ac:dyDescent="0.35">
      <c r="A87" s="222"/>
      <c r="B87" s="222"/>
      <c r="C87" s="222"/>
      <c r="L87" s="223"/>
    </row>
    <row r="88" spans="1:12" ht="15.75" customHeight="1" x14ac:dyDescent="0.35">
      <c r="A88" s="222"/>
      <c r="B88" s="222"/>
      <c r="C88" s="222"/>
      <c r="L88" s="223"/>
    </row>
    <row r="89" spans="1:12" ht="15.75" customHeight="1" x14ac:dyDescent="0.35">
      <c r="A89" s="222"/>
      <c r="B89" s="222"/>
      <c r="C89" s="222"/>
      <c r="L89" s="223"/>
    </row>
    <row r="90" spans="1:12" ht="15.75" customHeight="1" x14ac:dyDescent="0.35">
      <c r="A90" s="222"/>
      <c r="B90" s="222"/>
      <c r="C90" s="222"/>
      <c r="L90" s="223"/>
    </row>
    <row r="91" spans="1:12" ht="15.75" customHeight="1" x14ac:dyDescent="0.35">
      <c r="A91" s="222"/>
      <c r="B91" s="222"/>
      <c r="C91" s="222"/>
      <c r="L91" s="223"/>
    </row>
    <row r="92" spans="1:12" ht="15.75" customHeight="1" x14ac:dyDescent="0.35">
      <c r="A92" s="222"/>
      <c r="B92" s="222"/>
      <c r="C92" s="222"/>
      <c r="L92" s="223"/>
    </row>
    <row r="93" spans="1:12" ht="15.75" customHeight="1" x14ac:dyDescent="0.35">
      <c r="A93" s="222"/>
      <c r="B93" s="222"/>
      <c r="C93" s="222"/>
      <c r="L93" s="223"/>
    </row>
    <row r="94" spans="1:12" ht="15.75" customHeight="1" x14ac:dyDescent="0.35">
      <c r="A94" s="222"/>
      <c r="B94" s="222"/>
      <c r="C94" s="222"/>
      <c r="L94" s="223"/>
    </row>
    <row r="95" spans="1:12" ht="15.75" customHeight="1" x14ac:dyDescent="0.35">
      <c r="A95" s="222"/>
      <c r="B95" s="222"/>
      <c r="C95" s="222"/>
      <c r="L95" s="223"/>
    </row>
    <row r="96" spans="1:12" ht="15.75" customHeight="1" x14ac:dyDescent="0.35">
      <c r="A96" s="222"/>
      <c r="B96" s="222"/>
      <c r="C96" s="222"/>
      <c r="L96" s="223"/>
    </row>
    <row r="97" spans="1:12" ht="15.75" customHeight="1" x14ac:dyDescent="0.35">
      <c r="A97" s="222"/>
      <c r="B97" s="222"/>
      <c r="C97" s="222"/>
      <c r="L97" s="223"/>
    </row>
    <row r="98" spans="1:12" ht="15.75" customHeight="1" x14ac:dyDescent="0.35">
      <c r="A98" s="222"/>
      <c r="B98" s="222"/>
      <c r="C98" s="222"/>
      <c r="L98" s="223"/>
    </row>
    <row r="99" spans="1:12" ht="15.75" customHeight="1" x14ac:dyDescent="0.35">
      <c r="A99" s="222"/>
      <c r="B99" s="222"/>
      <c r="C99" s="222"/>
      <c r="L99" s="223"/>
    </row>
    <row r="100" spans="1:12" ht="15.75" customHeight="1" x14ac:dyDescent="0.35">
      <c r="A100" s="222"/>
      <c r="B100" s="222"/>
      <c r="C100" s="222"/>
      <c r="L100" s="223"/>
    </row>
    <row r="101" spans="1:12" ht="15.75" customHeight="1" x14ac:dyDescent="0.35">
      <c r="A101" s="222"/>
      <c r="B101" s="222"/>
      <c r="C101" s="222"/>
      <c r="L101" s="223"/>
    </row>
    <row r="102" spans="1:12" ht="15.75" customHeight="1" x14ac:dyDescent="0.35">
      <c r="A102" s="222"/>
      <c r="B102" s="222"/>
      <c r="C102" s="222"/>
      <c r="L102" s="223"/>
    </row>
    <row r="103" spans="1:12" ht="15.75" customHeight="1" x14ac:dyDescent="0.35">
      <c r="A103" s="222"/>
      <c r="B103" s="222"/>
      <c r="C103" s="222"/>
      <c r="L103" s="223"/>
    </row>
    <row r="104" spans="1:12" ht="15.75" customHeight="1" x14ac:dyDescent="0.35">
      <c r="A104" s="222"/>
      <c r="B104" s="222"/>
      <c r="C104" s="222"/>
      <c r="L104" s="223"/>
    </row>
    <row r="105" spans="1:12" ht="15.75" customHeight="1" x14ac:dyDescent="0.35">
      <c r="A105" s="222"/>
      <c r="B105" s="222"/>
      <c r="C105" s="222"/>
      <c r="L105" s="223"/>
    </row>
    <row r="106" spans="1:12" ht="15.75" customHeight="1" x14ac:dyDescent="0.35">
      <c r="A106" s="222"/>
      <c r="B106" s="222"/>
      <c r="C106" s="222"/>
      <c r="L106" s="223"/>
    </row>
    <row r="107" spans="1:12" ht="15.75" customHeight="1" x14ac:dyDescent="0.35">
      <c r="A107" s="222"/>
      <c r="B107" s="222"/>
      <c r="C107" s="222"/>
      <c r="L107" s="223"/>
    </row>
    <row r="108" spans="1:12" ht="15.75" customHeight="1" x14ac:dyDescent="0.35">
      <c r="A108" s="222"/>
      <c r="B108" s="222"/>
      <c r="C108" s="222"/>
      <c r="L108" s="223"/>
    </row>
    <row r="109" spans="1:12" ht="15.75" customHeight="1" x14ac:dyDescent="0.35">
      <c r="A109" s="222"/>
      <c r="B109" s="222"/>
      <c r="C109" s="222"/>
      <c r="L109" s="223"/>
    </row>
    <row r="110" spans="1:12" ht="15.75" customHeight="1" x14ac:dyDescent="0.35">
      <c r="A110" s="222"/>
      <c r="B110" s="222"/>
      <c r="C110" s="222"/>
      <c r="L110" s="223"/>
    </row>
    <row r="111" spans="1:12" ht="15.75" customHeight="1" x14ac:dyDescent="0.35">
      <c r="A111" s="222"/>
      <c r="B111" s="222"/>
      <c r="C111" s="222"/>
      <c r="L111" s="223"/>
    </row>
    <row r="112" spans="1:12" ht="15.75" customHeight="1" x14ac:dyDescent="0.35">
      <c r="A112" s="222"/>
      <c r="B112" s="222"/>
      <c r="C112" s="222"/>
      <c r="L112" s="223"/>
    </row>
    <row r="113" spans="1:12" ht="15.75" customHeight="1" x14ac:dyDescent="0.35">
      <c r="A113" s="222"/>
      <c r="B113" s="222"/>
      <c r="C113" s="222"/>
      <c r="L113" s="223"/>
    </row>
    <row r="114" spans="1:12" ht="15.75" customHeight="1" x14ac:dyDescent="0.35">
      <c r="A114" s="222"/>
      <c r="B114" s="222"/>
      <c r="C114" s="222"/>
      <c r="L114" s="223"/>
    </row>
    <row r="115" spans="1:12" ht="15.75" customHeight="1" x14ac:dyDescent="0.35">
      <c r="A115" s="222"/>
      <c r="B115" s="222"/>
      <c r="C115" s="222"/>
      <c r="L115" s="223"/>
    </row>
    <row r="116" spans="1:12" ht="15.75" customHeight="1" x14ac:dyDescent="0.35">
      <c r="A116" s="222"/>
      <c r="B116" s="222"/>
      <c r="C116" s="222"/>
      <c r="L116" s="223"/>
    </row>
    <row r="117" spans="1:12" ht="15.75" customHeight="1" x14ac:dyDescent="0.35">
      <c r="A117" s="222"/>
      <c r="B117" s="222"/>
      <c r="C117" s="222"/>
      <c r="L117" s="223"/>
    </row>
    <row r="118" spans="1:12" ht="15.75" customHeight="1" x14ac:dyDescent="0.35">
      <c r="A118" s="222"/>
      <c r="B118" s="222"/>
      <c r="C118" s="222"/>
      <c r="L118" s="223"/>
    </row>
    <row r="119" spans="1:12" ht="15.75" customHeight="1" x14ac:dyDescent="0.35">
      <c r="A119" s="222"/>
      <c r="B119" s="222"/>
      <c r="C119" s="222"/>
      <c r="L119" s="223"/>
    </row>
    <row r="120" spans="1:12" ht="15.75" customHeight="1" x14ac:dyDescent="0.35">
      <c r="A120" s="222"/>
      <c r="B120" s="222"/>
      <c r="C120" s="222"/>
      <c r="L120" s="223"/>
    </row>
    <row r="121" spans="1:12" ht="15.75" customHeight="1" x14ac:dyDescent="0.35">
      <c r="A121" s="222"/>
      <c r="B121" s="222"/>
      <c r="C121" s="222"/>
      <c r="L121" s="223"/>
    </row>
    <row r="122" spans="1:12" ht="15.75" customHeight="1" x14ac:dyDescent="0.35">
      <c r="A122" s="222"/>
      <c r="B122" s="222"/>
      <c r="C122" s="222"/>
      <c r="L122" s="223"/>
    </row>
    <row r="123" spans="1:12" ht="15.75" customHeight="1" x14ac:dyDescent="0.35">
      <c r="A123" s="222"/>
      <c r="B123" s="222"/>
      <c r="C123" s="222"/>
      <c r="L123" s="223"/>
    </row>
    <row r="124" spans="1:12" ht="15.75" customHeight="1" x14ac:dyDescent="0.35">
      <c r="A124" s="222"/>
      <c r="B124" s="222"/>
      <c r="C124" s="222"/>
      <c r="L124" s="223"/>
    </row>
    <row r="125" spans="1:12" ht="15.75" customHeight="1" x14ac:dyDescent="0.35">
      <c r="A125" s="222"/>
      <c r="B125" s="222"/>
      <c r="C125" s="222"/>
      <c r="L125" s="223"/>
    </row>
    <row r="126" spans="1:12" ht="15.75" customHeight="1" x14ac:dyDescent="0.35">
      <c r="A126" s="222"/>
      <c r="B126" s="222"/>
      <c r="C126" s="222"/>
      <c r="L126" s="223"/>
    </row>
    <row r="127" spans="1:12" ht="15.75" customHeight="1" x14ac:dyDescent="0.35">
      <c r="A127" s="222"/>
      <c r="B127" s="222"/>
      <c r="C127" s="222"/>
      <c r="L127" s="223"/>
    </row>
    <row r="128" spans="1:12" ht="15.75" customHeight="1" x14ac:dyDescent="0.35">
      <c r="A128" s="222"/>
      <c r="B128" s="222"/>
      <c r="C128" s="222"/>
      <c r="L128" s="223"/>
    </row>
    <row r="129" spans="1:12" ht="15.75" customHeight="1" x14ac:dyDescent="0.35">
      <c r="A129" s="222"/>
      <c r="B129" s="222"/>
      <c r="C129" s="222"/>
      <c r="L129" s="223"/>
    </row>
    <row r="130" spans="1:12" ht="15.75" customHeight="1" x14ac:dyDescent="0.35">
      <c r="A130" s="222"/>
      <c r="B130" s="222"/>
      <c r="C130" s="222"/>
      <c r="L130" s="223"/>
    </row>
    <row r="131" spans="1:12" ht="15.75" customHeight="1" x14ac:dyDescent="0.35">
      <c r="A131" s="222"/>
      <c r="B131" s="222"/>
      <c r="C131" s="222"/>
      <c r="L131" s="223"/>
    </row>
    <row r="132" spans="1:12" ht="15.75" customHeight="1" x14ac:dyDescent="0.35">
      <c r="A132" s="222"/>
      <c r="B132" s="222"/>
      <c r="C132" s="222"/>
      <c r="L132" s="223"/>
    </row>
    <row r="133" spans="1:12" ht="15.75" customHeight="1" x14ac:dyDescent="0.35">
      <c r="A133" s="222"/>
      <c r="B133" s="222"/>
      <c r="C133" s="222"/>
      <c r="L133" s="223"/>
    </row>
    <row r="134" spans="1:12" ht="15.75" customHeight="1" x14ac:dyDescent="0.35">
      <c r="A134" s="222"/>
      <c r="B134" s="222"/>
      <c r="C134" s="222"/>
      <c r="L134" s="223"/>
    </row>
    <row r="135" spans="1:12" ht="15.75" customHeight="1" x14ac:dyDescent="0.35">
      <c r="A135" s="222"/>
      <c r="B135" s="222"/>
      <c r="C135" s="222"/>
      <c r="L135" s="223"/>
    </row>
    <row r="136" spans="1:12" ht="15.75" customHeight="1" x14ac:dyDescent="0.35">
      <c r="A136" s="222"/>
      <c r="B136" s="222"/>
      <c r="C136" s="222"/>
      <c r="L136" s="223"/>
    </row>
    <row r="137" spans="1:12" ht="15.75" customHeight="1" x14ac:dyDescent="0.35">
      <c r="A137" s="222"/>
      <c r="B137" s="222"/>
      <c r="C137" s="222"/>
      <c r="L137" s="223"/>
    </row>
    <row r="138" spans="1:12" ht="15.75" customHeight="1" x14ac:dyDescent="0.35">
      <c r="A138" s="222"/>
      <c r="B138" s="222"/>
      <c r="C138" s="222"/>
      <c r="L138" s="223"/>
    </row>
    <row r="139" spans="1:12" ht="15.75" customHeight="1" x14ac:dyDescent="0.35">
      <c r="A139" s="222"/>
      <c r="B139" s="222"/>
      <c r="C139" s="222"/>
      <c r="L139" s="223"/>
    </row>
    <row r="140" spans="1:12" ht="15.75" customHeight="1" x14ac:dyDescent="0.35">
      <c r="A140" s="222"/>
      <c r="B140" s="222"/>
      <c r="C140" s="222"/>
      <c r="L140" s="223"/>
    </row>
    <row r="141" spans="1:12" ht="15.75" customHeight="1" x14ac:dyDescent="0.35">
      <c r="A141" s="222"/>
      <c r="B141" s="222"/>
      <c r="C141" s="222"/>
      <c r="L141" s="223"/>
    </row>
    <row r="142" spans="1:12" ht="15.75" customHeight="1" x14ac:dyDescent="0.35">
      <c r="A142" s="222"/>
      <c r="B142" s="222"/>
      <c r="C142" s="222"/>
      <c r="L142" s="223"/>
    </row>
    <row r="143" spans="1:12" ht="15.75" customHeight="1" x14ac:dyDescent="0.35">
      <c r="A143" s="222"/>
      <c r="B143" s="222"/>
      <c r="C143" s="222"/>
      <c r="L143" s="223"/>
    </row>
    <row r="144" spans="1:12" ht="15.75" customHeight="1" x14ac:dyDescent="0.35">
      <c r="A144" s="222"/>
      <c r="B144" s="222"/>
      <c r="C144" s="222"/>
      <c r="L144" s="223"/>
    </row>
    <row r="145" spans="1:12" ht="15.75" customHeight="1" x14ac:dyDescent="0.35">
      <c r="A145" s="222"/>
      <c r="B145" s="222"/>
      <c r="C145" s="222"/>
      <c r="L145" s="223"/>
    </row>
    <row r="146" spans="1:12" ht="15.75" customHeight="1" x14ac:dyDescent="0.35">
      <c r="A146" s="222"/>
      <c r="B146" s="222"/>
      <c r="C146" s="222"/>
      <c r="L146" s="223"/>
    </row>
    <row r="147" spans="1:12" ht="15.75" customHeight="1" x14ac:dyDescent="0.35">
      <c r="A147" s="222"/>
      <c r="B147" s="222"/>
      <c r="C147" s="222"/>
      <c r="L147" s="223"/>
    </row>
    <row r="148" spans="1:12" ht="15.75" customHeight="1" x14ac:dyDescent="0.35">
      <c r="A148" s="222"/>
      <c r="B148" s="222"/>
      <c r="C148" s="222"/>
      <c r="L148" s="223"/>
    </row>
    <row r="149" spans="1:12" ht="15.75" customHeight="1" x14ac:dyDescent="0.35">
      <c r="A149" s="222"/>
      <c r="B149" s="222"/>
      <c r="C149" s="222"/>
      <c r="L149" s="223"/>
    </row>
    <row r="150" spans="1:12" ht="15.75" customHeight="1" x14ac:dyDescent="0.35">
      <c r="A150" s="222"/>
      <c r="B150" s="222"/>
      <c r="C150" s="222"/>
      <c r="L150" s="223"/>
    </row>
    <row r="151" spans="1:12" ht="15.75" customHeight="1" x14ac:dyDescent="0.35">
      <c r="A151" s="222"/>
      <c r="B151" s="222"/>
      <c r="C151" s="222"/>
      <c r="L151" s="223"/>
    </row>
    <row r="152" spans="1:12" ht="15.75" customHeight="1" x14ac:dyDescent="0.35">
      <c r="A152" s="222"/>
      <c r="B152" s="222"/>
      <c r="C152" s="222"/>
      <c r="L152" s="223"/>
    </row>
    <row r="153" spans="1:12" ht="15.75" customHeight="1" x14ac:dyDescent="0.35">
      <c r="A153" s="222"/>
      <c r="B153" s="222"/>
      <c r="C153" s="222"/>
      <c r="L153" s="223"/>
    </row>
    <row r="154" spans="1:12" ht="15.75" customHeight="1" x14ac:dyDescent="0.35">
      <c r="A154" s="222"/>
      <c r="B154" s="222"/>
      <c r="C154" s="222"/>
      <c r="L154" s="223"/>
    </row>
    <row r="155" spans="1:12" ht="15.75" customHeight="1" x14ac:dyDescent="0.35">
      <c r="A155" s="222"/>
      <c r="B155" s="222"/>
      <c r="C155" s="222"/>
      <c r="L155" s="223"/>
    </row>
    <row r="156" spans="1:12" ht="15.75" customHeight="1" x14ac:dyDescent="0.35">
      <c r="A156" s="222"/>
      <c r="B156" s="222"/>
      <c r="C156" s="222"/>
      <c r="L156" s="223"/>
    </row>
    <row r="157" spans="1:12" ht="15.75" customHeight="1" x14ac:dyDescent="0.35">
      <c r="A157" s="222"/>
      <c r="B157" s="222"/>
      <c r="C157" s="222"/>
      <c r="L157" s="223"/>
    </row>
    <row r="158" spans="1:12" ht="15.75" customHeight="1" x14ac:dyDescent="0.35">
      <c r="A158" s="222"/>
      <c r="B158" s="222"/>
      <c r="C158" s="222"/>
      <c r="L158" s="223"/>
    </row>
    <row r="159" spans="1:12" ht="15.75" customHeight="1" x14ac:dyDescent="0.35">
      <c r="A159" s="222"/>
      <c r="B159" s="222"/>
      <c r="C159" s="222"/>
      <c r="L159" s="223"/>
    </row>
    <row r="160" spans="1:12" ht="15.75" customHeight="1" x14ac:dyDescent="0.35">
      <c r="A160" s="222"/>
      <c r="B160" s="222"/>
      <c r="C160" s="222"/>
      <c r="L160" s="223"/>
    </row>
    <row r="161" spans="1:12" ht="15.75" customHeight="1" x14ac:dyDescent="0.35">
      <c r="A161" s="222"/>
      <c r="B161" s="222"/>
      <c r="C161" s="222"/>
      <c r="L161" s="223"/>
    </row>
    <row r="162" spans="1:12" ht="15.75" customHeight="1" x14ac:dyDescent="0.35">
      <c r="A162" s="222"/>
      <c r="B162" s="222"/>
      <c r="C162" s="222"/>
      <c r="L162" s="223"/>
    </row>
    <row r="163" spans="1:12" ht="15.75" customHeight="1" x14ac:dyDescent="0.35">
      <c r="A163" s="222"/>
      <c r="B163" s="222"/>
      <c r="C163" s="222"/>
      <c r="L163" s="223"/>
    </row>
    <row r="164" spans="1:12" ht="15.75" customHeight="1" x14ac:dyDescent="0.35">
      <c r="A164" s="222"/>
      <c r="B164" s="222"/>
      <c r="C164" s="222"/>
      <c r="L164" s="223"/>
    </row>
    <row r="165" spans="1:12" ht="15.75" customHeight="1" x14ac:dyDescent="0.35">
      <c r="A165" s="222"/>
      <c r="B165" s="222"/>
      <c r="C165" s="222"/>
      <c r="L165" s="223"/>
    </row>
    <row r="166" spans="1:12" ht="15.75" customHeight="1" x14ac:dyDescent="0.35">
      <c r="A166" s="222"/>
      <c r="B166" s="222"/>
      <c r="C166" s="222"/>
      <c r="L166" s="223"/>
    </row>
    <row r="167" spans="1:12" ht="15.75" customHeight="1" x14ac:dyDescent="0.35">
      <c r="A167" s="222"/>
      <c r="B167" s="222"/>
      <c r="C167" s="222"/>
      <c r="L167" s="223"/>
    </row>
    <row r="168" spans="1:12" ht="15.75" customHeight="1" x14ac:dyDescent="0.35">
      <c r="A168" s="222"/>
      <c r="B168" s="222"/>
      <c r="C168" s="222"/>
      <c r="L168" s="223"/>
    </row>
    <row r="169" spans="1:12" ht="15.75" customHeight="1" x14ac:dyDescent="0.35">
      <c r="A169" s="222"/>
      <c r="B169" s="222"/>
      <c r="C169" s="222"/>
      <c r="L169" s="223"/>
    </row>
    <row r="170" spans="1:12" ht="15.75" customHeight="1" x14ac:dyDescent="0.35">
      <c r="A170" s="222"/>
      <c r="B170" s="222"/>
      <c r="C170" s="222"/>
      <c r="L170" s="223"/>
    </row>
    <row r="171" spans="1:12" ht="15.75" customHeight="1" x14ac:dyDescent="0.35">
      <c r="A171" s="222"/>
      <c r="B171" s="222"/>
      <c r="C171" s="222"/>
      <c r="L171" s="223"/>
    </row>
    <row r="172" spans="1:12" ht="15.75" customHeight="1" x14ac:dyDescent="0.35">
      <c r="A172" s="222"/>
      <c r="B172" s="222"/>
      <c r="C172" s="222"/>
      <c r="L172" s="223"/>
    </row>
    <row r="173" spans="1:12" ht="15.75" customHeight="1" x14ac:dyDescent="0.35">
      <c r="A173" s="222"/>
      <c r="B173" s="222"/>
      <c r="C173" s="222"/>
      <c r="L173" s="223"/>
    </row>
    <row r="174" spans="1:12" ht="15.75" customHeight="1" x14ac:dyDescent="0.35">
      <c r="A174" s="222"/>
      <c r="B174" s="222"/>
      <c r="C174" s="222"/>
      <c r="L174" s="223"/>
    </row>
    <row r="175" spans="1:12" ht="15.75" customHeight="1" x14ac:dyDescent="0.35">
      <c r="A175" s="222"/>
      <c r="B175" s="222"/>
      <c r="C175" s="222"/>
      <c r="L175" s="223"/>
    </row>
    <row r="176" spans="1:12" ht="15.75" customHeight="1" x14ac:dyDescent="0.35">
      <c r="A176" s="222"/>
      <c r="B176" s="222"/>
      <c r="C176" s="222"/>
      <c r="L176" s="223"/>
    </row>
    <row r="177" spans="1:12" ht="15.75" customHeight="1" x14ac:dyDescent="0.35">
      <c r="A177" s="222"/>
      <c r="B177" s="222"/>
      <c r="C177" s="222"/>
      <c r="L177" s="223"/>
    </row>
    <row r="178" spans="1:12" ht="15.75" customHeight="1" x14ac:dyDescent="0.35">
      <c r="A178" s="222"/>
      <c r="B178" s="222"/>
      <c r="C178" s="222"/>
      <c r="L178" s="223"/>
    </row>
    <row r="179" spans="1:12" ht="15.75" customHeight="1" x14ac:dyDescent="0.35">
      <c r="A179" s="222"/>
      <c r="B179" s="222"/>
      <c r="C179" s="222"/>
      <c r="L179" s="223"/>
    </row>
    <row r="180" spans="1:12" ht="15.75" customHeight="1" x14ac:dyDescent="0.35">
      <c r="A180" s="222"/>
      <c r="B180" s="222"/>
      <c r="C180" s="222"/>
      <c r="L180" s="223"/>
    </row>
    <row r="181" spans="1:12" ht="15.75" customHeight="1" x14ac:dyDescent="0.35">
      <c r="A181" s="222"/>
      <c r="B181" s="222"/>
      <c r="C181" s="222"/>
      <c r="L181" s="223"/>
    </row>
    <row r="182" spans="1:12" ht="15.75" customHeight="1" x14ac:dyDescent="0.35">
      <c r="A182" s="222"/>
      <c r="B182" s="222"/>
      <c r="C182" s="222"/>
      <c r="L182" s="223"/>
    </row>
    <row r="183" spans="1:12" ht="15.75" customHeight="1" x14ac:dyDescent="0.35">
      <c r="A183" s="222"/>
      <c r="B183" s="222"/>
      <c r="C183" s="222"/>
      <c r="L183" s="223"/>
    </row>
    <row r="184" spans="1:12" ht="15.75" customHeight="1" x14ac:dyDescent="0.35">
      <c r="A184" s="222"/>
      <c r="B184" s="222"/>
      <c r="C184" s="222"/>
      <c r="L184" s="223"/>
    </row>
    <row r="185" spans="1:12" ht="15.75" customHeight="1" x14ac:dyDescent="0.35">
      <c r="A185" s="222"/>
      <c r="B185" s="222"/>
      <c r="C185" s="222"/>
      <c r="L185" s="223"/>
    </row>
    <row r="186" spans="1:12" ht="15.75" customHeight="1" x14ac:dyDescent="0.35">
      <c r="A186" s="222"/>
      <c r="B186" s="222"/>
      <c r="C186" s="222"/>
      <c r="L186" s="223"/>
    </row>
    <row r="187" spans="1:12" ht="15.75" customHeight="1" x14ac:dyDescent="0.35">
      <c r="A187" s="222"/>
      <c r="B187" s="222"/>
      <c r="C187" s="222"/>
      <c r="L187" s="223"/>
    </row>
    <row r="188" spans="1:12" ht="15.75" customHeight="1" x14ac:dyDescent="0.35">
      <c r="A188" s="222"/>
      <c r="B188" s="222"/>
      <c r="C188" s="222"/>
      <c r="L188" s="223"/>
    </row>
    <row r="189" spans="1:12" ht="15.75" customHeight="1" x14ac:dyDescent="0.35">
      <c r="A189" s="222"/>
      <c r="B189" s="222"/>
      <c r="C189" s="222"/>
      <c r="L189" s="223"/>
    </row>
    <row r="190" spans="1:12" ht="15.75" customHeight="1" x14ac:dyDescent="0.35">
      <c r="A190" s="222"/>
      <c r="B190" s="222"/>
      <c r="C190" s="222"/>
      <c r="L190" s="223"/>
    </row>
    <row r="191" spans="1:12" ht="15.75" customHeight="1" x14ac:dyDescent="0.35">
      <c r="A191" s="222"/>
      <c r="B191" s="222"/>
      <c r="C191" s="222"/>
      <c r="L191" s="223"/>
    </row>
    <row r="192" spans="1:12" ht="15.75" customHeight="1" x14ac:dyDescent="0.35">
      <c r="A192" s="222"/>
      <c r="B192" s="222"/>
      <c r="C192" s="222"/>
      <c r="L192" s="223"/>
    </row>
    <row r="193" spans="1:12" ht="15.75" customHeight="1" x14ac:dyDescent="0.35">
      <c r="A193" s="222"/>
      <c r="B193" s="222"/>
      <c r="C193" s="222"/>
      <c r="L193" s="223"/>
    </row>
    <row r="194" spans="1:12" ht="15.75" customHeight="1" x14ac:dyDescent="0.35">
      <c r="A194" s="222"/>
      <c r="B194" s="222"/>
      <c r="C194" s="222"/>
      <c r="L194" s="223"/>
    </row>
    <row r="195" spans="1:12" ht="15.75" customHeight="1" x14ac:dyDescent="0.35">
      <c r="A195" s="222"/>
      <c r="B195" s="222"/>
      <c r="C195" s="222"/>
      <c r="L195" s="223"/>
    </row>
    <row r="196" spans="1:12" ht="15.75" customHeight="1" x14ac:dyDescent="0.35">
      <c r="A196" s="222"/>
      <c r="B196" s="222"/>
      <c r="C196" s="222"/>
      <c r="L196" s="223"/>
    </row>
    <row r="197" spans="1:12" ht="15.75" customHeight="1" x14ac:dyDescent="0.35">
      <c r="A197" s="222"/>
      <c r="B197" s="222"/>
      <c r="C197" s="222"/>
      <c r="L197" s="223"/>
    </row>
    <row r="198" spans="1:12" ht="15.75" customHeight="1" x14ac:dyDescent="0.35">
      <c r="A198" s="222"/>
      <c r="B198" s="222"/>
      <c r="C198" s="222"/>
      <c r="L198" s="223"/>
    </row>
    <row r="199" spans="1:12" ht="15.75" customHeight="1" x14ac:dyDescent="0.35">
      <c r="A199" s="222"/>
      <c r="B199" s="222"/>
      <c r="C199" s="222"/>
      <c r="L199" s="223"/>
    </row>
    <row r="200" spans="1:12" ht="15.75" customHeight="1" x14ac:dyDescent="0.35">
      <c r="A200" s="222"/>
      <c r="B200" s="222"/>
      <c r="C200" s="222"/>
      <c r="L200" s="223"/>
    </row>
    <row r="201" spans="1:12" ht="15.75" customHeight="1" x14ac:dyDescent="0.35">
      <c r="A201" s="222"/>
      <c r="B201" s="222"/>
      <c r="C201" s="222"/>
      <c r="L201" s="223"/>
    </row>
    <row r="202" spans="1:12" ht="15.75" customHeight="1" x14ac:dyDescent="0.35">
      <c r="A202" s="222"/>
      <c r="B202" s="222"/>
      <c r="C202" s="222"/>
      <c r="L202" s="223"/>
    </row>
    <row r="203" spans="1:12" ht="15.75" customHeight="1" x14ac:dyDescent="0.35">
      <c r="A203" s="222"/>
      <c r="B203" s="222"/>
      <c r="C203" s="222"/>
      <c r="L203" s="223"/>
    </row>
    <row r="204" spans="1:12" ht="15.75" customHeight="1" x14ac:dyDescent="0.35">
      <c r="A204" s="222"/>
      <c r="B204" s="222"/>
      <c r="C204" s="222"/>
      <c r="L204" s="223"/>
    </row>
    <row r="205" spans="1:12" ht="15.75" customHeight="1" x14ac:dyDescent="0.35">
      <c r="A205" s="222"/>
      <c r="B205" s="222"/>
      <c r="C205" s="222"/>
      <c r="L205" s="223"/>
    </row>
    <row r="206" spans="1:12" ht="15.75" customHeight="1" x14ac:dyDescent="0.35">
      <c r="A206" s="222"/>
      <c r="B206" s="222"/>
      <c r="C206" s="222"/>
      <c r="L206" s="223"/>
    </row>
    <row r="207" spans="1:12" ht="15.75" customHeight="1" x14ac:dyDescent="0.35">
      <c r="A207" s="222"/>
      <c r="B207" s="222"/>
      <c r="C207" s="222"/>
      <c r="L207" s="223"/>
    </row>
    <row r="208" spans="1:12" ht="15.75" customHeight="1" x14ac:dyDescent="0.35">
      <c r="A208" s="222"/>
      <c r="B208" s="222"/>
      <c r="C208" s="222"/>
      <c r="L208" s="223"/>
    </row>
    <row r="209" spans="1:12" ht="15.75" customHeight="1" x14ac:dyDescent="0.35">
      <c r="A209" s="222"/>
      <c r="B209" s="222"/>
      <c r="C209" s="222"/>
      <c r="L209" s="223"/>
    </row>
    <row r="210" spans="1:12" ht="15.75" customHeight="1" x14ac:dyDescent="0.35">
      <c r="A210" s="222"/>
      <c r="B210" s="222"/>
      <c r="C210" s="222"/>
      <c r="L210" s="223"/>
    </row>
    <row r="211" spans="1:12" ht="15.75" customHeight="1" x14ac:dyDescent="0.35">
      <c r="A211" s="222"/>
      <c r="B211" s="222"/>
      <c r="C211" s="222"/>
      <c r="L211" s="223"/>
    </row>
    <row r="212" spans="1:12" ht="15.75" customHeight="1" x14ac:dyDescent="0.35">
      <c r="A212" s="222"/>
      <c r="B212" s="222"/>
      <c r="C212" s="222"/>
      <c r="L212" s="223"/>
    </row>
    <row r="213" spans="1:12" ht="15.75" customHeight="1" x14ac:dyDescent="0.35">
      <c r="A213" s="222"/>
      <c r="B213" s="222"/>
      <c r="C213" s="222"/>
      <c r="L213" s="223"/>
    </row>
    <row r="214" spans="1:12" ht="15.75" customHeight="1" x14ac:dyDescent="0.35">
      <c r="A214" s="222"/>
      <c r="B214" s="222"/>
      <c r="C214" s="222"/>
      <c r="L214" s="223"/>
    </row>
    <row r="215" spans="1:12" ht="15.75" customHeight="1" x14ac:dyDescent="0.35">
      <c r="A215" s="222"/>
      <c r="B215" s="222"/>
      <c r="C215" s="222"/>
      <c r="L215" s="223"/>
    </row>
    <row r="216" spans="1:12" ht="15.75" customHeight="1" x14ac:dyDescent="0.35">
      <c r="A216" s="222"/>
      <c r="B216" s="222"/>
      <c r="C216" s="222"/>
      <c r="L216" s="223"/>
    </row>
    <row r="217" spans="1:12" ht="15.75" customHeight="1" x14ac:dyDescent="0.35">
      <c r="A217" s="222"/>
      <c r="B217" s="222"/>
      <c r="C217" s="222"/>
      <c r="L217" s="223"/>
    </row>
    <row r="218" spans="1:12" ht="15.75" customHeight="1" x14ac:dyDescent="0.35">
      <c r="A218" s="222"/>
      <c r="B218" s="222"/>
      <c r="C218" s="222"/>
      <c r="L218" s="223"/>
    </row>
    <row r="219" spans="1:12" ht="15.75" customHeight="1" x14ac:dyDescent="0.35">
      <c r="A219" s="222"/>
      <c r="B219" s="222"/>
      <c r="C219" s="222"/>
      <c r="L219" s="223"/>
    </row>
    <row r="220" spans="1:12" ht="15.75" customHeight="1" x14ac:dyDescent="0.35">
      <c r="A220" s="222"/>
      <c r="B220" s="222"/>
      <c r="C220" s="222"/>
      <c r="L220" s="223"/>
    </row>
    <row r="221" spans="1:12" ht="15.75" customHeight="1" x14ac:dyDescent="0.35">
      <c r="A221" s="222"/>
      <c r="B221" s="222"/>
      <c r="C221" s="222"/>
      <c r="L221" s="223"/>
    </row>
    <row r="222" spans="1:12" ht="15.75" customHeight="1" x14ac:dyDescent="0.35">
      <c r="A222" s="222"/>
      <c r="B222" s="222"/>
      <c r="C222" s="222"/>
      <c r="L222" s="223"/>
    </row>
    <row r="223" spans="1:12" ht="15.75" customHeight="1" x14ac:dyDescent="0.35">
      <c r="A223" s="222"/>
      <c r="B223" s="222"/>
      <c r="C223" s="222"/>
      <c r="L223" s="223"/>
    </row>
    <row r="224" spans="1:12" ht="15.75" customHeight="1" x14ac:dyDescent="0.35">
      <c r="A224" s="222"/>
      <c r="B224" s="222"/>
      <c r="C224" s="222"/>
      <c r="L224" s="223"/>
    </row>
    <row r="225" spans="1:12" ht="15.75" customHeight="1" x14ac:dyDescent="0.35">
      <c r="A225" s="222"/>
      <c r="B225" s="222"/>
      <c r="C225" s="222"/>
      <c r="L225" s="223"/>
    </row>
    <row r="226" spans="1:12" ht="15.75" customHeight="1" x14ac:dyDescent="0.35">
      <c r="A226" s="222"/>
      <c r="B226" s="222"/>
      <c r="C226" s="222"/>
      <c r="L226" s="223"/>
    </row>
    <row r="227" spans="1:12" ht="15.75" customHeight="1" x14ac:dyDescent="0.35">
      <c r="A227" s="222"/>
      <c r="B227" s="222"/>
      <c r="C227" s="222"/>
      <c r="L227" s="223"/>
    </row>
    <row r="228" spans="1:12" ht="15.75" customHeight="1" x14ac:dyDescent="0.35">
      <c r="A228" s="222"/>
      <c r="B228" s="222"/>
      <c r="C228" s="222"/>
      <c r="L228" s="223"/>
    </row>
    <row r="229" spans="1:12" ht="15.75" customHeight="1" x14ac:dyDescent="0.35">
      <c r="A229" s="222"/>
      <c r="B229" s="222"/>
      <c r="C229" s="222"/>
      <c r="L229" s="223"/>
    </row>
    <row r="230" spans="1:12" ht="15.75" customHeight="1" x14ac:dyDescent="0.35">
      <c r="A230" s="222"/>
      <c r="B230" s="222"/>
      <c r="C230" s="222"/>
      <c r="L230" s="223"/>
    </row>
    <row r="231" spans="1:12" ht="15.75" customHeight="1" x14ac:dyDescent="0.35">
      <c r="A231" s="222"/>
      <c r="B231" s="222"/>
      <c r="C231" s="222"/>
      <c r="L231" s="223"/>
    </row>
    <row r="232" spans="1:12" ht="15.75" customHeight="1" x14ac:dyDescent="0.35">
      <c r="A232" s="222"/>
      <c r="B232" s="222"/>
      <c r="C232" s="222"/>
      <c r="L232" s="223"/>
    </row>
    <row r="233" spans="1:12" ht="15.75" customHeight="1" x14ac:dyDescent="0.35">
      <c r="A233" s="222"/>
      <c r="B233" s="222"/>
      <c r="C233" s="222"/>
      <c r="L233" s="223"/>
    </row>
    <row r="234" spans="1:12" ht="15.75" customHeight="1" x14ac:dyDescent="0.35">
      <c r="A234" s="222"/>
      <c r="B234" s="222"/>
      <c r="C234" s="222"/>
      <c r="L234" s="223"/>
    </row>
    <row r="235" spans="1:12" ht="15.75" customHeight="1" x14ac:dyDescent="0.35">
      <c r="A235" s="222"/>
      <c r="B235" s="222"/>
      <c r="C235" s="222"/>
      <c r="L235" s="223"/>
    </row>
    <row r="236" spans="1:12" ht="15.75" customHeight="1" x14ac:dyDescent="0.35">
      <c r="A236" s="222"/>
      <c r="B236" s="222"/>
      <c r="C236" s="222"/>
      <c r="L236" s="223"/>
    </row>
    <row r="237" spans="1:12" ht="15.75" customHeight="1" x14ac:dyDescent="0.35">
      <c r="A237" s="222"/>
      <c r="B237" s="222"/>
      <c r="C237" s="222"/>
      <c r="L237" s="223"/>
    </row>
    <row r="238" spans="1:12" ht="15.75" customHeight="1" x14ac:dyDescent="0.35">
      <c r="A238" s="222"/>
      <c r="B238" s="222"/>
      <c r="C238" s="222"/>
      <c r="L238" s="223"/>
    </row>
    <row r="239" spans="1:12" ht="15.75" customHeight="1" x14ac:dyDescent="0.35">
      <c r="A239" s="222"/>
      <c r="B239" s="222"/>
      <c r="C239" s="222"/>
      <c r="L239" s="223"/>
    </row>
    <row r="240" spans="1:12" ht="15.75" customHeight="1" x14ac:dyDescent="0.35">
      <c r="A240" s="222"/>
      <c r="B240" s="222"/>
      <c r="C240" s="222"/>
      <c r="L240" s="223"/>
    </row>
    <row r="241" spans="1:12" ht="15.75" customHeight="1" x14ac:dyDescent="0.35">
      <c r="A241" s="222"/>
      <c r="B241" s="222"/>
      <c r="C241" s="222"/>
      <c r="L241" s="223"/>
    </row>
    <row r="242" spans="1:12" ht="15.75" customHeight="1" x14ac:dyDescent="0.35">
      <c r="A242" s="222"/>
      <c r="B242" s="222"/>
      <c r="C242" s="222"/>
      <c r="L242" s="223"/>
    </row>
    <row r="243" spans="1:12" ht="15.75" customHeight="1" x14ac:dyDescent="0.35">
      <c r="A243" s="222"/>
      <c r="B243" s="222"/>
      <c r="C243" s="222"/>
      <c r="L243" s="223"/>
    </row>
    <row r="244" spans="1:12" ht="15.75" customHeight="1" x14ac:dyDescent="0.35">
      <c r="A244" s="222"/>
      <c r="B244" s="222"/>
      <c r="C244" s="222"/>
      <c r="L244" s="223"/>
    </row>
    <row r="245" spans="1:12" ht="15.75" customHeight="1" x14ac:dyDescent="0.35">
      <c r="A245" s="222"/>
      <c r="B245" s="222"/>
      <c r="C245" s="222"/>
      <c r="L245" s="223"/>
    </row>
    <row r="246" spans="1:12" ht="15.75" customHeight="1" x14ac:dyDescent="0.35">
      <c r="A246" s="222"/>
      <c r="B246" s="222"/>
      <c r="C246" s="222"/>
      <c r="L246" s="223"/>
    </row>
    <row r="247" spans="1:12" ht="15.75" customHeight="1" x14ac:dyDescent="0.35">
      <c r="A247" s="222"/>
      <c r="B247" s="222"/>
      <c r="C247" s="222"/>
      <c r="L247" s="223"/>
    </row>
    <row r="248" spans="1:12" ht="15.75" customHeight="1" x14ac:dyDescent="0.35">
      <c r="A248" s="222"/>
      <c r="B248" s="222"/>
      <c r="C248" s="222"/>
      <c r="L248" s="223"/>
    </row>
    <row r="249" spans="1:12" ht="15.75" customHeight="1" x14ac:dyDescent="0.35">
      <c r="A249" s="222"/>
      <c r="B249" s="222"/>
      <c r="C249" s="222"/>
      <c r="L249" s="223"/>
    </row>
    <row r="250" spans="1:12" ht="15.75" customHeight="1" x14ac:dyDescent="0.35">
      <c r="A250" s="222"/>
      <c r="B250" s="222"/>
      <c r="C250" s="222"/>
      <c r="L250" s="223"/>
    </row>
    <row r="251" spans="1:12" ht="15.75" customHeight="1" x14ac:dyDescent="0.35">
      <c r="A251" s="222"/>
      <c r="B251" s="222"/>
      <c r="C251" s="222"/>
      <c r="L251" s="223"/>
    </row>
    <row r="252" spans="1:12" ht="15.75" customHeight="1" x14ac:dyDescent="0.35">
      <c r="A252" s="222"/>
      <c r="B252" s="222"/>
      <c r="C252" s="222"/>
      <c r="L252" s="223"/>
    </row>
    <row r="253" spans="1:12" ht="15.75" customHeight="1" x14ac:dyDescent="0.35">
      <c r="A253" s="222"/>
      <c r="B253" s="222"/>
      <c r="C253" s="222"/>
      <c r="L253" s="223"/>
    </row>
    <row r="254" spans="1:12" ht="15.75" customHeight="1" x14ac:dyDescent="0.35">
      <c r="A254" s="222"/>
      <c r="B254" s="222"/>
      <c r="C254" s="222"/>
      <c r="L254" s="223"/>
    </row>
    <row r="255" spans="1:12" ht="15.75" customHeight="1" x14ac:dyDescent="0.35">
      <c r="A255" s="222"/>
      <c r="B255" s="222"/>
      <c r="C255" s="222"/>
      <c r="L255" s="223"/>
    </row>
    <row r="256" spans="1:12" ht="15.75" customHeight="1" x14ac:dyDescent="0.35">
      <c r="A256" s="222"/>
      <c r="B256" s="222"/>
      <c r="C256" s="222"/>
      <c r="L256" s="223"/>
    </row>
    <row r="257" spans="1:12" ht="15.75" customHeight="1" x14ac:dyDescent="0.35">
      <c r="A257" s="222"/>
      <c r="B257" s="222"/>
      <c r="C257" s="222"/>
      <c r="L257" s="223"/>
    </row>
    <row r="258" spans="1:12" ht="15.75" customHeight="1" x14ac:dyDescent="0.35">
      <c r="A258" s="222"/>
      <c r="B258" s="222"/>
      <c r="C258" s="222"/>
      <c r="L258" s="223"/>
    </row>
    <row r="259" spans="1:12" ht="15.75" customHeight="1" x14ac:dyDescent="0.35">
      <c r="A259" s="222"/>
      <c r="B259" s="222"/>
      <c r="C259" s="222"/>
      <c r="L259" s="223"/>
    </row>
    <row r="260" spans="1:12" ht="15.75" customHeight="1" x14ac:dyDescent="0.35">
      <c r="A260" s="222"/>
      <c r="B260" s="222"/>
      <c r="C260" s="222"/>
      <c r="L260" s="223"/>
    </row>
    <row r="261" spans="1:12" ht="15.75" customHeight="1" x14ac:dyDescent="0.35">
      <c r="A261" s="222"/>
      <c r="B261" s="222"/>
      <c r="C261" s="222"/>
      <c r="L261" s="223"/>
    </row>
    <row r="262" spans="1:12" ht="15.75" customHeight="1" x14ac:dyDescent="0.35">
      <c r="A262" s="222"/>
      <c r="B262" s="222"/>
      <c r="C262" s="222"/>
      <c r="L262" s="223"/>
    </row>
    <row r="263" spans="1:12" ht="15.75" customHeight="1" x14ac:dyDescent="0.35">
      <c r="A263" s="222"/>
      <c r="B263" s="222"/>
      <c r="C263" s="222"/>
      <c r="L263" s="223"/>
    </row>
    <row r="264" spans="1:12" ht="15.75" customHeight="1" x14ac:dyDescent="0.35">
      <c r="A264" s="222"/>
      <c r="B264" s="222"/>
      <c r="C264" s="222"/>
      <c r="L264" s="223"/>
    </row>
    <row r="265" spans="1:12" ht="15.75" customHeight="1" x14ac:dyDescent="0.35">
      <c r="A265" s="222"/>
      <c r="B265" s="222"/>
      <c r="C265" s="222"/>
      <c r="L265" s="223"/>
    </row>
    <row r="266" spans="1:12" ht="15.75" customHeight="1" x14ac:dyDescent="0.35">
      <c r="A266" s="222"/>
      <c r="B266" s="222"/>
      <c r="C266" s="222"/>
      <c r="L266" s="223"/>
    </row>
    <row r="267" spans="1:12" ht="15.75" customHeight="1" x14ac:dyDescent="0.35">
      <c r="A267" s="222"/>
      <c r="B267" s="222"/>
      <c r="C267" s="222"/>
      <c r="L267" s="223"/>
    </row>
    <row r="268" spans="1:12" ht="15.75" customHeight="1" x14ac:dyDescent="0.35">
      <c r="A268" s="222"/>
      <c r="B268" s="222"/>
      <c r="C268" s="222"/>
      <c r="L268" s="223"/>
    </row>
    <row r="269" spans="1:12" ht="15.75" customHeight="1" x14ac:dyDescent="0.35">
      <c r="A269" s="222"/>
      <c r="B269" s="222"/>
      <c r="C269" s="222"/>
      <c r="L269" s="223"/>
    </row>
    <row r="270" spans="1:12" ht="15.75" customHeight="1" x14ac:dyDescent="0.35">
      <c r="A270" s="222"/>
      <c r="B270" s="222"/>
      <c r="C270" s="222"/>
      <c r="L270" s="223"/>
    </row>
    <row r="271" spans="1:12" ht="15.75" customHeight="1" x14ac:dyDescent="0.35">
      <c r="A271" s="222"/>
      <c r="B271" s="222"/>
      <c r="C271" s="222"/>
      <c r="L271" s="223"/>
    </row>
    <row r="272" spans="1:12" ht="15.75" customHeight="1" x14ac:dyDescent="0.35">
      <c r="A272" s="222"/>
      <c r="B272" s="222"/>
      <c r="C272" s="222"/>
      <c r="L272" s="223"/>
    </row>
    <row r="273" spans="1:12" ht="15.75" customHeight="1" x14ac:dyDescent="0.35">
      <c r="A273" s="222"/>
      <c r="B273" s="222"/>
      <c r="C273" s="222"/>
      <c r="L273" s="223"/>
    </row>
    <row r="274" spans="1:12" ht="15.75" customHeight="1" x14ac:dyDescent="0.35">
      <c r="A274" s="222"/>
      <c r="B274" s="222"/>
      <c r="C274" s="222"/>
      <c r="L274" s="223"/>
    </row>
    <row r="275" spans="1:12" ht="15.75" customHeight="1" x14ac:dyDescent="0.35">
      <c r="A275" s="222"/>
      <c r="B275" s="222"/>
      <c r="C275" s="222"/>
      <c r="L275" s="223"/>
    </row>
    <row r="276" spans="1:12" ht="15.75" customHeight="1" x14ac:dyDescent="0.35">
      <c r="A276" s="222"/>
      <c r="B276" s="222"/>
      <c r="C276" s="222"/>
      <c r="L276" s="223"/>
    </row>
    <row r="277" spans="1:12" ht="15.75" customHeight="1" x14ac:dyDescent="0.35">
      <c r="A277" s="222"/>
      <c r="B277" s="222"/>
      <c r="C277" s="222"/>
      <c r="L277" s="223"/>
    </row>
    <row r="278" spans="1:12" ht="15.75" customHeight="1" x14ac:dyDescent="0.35">
      <c r="A278" s="222"/>
      <c r="B278" s="222"/>
      <c r="C278" s="222"/>
      <c r="L278" s="223"/>
    </row>
    <row r="279" spans="1:12" ht="15.75" customHeight="1" x14ac:dyDescent="0.35">
      <c r="A279" s="222"/>
      <c r="B279" s="222"/>
      <c r="C279" s="222"/>
      <c r="L279" s="223"/>
    </row>
    <row r="280" spans="1:12" ht="15.75" customHeight="1" x14ac:dyDescent="0.35">
      <c r="A280" s="222"/>
      <c r="B280" s="222"/>
      <c r="C280" s="222"/>
      <c r="L280" s="223"/>
    </row>
    <row r="281" spans="1:12" ht="15.75" customHeight="1" x14ac:dyDescent="0.35">
      <c r="A281" s="222"/>
      <c r="B281" s="222"/>
      <c r="C281" s="222"/>
      <c r="L281" s="223"/>
    </row>
    <row r="282" spans="1:12" ht="15.75" customHeight="1" x14ac:dyDescent="0.35">
      <c r="A282" s="222"/>
      <c r="B282" s="222"/>
      <c r="C282" s="222"/>
      <c r="L282" s="223"/>
    </row>
    <row r="283" spans="1:12" ht="15.75" customHeight="1" x14ac:dyDescent="0.35">
      <c r="A283" s="222"/>
      <c r="B283" s="222"/>
      <c r="C283" s="222"/>
      <c r="L283" s="223"/>
    </row>
    <row r="284" spans="1:12" ht="15.75" customHeight="1" x14ac:dyDescent="0.35">
      <c r="A284" s="222"/>
      <c r="B284" s="222"/>
      <c r="C284" s="222"/>
      <c r="L284" s="223"/>
    </row>
    <row r="285" spans="1:12" ht="15.75" customHeight="1" x14ac:dyDescent="0.35">
      <c r="A285" s="222"/>
      <c r="B285" s="222"/>
      <c r="C285" s="222"/>
      <c r="L285" s="223"/>
    </row>
    <row r="286" spans="1:12" ht="15.75" customHeight="1" x14ac:dyDescent="0.35">
      <c r="A286" s="222"/>
      <c r="B286" s="222"/>
      <c r="C286" s="222"/>
      <c r="L286" s="223"/>
    </row>
    <row r="287" spans="1:12" ht="15.75" customHeight="1" x14ac:dyDescent="0.35">
      <c r="A287" s="222"/>
      <c r="B287" s="222"/>
      <c r="C287" s="222"/>
      <c r="L287" s="223"/>
    </row>
    <row r="288" spans="1:12" ht="15.75" customHeight="1" x14ac:dyDescent="0.35">
      <c r="A288" s="222"/>
      <c r="B288" s="222"/>
      <c r="C288" s="222"/>
      <c r="L288" s="223"/>
    </row>
    <row r="289" spans="1:12" ht="15.75" customHeight="1" x14ac:dyDescent="0.35">
      <c r="A289" s="222"/>
      <c r="B289" s="222"/>
      <c r="C289" s="222"/>
      <c r="L289" s="223"/>
    </row>
    <row r="290" spans="1:12" ht="15.75" customHeight="1" x14ac:dyDescent="0.35">
      <c r="A290" s="222"/>
      <c r="B290" s="222"/>
      <c r="C290" s="222"/>
      <c r="L290" s="223"/>
    </row>
    <row r="291" spans="1:12" ht="15.75" customHeight="1" x14ac:dyDescent="0.35">
      <c r="A291" s="222"/>
      <c r="B291" s="222"/>
      <c r="C291" s="222"/>
      <c r="L291" s="223"/>
    </row>
    <row r="292" spans="1:12" ht="15.75" customHeight="1" x14ac:dyDescent="0.35">
      <c r="A292" s="222"/>
      <c r="B292" s="222"/>
      <c r="C292" s="222"/>
      <c r="L292" s="223"/>
    </row>
    <row r="293" spans="1:12" ht="15.75" customHeight="1" x14ac:dyDescent="0.35">
      <c r="A293" s="222"/>
      <c r="B293" s="222"/>
      <c r="C293" s="222"/>
      <c r="L293" s="223"/>
    </row>
    <row r="294" spans="1:12" ht="15.75" customHeight="1" x14ac:dyDescent="0.35">
      <c r="A294" s="222"/>
      <c r="B294" s="222"/>
      <c r="C294" s="222"/>
      <c r="L294" s="223"/>
    </row>
    <row r="295" spans="1:12" ht="15.75" customHeight="1" x14ac:dyDescent="0.35">
      <c r="A295" s="222"/>
      <c r="B295" s="222"/>
      <c r="C295" s="222"/>
      <c r="L295" s="223"/>
    </row>
    <row r="296" spans="1:12" ht="15.75" customHeight="1" x14ac:dyDescent="0.35">
      <c r="A296" s="222"/>
      <c r="B296" s="222"/>
      <c r="C296" s="222"/>
      <c r="L296" s="223"/>
    </row>
    <row r="297" spans="1:12" ht="15.75" customHeight="1" x14ac:dyDescent="0.35">
      <c r="A297" s="222"/>
      <c r="B297" s="222"/>
      <c r="C297" s="222"/>
      <c r="L297" s="223"/>
    </row>
    <row r="298" spans="1:12" ht="15.75" customHeight="1" x14ac:dyDescent="0.35">
      <c r="A298" s="222"/>
      <c r="B298" s="222"/>
      <c r="C298" s="222"/>
      <c r="L298" s="223"/>
    </row>
    <row r="299" spans="1:12" ht="15.75" customHeight="1" x14ac:dyDescent="0.35">
      <c r="A299" s="222"/>
      <c r="B299" s="222"/>
      <c r="C299" s="222"/>
      <c r="L299" s="223"/>
    </row>
    <row r="300" spans="1:12" ht="15.75" customHeight="1" x14ac:dyDescent="0.35">
      <c r="A300" s="222"/>
      <c r="B300" s="222"/>
      <c r="C300" s="222"/>
      <c r="L300" s="223"/>
    </row>
    <row r="301" spans="1:12" ht="15.75" customHeight="1" x14ac:dyDescent="0.35">
      <c r="A301" s="222"/>
      <c r="B301" s="222"/>
      <c r="C301" s="222"/>
      <c r="L301" s="223"/>
    </row>
    <row r="302" spans="1:12" ht="15.75" customHeight="1" x14ac:dyDescent="0.35">
      <c r="A302" s="222"/>
      <c r="B302" s="222"/>
      <c r="C302" s="222"/>
      <c r="L302" s="223"/>
    </row>
    <row r="303" spans="1:12" ht="15.75" customHeight="1" x14ac:dyDescent="0.35">
      <c r="A303" s="222"/>
      <c r="B303" s="222"/>
      <c r="C303" s="222"/>
      <c r="L303" s="223"/>
    </row>
    <row r="304" spans="1:12" ht="15.75" customHeight="1" x14ac:dyDescent="0.35">
      <c r="A304" s="222"/>
      <c r="B304" s="222"/>
      <c r="C304" s="222"/>
      <c r="L304" s="223"/>
    </row>
    <row r="305" spans="1:12" ht="15.75" customHeight="1" x14ac:dyDescent="0.35">
      <c r="A305" s="222"/>
      <c r="B305" s="222"/>
      <c r="C305" s="222"/>
      <c r="L305" s="223"/>
    </row>
    <row r="306" spans="1:12" ht="15.75" customHeight="1" x14ac:dyDescent="0.35">
      <c r="A306" s="222"/>
      <c r="B306" s="222"/>
      <c r="C306" s="222"/>
      <c r="L306" s="223"/>
    </row>
    <row r="307" spans="1:12" ht="15.75" customHeight="1" x14ac:dyDescent="0.35">
      <c r="A307" s="222"/>
      <c r="B307" s="222"/>
      <c r="C307" s="222"/>
      <c r="L307" s="223"/>
    </row>
    <row r="308" spans="1:12" ht="15.75" customHeight="1" x14ac:dyDescent="0.35">
      <c r="A308" s="222"/>
      <c r="B308" s="222"/>
      <c r="C308" s="222"/>
      <c r="L308" s="223"/>
    </row>
    <row r="309" spans="1:12" ht="15.75" customHeight="1" x14ac:dyDescent="0.35">
      <c r="A309" s="222"/>
      <c r="B309" s="222"/>
      <c r="C309" s="222"/>
      <c r="L309" s="223"/>
    </row>
    <row r="310" spans="1:12" ht="15.75" customHeight="1" x14ac:dyDescent="0.35">
      <c r="A310" s="222"/>
      <c r="B310" s="222"/>
      <c r="C310" s="222"/>
      <c r="L310" s="223"/>
    </row>
    <row r="311" spans="1:12" ht="15.75" customHeight="1" x14ac:dyDescent="0.35">
      <c r="A311" s="222"/>
      <c r="B311" s="222"/>
      <c r="C311" s="222"/>
      <c r="L311" s="223"/>
    </row>
    <row r="312" spans="1:12" ht="15.75" customHeight="1" x14ac:dyDescent="0.35">
      <c r="A312" s="222"/>
      <c r="B312" s="222"/>
      <c r="C312" s="222"/>
      <c r="L312" s="223"/>
    </row>
    <row r="313" spans="1:12" ht="15.75" customHeight="1" x14ac:dyDescent="0.35">
      <c r="A313" s="222"/>
      <c r="B313" s="222"/>
      <c r="C313" s="222"/>
      <c r="L313" s="223"/>
    </row>
    <row r="314" spans="1:12" ht="15.75" customHeight="1" x14ac:dyDescent="0.35">
      <c r="A314" s="222"/>
      <c r="B314" s="222"/>
      <c r="C314" s="222"/>
      <c r="L314" s="223"/>
    </row>
    <row r="315" spans="1:12" ht="15.75" customHeight="1" x14ac:dyDescent="0.35">
      <c r="A315" s="222"/>
      <c r="B315" s="222"/>
      <c r="C315" s="222"/>
      <c r="L315" s="223"/>
    </row>
    <row r="316" spans="1:12" ht="15.75" customHeight="1" x14ac:dyDescent="0.35">
      <c r="A316" s="222"/>
      <c r="B316" s="222"/>
      <c r="C316" s="222"/>
      <c r="L316" s="223"/>
    </row>
    <row r="317" spans="1:12" ht="15.75" customHeight="1" x14ac:dyDescent="0.35">
      <c r="A317" s="222"/>
      <c r="B317" s="222"/>
      <c r="C317" s="222"/>
      <c r="L317" s="223"/>
    </row>
    <row r="318" spans="1:12" ht="15.75" customHeight="1" x14ac:dyDescent="0.35">
      <c r="A318" s="222"/>
      <c r="B318" s="222"/>
      <c r="C318" s="222"/>
      <c r="L318" s="223"/>
    </row>
    <row r="319" spans="1:12" ht="15.75" customHeight="1" x14ac:dyDescent="0.35">
      <c r="A319" s="222"/>
      <c r="B319" s="222"/>
      <c r="C319" s="222"/>
      <c r="L319" s="223"/>
    </row>
    <row r="320" spans="1:12" ht="15.75" customHeight="1" x14ac:dyDescent="0.35">
      <c r="A320" s="222"/>
      <c r="B320" s="222"/>
      <c r="C320" s="222"/>
      <c r="L320" s="223"/>
    </row>
    <row r="321" spans="1:12" ht="15.75" customHeight="1" x14ac:dyDescent="0.35">
      <c r="A321" s="222"/>
      <c r="B321" s="222"/>
      <c r="C321" s="222"/>
      <c r="L321" s="223"/>
    </row>
    <row r="322" spans="1:12" ht="15.75" customHeight="1" x14ac:dyDescent="0.35">
      <c r="A322" s="222"/>
      <c r="B322" s="222"/>
      <c r="C322" s="222"/>
      <c r="L322" s="223"/>
    </row>
    <row r="323" spans="1:12" ht="15.75" customHeight="1" x14ac:dyDescent="0.35">
      <c r="A323" s="222"/>
      <c r="B323" s="222"/>
      <c r="C323" s="222"/>
      <c r="L323" s="223"/>
    </row>
    <row r="324" spans="1:12" ht="15.75" customHeight="1" x14ac:dyDescent="0.35">
      <c r="A324" s="222"/>
      <c r="B324" s="222"/>
      <c r="C324" s="222"/>
      <c r="L324" s="223"/>
    </row>
    <row r="325" spans="1:12" ht="15.75" customHeight="1" x14ac:dyDescent="0.35">
      <c r="A325" s="222"/>
      <c r="B325" s="222"/>
      <c r="C325" s="222"/>
      <c r="L325" s="223"/>
    </row>
    <row r="326" spans="1:12" ht="15.75" customHeight="1" x14ac:dyDescent="0.35">
      <c r="A326" s="222"/>
      <c r="B326" s="222"/>
      <c r="C326" s="222"/>
      <c r="L326" s="223"/>
    </row>
    <row r="327" spans="1:12" ht="15.75" customHeight="1" x14ac:dyDescent="0.35">
      <c r="A327" s="222"/>
      <c r="B327" s="222"/>
      <c r="C327" s="222"/>
      <c r="L327" s="223"/>
    </row>
    <row r="328" spans="1:12" ht="15.75" customHeight="1" x14ac:dyDescent="0.35">
      <c r="A328" s="222"/>
      <c r="B328" s="222"/>
      <c r="C328" s="222"/>
      <c r="L328" s="223"/>
    </row>
    <row r="329" spans="1:12" ht="15.75" customHeight="1" x14ac:dyDescent="0.35">
      <c r="A329" s="222"/>
      <c r="B329" s="222"/>
      <c r="C329" s="222"/>
      <c r="L329" s="223"/>
    </row>
    <row r="330" spans="1:12" ht="15.75" customHeight="1" x14ac:dyDescent="0.35">
      <c r="A330" s="222"/>
      <c r="B330" s="222"/>
      <c r="C330" s="222"/>
      <c r="L330" s="223"/>
    </row>
    <row r="331" spans="1:12" ht="15.75" customHeight="1" x14ac:dyDescent="0.35">
      <c r="A331" s="222"/>
      <c r="B331" s="222"/>
      <c r="C331" s="222"/>
      <c r="L331" s="223"/>
    </row>
    <row r="332" spans="1:12" ht="15.75" customHeight="1" x14ac:dyDescent="0.35">
      <c r="A332" s="222"/>
      <c r="B332" s="222"/>
      <c r="C332" s="222"/>
      <c r="L332" s="223"/>
    </row>
    <row r="333" spans="1:12" ht="15.75" customHeight="1" x14ac:dyDescent="0.35">
      <c r="A333" s="222"/>
      <c r="B333" s="222"/>
      <c r="C333" s="222"/>
      <c r="L333" s="223"/>
    </row>
    <row r="334" spans="1:12" ht="15.75" customHeight="1" x14ac:dyDescent="0.35">
      <c r="A334" s="222"/>
      <c r="B334" s="222"/>
      <c r="C334" s="222"/>
      <c r="L334" s="223"/>
    </row>
    <row r="335" spans="1:12" ht="15.75" customHeight="1" x14ac:dyDescent="0.35">
      <c r="A335" s="222"/>
      <c r="B335" s="222"/>
      <c r="C335" s="222"/>
      <c r="L335" s="223"/>
    </row>
    <row r="336" spans="1:12" ht="15.75" customHeight="1" x14ac:dyDescent="0.35">
      <c r="A336" s="222"/>
      <c r="B336" s="222"/>
      <c r="C336" s="222"/>
      <c r="L336" s="223"/>
    </row>
    <row r="337" spans="1:12" ht="15.75" customHeight="1" x14ac:dyDescent="0.35">
      <c r="A337" s="222"/>
      <c r="B337" s="222"/>
      <c r="C337" s="222"/>
      <c r="L337" s="223"/>
    </row>
    <row r="338" spans="1:12" ht="15.75" customHeight="1" x14ac:dyDescent="0.35">
      <c r="A338" s="222"/>
      <c r="B338" s="222"/>
      <c r="C338" s="222"/>
      <c r="L338" s="223"/>
    </row>
    <row r="339" spans="1:12" ht="15.75" customHeight="1" x14ac:dyDescent="0.35">
      <c r="A339" s="222"/>
      <c r="B339" s="222"/>
      <c r="C339" s="222"/>
      <c r="L339" s="223"/>
    </row>
    <row r="340" spans="1:12" ht="15.75" customHeight="1" x14ac:dyDescent="0.35">
      <c r="A340" s="222"/>
      <c r="B340" s="222"/>
      <c r="C340" s="222"/>
      <c r="L340" s="223"/>
    </row>
    <row r="341" spans="1:12" ht="15.75" customHeight="1" x14ac:dyDescent="0.35">
      <c r="A341" s="222"/>
      <c r="B341" s="222"/>
      <c r="C341" s="222"/>
      <c r="L341" s="223"/>
    </row>
    <row r="342" spans="1:12" ht="15.75" customHeight="1" x14ac:dyDescent="0.35">
      <c r="A342" s="222"/>
      <c r="B342" s="222"/>
      <c r="C342" s="222"/>
      <c r="L342" s="223"/>
    </row>
    <row r="343" spans="1:12" ht="15.75" customHeight="1" x14ac:dyDescent="0.35">
      <c r="A343" s="222"/>
      <c r="B343" s="222"/>
      <c r="C343" s="222"/>
      <c r="L343" s="223"/>
    </row>
    <row r="344" spans="1:12" ht="15.75" customHeight="1" x14ac:dyDescent="0.35">
      <c r="A344" s="222"/>
      <c r="B344" s="222"/>
      <c r="C344" s="222"/>
      <c r="L344" s="223"/>
    </row>
    <row r="345" spans="1:12" ht="15.75" customHeight="1" x14ac:dyDescent="0.35">
      <c r="A345" s="222"/>
      <c r="B345" s="222"/>
      <c r="C345" s="222"/>
      <c r="L345" s="223"/>
    </row>
    <row r="346" spans="1:12" ht="15.75" customHeight="1" x14ac:dyDescent="0.35">
      <c r="A346" s="222"/>
      <c r="B346" s="222"/>
      <c r="C346" s="222"/>
      <c r="L346" s="223"/>
    </row>
    <row r="347" spans="1:12" ht="15.75" customHeight="1" x14ac:dyDescent="0.35">
      <c r="A347" s="222"/>
      <c r="B347" s="222"/>
      <c r="C347" s="222"/>
      <c r="L347" s="223"/>
    </row>
    <row r="348" spans="1:12" ht="15.75" customHeight="1" x14ac:dyDescent="0.35">
      <c r="A348" s="222"/>
      <c r="B348" s="222"/>
      <c r="C348" s="222"/>
      <c r="L348" s="223"/>
    </row>
    <row r="349" spans="1:12" ht="15.75" customHeight="1" x14ac:dyDescent="0.35">
      <c r="A349" s="222"/>
      <c r="B349" s="222"/>
      <c r="C349" s="222"/>
      <c r="L349" s="223"/>
    </row>
    <row r="350" spans="1:12" ht="15.75" customHeight="1" x14ac:dyDescent="0.35">
      <c r="A350" s="222"/>
      <c r="B350" s="222"/>
      <c r="C350" s="222"/>
      <c r="L350" s="223"/>
    </row>
    <row r="351" spans="1:12" ht="15.75" customHeight="1" x14ac:dyDescent="0.35">
      <c r="A351" s="222"/>
      <c r="B351" s="222"/>
      <c r="C351" s="222"/>
      <c r="L351" s="223"/>
    </row>
    <row r="352" spans="1:12" ht="15.75" customHeight="1" x14ac:dyDescent="0.35">
      <c r="A352" s="222"/>
      <c r="B352" s="222"/>
      <c r="C352" s="222"/>
      <c r="L352" s="223"/>
    </row>
    <row r="353" spans="1:12" ht="15.75" customHeight="1" x14ac:dyDescent="0.35">
      <c r="A353" s="222"/>
      <c r="B353" s="222"/>
      <c r="C353" s="222"/>
      <c r="L353" s="223"/>
    </row>
    <row r="354" spans="1:12" ht="15.75" customHeight="1" x14ac:dyDescent="0.35">
      <c r="A354" s="222"/>
      <c r="B354" s="222"/>
      <c r="C354" s="222"/>
      <c r="L354" s="223"/>
    </row>
    <row r="355" spans="1:12" ht="15.75" customHeight="1" x14ac:dyDescent="0.35">
      <c r="A355" s="222"/>
      <c r="B355" s="222"/>
      <c r="C355" s="222"/>
      <c r="L355" s="223"/>
    </row>
    <row r="356" spans="1:12" ht="15.75" customHeight="1" x14ac:dyDescent="0.35">
      <c r="A356" s="222"/>
      <c r="B356" s="222"/>
      <c r="C356" s="222"/>
      <c r="L356" s="223"/>
    </row>
    <row r="357" spans="1:12" ht="15.75" customHeight="1" x14ac:dyDescent="0.35">
      <c r="A357" s="222"/>
      <c r="B357" s="222"/>
      <c r="C357" s="222"/>
      <c r="L357" s="223"/>
    </row>
    <row r="358" spans="1:12" ht="15.75" customHeight="1" x14ac:dyDescent="0.35">
      <c r="A358" s="222"/>
      <c r="B358" s="222"/>
      <c r="C358" s="222"/>
      <c r="L358" s="223"/>
    </row>
    <row r="359" spans="1:12" ht="15.75" customHeight="1" x14ac:dyDescent="0.35">
      <c r="A359" s="222"/>
      <c r="B359" s="222"/>
      <c r="C359" s="222"/>
      <c r="L359" s="223"/>
    </row>
    <row r="360" spans="1:12" ht="15.75" customHeight="1" x14ac:dyDescent="0.35">
      <c r="A360" s="222"/>
      <c r="B360" s="222"/>
      <c r="C360" s="222"/>
      <c r="L360" s="223"/>
    </row>
    <row r="361" spans="1:12" ht="15.75" customHeight="1" x14ac:dyDescent="0.35">
      <c r="A361" s="222"/>
      <c r="B361" s="222"/>
      <c r="C361" s="222"/>
      <c r="L361" s="223"/>
    </row>
    <row r="362" spans="1:12" ht="15.75" customHeight="1" x14ac:dyDescent="0.35">
      <c r="A362" s="222"/>
      <c r="B362" s="222"/>
      <c r="C362" s="222"/>
      <c r="L362" s="223"/>
    </row>
    <row r="363" spans="1:12" ht="15.75" customHeight="1" x14ac:dyDescent="0.35">
      <c r="A363" s="222"/>
      <c r="B363" s="222"/>
      <c r="C363" s="222"/>
      <c r="L363" s="223"/>
    </row>
    <row r="364" spans="1:12" ht="15.75" customHeight="1" x14ac:dyDescent="0.35">
      <c r="A364" s="222"/>
      <c r="B364" s="222"/>
      <c r="C364" s="222"/>
      <c r="L364" s="223"/>
    </row>
    <row r="365" spans="1:12" ht="15.75" customHeight="1" x14ac:dyDescent="0.35">
      <c r="A365" s="222"/>
      <c r="B365" s="222"/>
      <c r="C365" s="222"/>
      <c r="L365" s="223"/>
    </row>
    <row r="366" spans="1:12" ht="15.75" customHeight="1" x14ac:dyDescent="0.35">
      <c r="A366" s="222"/>
      <c r="B366" s="222"/>
      <c r="C366" s="222"/>
      <c r="L366" s="223"/>
    </row>
    <row r="367" spans="1:12" ht="15.75" customHeight="1" x14ac:dyDescent="0.35">
      <c r="A367" s="222"/>
      <c r="B367" s="222"/>
      <c r="C367" s="222"/>
      <c r="L367" s="223"/>
    </row>
    <row r="368" spans="1:12" ht="15.75" customHeight="1" x14ac:dyDescent="0.35">
      <c r="A368" s="222"/>
      <c r="B368" s="222"/>
      <c r="C368" s="222"/>
      <c r="L368" s="223"/>
    </row>
    <row r="369" spans="1:12" ht="15.75" customHeight="1" x14ac:dyDescent="0.35">
      <c r="A369" s="222"/>
      <c r="B369" s="222"/>
      <c r="C369" s="222"/>
      <c r="L369" s="223"/>
    </row>
    <row r="370" spans="1:12" ht="15.75" customHeight="1" x14ac:dyDescent="0.35">
      <c r="A370" s="222"/>
      <c r="B370" s="222"/>
      <c r="C370" s="222"/>
      <c r="L370" s="223"/>
    </row>
    <row r="371" spans="1:12" ht="15.75" customHeight="1" x14ac:dyDescent="0.35">
      <c r="A371" s="222"/>
      <c r="B371" s="222"/>
      <c r="C371" s="222"/>
      <c r="L371" s="223"/>
    </row>
    <row r="372" spans="1:12" ht="15.75" customHeight="1" x14ac:dyDescent="0.35">
      <c r="A372" s="222"/>
      <c r="B372" s="222"/>
      <c r="C372" s="222"/>
      <c r="L372" s="223"/>
    </row>
    <row r="373" spans="1:12" ht="15.75" customHeight="1" x14ac:dyDescent="0.35">
      <c r="A373" s="222"/>
      <c r="B373" s="222"/>
      <c r="C373" s="222"/>
      <c r="L373" s="223"/>
    </row>
    <row r="374" spans="1:12" ht="15.75" customHeight="1" x14ac:dyDescent="0.35">
      <c r="A374" s="222"/>
      <c r="B374" s="222"/>
      <c r="C374" s="222"/>
      <c r="L374" s="223"/>
    </row>
    <row r="375" spans="1:12" ht="15.75" customHeight="1" x14ac:dyDescent="0.35">
      <c r="A375" s="222"/>
      <c r="B375" s="222"/>
      <c r="C375" s="222"/>
      <c r="L375" s="223"/>
    </row>
    <row r="376" spans="1:12" ht="15.75" customHeight="1" x14ac:dyDescent="0.35">
      <c r="A376" s="222"/>
      <c r="B376" s="222"/>
      <c r="C376" s="222"/>
      <c r="L376" s="223"/>
    </row>
    <row r="377" spans="1:12" ht="15.75" customHeight="1" x14ac:dyDescent="0.35">
      <c r="A377" s="222"/>
      <c r="B377" s="222"/>
      <c r="C377" s="222"/>
      <c r="L377" s="223"/>
    </row>
    <row r="378" spans="1:12" ht="15.75" customHeight="1" x14ac:dyDescent="0.35">
      <c r="A378" s="222"/>
      <c r="B378" s="222"/>
      <c r="C378" s="222"/>
      <c r="L378" s="223"/>
    </row>
    <row r="379" spans="1:12" ht="15.75" customHeight="1" x14ac:dyDescent="0.35">
      <c r="A379" s="222"/>
      <c r="B379" s="222"/>
      <c r="C379" s="222"/>
      <c r="L379" s="223"/>
    </row>
    <row r="380" spans="1:12" ht="15.75" customHeight="1" x14ac:dyDescent="0.35">
      <c r="A380" s="222"/>
      <c r="B380" s="222"/>
      <c r="C380" s="222"/>
      <c r="L380" s="223"/>
    </row>
    <row r="381" spans="1:12" ht="15.75" customHeight="1" x14ac:dyDescent="0.35">
      <c r="A381" s="222"/>
      <c r="B381" s="222"/>
      <c r="C381" s="222"/>
      <c r="L381" s="223"/>
    </row>
    <row r="382" spans="1:12" ht="15.75" customHeight="1" x14ac:dyDescent="0.35">
      <c r="A382" s="222"/>
      <c r="B382" s="222"/>
      <c r="C382" s="222"/>
      <c r="L382" s="223"/>
    </row>
    <row r="383" spans="1:12" ht="15.75" customHeight="1" x14ac:dyDescent="0.35">
      <c r="A383" s="222"/>
      <c r="B383" s="222"/>
      <c r="C383" s="222"/>
      <c r="L383" s="223"/>
    </row>
    <row r="384" spans="1:12" ht="15.75" customHeight="1" x14ac:dyDescent="0.35">
      <c r="A384" s="222"/>
      <c r="B384" s="222"/>
      <c r="C384" s="222"/>
      <c r="L384" s="223"/>
    </row>
    <row r="385" spans="1:12" ht="15.75" customHeight="1" x14ac:dyDescent="0.35">
      <c r="A385" s="222"/>
      <c r="B385" s="222"/>
      <c r="C385" s="222"/>
      <c r="L385" s="223"/>
    </row>
    <row r="386" spans="1:12" ht="15.75" customHeight="1" x14ac:dyDescent="0.35">
      <c r="A386" s="222"/>
      <c r="B386" s="222"/>
      <c r="C386" s="222"/>
      <c r="L386" s="223"/>
    </row>
    <row r="387" spans="1:12" ht="15.75" customHeight="1" x14ac:dyDescent="0.35">
      <c r="A387" s="222"/>
      <c r="B387" s="222"/>
      <c r="C387" s="222"/>
      <c r="L387" s="223"/>
    </row>
    <row r="388" spans="1:12" ht="15.75" customHeight="1" x14ac:dyDescent="0.35">
      <c r="A388" s="222"/>
      <c r="B388" s="222"/>
      <c r="C388" s="222"/>
      <c r="L388" s="223"/>
    </row>
    <row r="389" spans="1:12" ht="15.75" customHeight="1" x14ac:dyDescent="0.35">
      <c r="A389" s="222"/>
      <c r="B389" s="222"/>
      <c r="C389" s="222"/>
      <c r="L389" s="223"/>
    </row>
    <row r="390" spans="1:12" ht="15.75" customHeight="1" x14ac:dyDescent="0.35">
      <c r="A390" s="222"/>
      <c r="B390" s="222"/>
      <c r="C390" s="222"/>
      <c r="L390" s="223"/>
    </row>
    <row r="391" spans="1:12" ht="15.75" customHeight="1" x14ac:dyDescent="0.35">
      <c r="A391" s="222"/>
      <c r="B391" s="222"/>
      <c r="C391" s="222"/>
      <c r="L391" s="223"/>
    </row>
    <row r="392" spans="1:12" ht="15.75" customHeight="1" x14ac:dyDescent="0.35">
      <c r="A392" s="222"/>
      <c r="B392" s="222"/>
      <c r="C392" s="222"/>
      <c r="L392" s="223"/>
    </row>
    <row r="393" spans="1:12" ht="15.75" customHeight="1" x14ac:dyDescent="0.35">
      <c r="A393" s="222"/>
      <c r="B393" s="222"/>
      <c r="C393" s="222"/>
      <c r="L393" s="223"/>
    </row>
    <row r="394" spans="1:12" ht="15.75" customHeight="1" x14ac:dyDescent="0.35">
      <c r="A394" s="222"/>
      <c r="B394" s="222"/>
      <c r="C394" s="222"/>
      <c r="L394" s="223"/>
    </row>
    <row r="395" spans="1:12" ht="15.75" customHeight="1" x14ac:dyDescent="0.35">
      <c r="A395" s="222"/>
      <c r="B395" s="222"/>
      <c r="C395" s="222"/>
      <c r="L395" s="223"/>
    </row>
    <row r="396" spans="1:12" ht="15.75" customHeight="1" x14ac:dyDescent="0.35">
      <c r="A396" s="222"/>
      <c r="B396" s="222"/>
      <c r="C396" s="222"/>
      <c r="L396" s="223"/>
    </row>
    <row r="397" spans="1:12" ht="15.75" customHeight="1" x14ac:dyDescent="0.35">
      <c r="A397" s="222"/>
      <c r="B397" s="222"/>
      <c r="C397" s="222"/>
      <c r="L397" s="223"/>
    </row>
    <row r="398" spans="1:12" ht="15.75" customHeight="1" x14ac:dyDescent="0.35">
      <c r="A398" s="222"/>
      <c r="B398" s="222"/>
      <c r="C398" s="222"/>
      <c r="L398" s="223"/>
    </row>
    <row r="399" spans="1:12" ht="15.75" customHeight="1" x14ac:dyDescent="0.35">
      <c r="A399" s="222"/>
      <c r="B399" s="222"/>
      <c r="C399" s="222"/>
      <c r="L399" s="223"/>
    </row>
    <row r="400" spans="1:12" ht="15.75" customHeight="1" x14ac:dyDescent="0.35">
      <c r="A400" s="222"/>
      <c r="B400" s="222"/>
      <c r="C400" s="222"/>
      <c r="L400" s="223"/>
    </row>
    <row r="401" spans="1:12" ht="15.75" customHeight="1" x14ac:dyDescent="0.35">
      <c r="A401" s="222"/>
      <c r="B401" s="222"/>
      <c r="C401" s="222"/>
      <c r="L401" s="223"/>
    </row>
    <row r="402" spans="1:12" ht="15.75" customHeight="1" x14ac:dyDescent="0.35">
      <c r="A402" s="222"/>
      <c r="B402" s="222"/>
      <c r="C402" s="222"/>
      <c r="L402" s="223"/>
    </row>
    <row r="403" spans="1:12" ht="15.75" customHeight="1" x14ac:dyDescent="0.35">
      <c r="A403" s="222"/>
      <c r="B403" s="222"/>
      <c r="C403" s="222"/>
      <c r="L403" s="223"/>
    </row>
    <row r="404" spans="1:12" ht="15.75" customHeight="1" x14ac:dyDescent="0.35">
      <c r="A404" s="222"/>
      <c r="B404" s="222"/>
      <c r="C404" s="222"/>
      <c r="L404" s="223"/>
    </row>
    <row r="405" spans="1:12" ht="15.75" customHeight="1" x14ac:dyDescent="0.35">
      <c r="A405" s="222"/>
      <c r="B405" s="222"/>
      <c r="C405" s="222"/>
      <c r="L405" s="223"/>
    </row>
    <row r="406" spans="1:12" ht="15.75" customHeight="1" x14ac:dyDescent="0.35">
      <c r="A406" s="222"/>
      <c r="B406" s="222"/>
      <c r="C406" s="222"/>
      <c r="L406" s="223"/>
    </row>
    <row r="407" spans="1:12" ht="15.75" customHeight="1" x14ac:dyDescent="0.35">
      <c r="A407" s="222"/>
      <c r="B407" s="222"/>
      <c r="C407" s="222"/>
      <c r="L407" s="223"/>
    </row>
    <row r="408" spans="1:12" ht="15.75" customHeight="1" x14ac:dyDescent="0.35">
      <c r="A408" s="222"/>
      <c r="B408" s="222"/>
      <c r="C408" s="222"/>
      <c r="L408" s="223"/>
    </row>
    <row r="409" spans="1:12" ht="15.75" customHeight="1" x14ac:dyDescent="0.35">
      <c r="A409" s="222"/>
      <c r="B409" s="222"/>
      <c r="C409" s="222"/>
      <c r="L409" s="223"/>
    </row>
    <row r="410" spans="1:12" ht="15.75" customHeight="1" x14ac:dyDescent="0.35">
      <c r="A410" s="222"/>
      <c r="B410" s="222"/>
      <c r="C410" s="222"/>
      <c r="L410" s="223"/>
    </row>
    <row r="411" spans="1:12" ht="15.75" customHeight="1" x14ac:dyDescent="0.35">
      <c r="A411" s="222"/>
      <c r="B411" s="222"/>
      <c r="C411" s="222"/>
      <c r="L411" s="223"/>
    </row>
    <row r="412" spans="1:12" ht="15.75" customHeight="1" x14ac:dyDescent="0.35">
      <c r="A412" s="222"/>
      <c r="B412" s="222"/>
      <c r="C412" s="222"/>
      <c r="L412" s="223"/>
    </row>
    <row r="413" spans="1:12" ht="15.75" customHeight="1" x14ac:dyDescent="0.35">
      <c r="A413" s="222"/>
      <c r="B413" s="222"/>
      <c r="C413" s="222"/>
      <c r="L413" s="223"/>
    </row>
    <row r="414" spans="1:12" ht="15.75" customHeight="1" x14ac:dyDescent="0.35">
      <c r="A414" s="222"/>
      <c r="B414" s="222"/>
      <c r="C414" s="222"/>
      <c r="L414" s="223"/>
    </row>
    <row r="415" spans="1:12" ht="15.75" customHeight="1" x14ac:dyDescent="0.35">
      <c r="A415" s="222"/>
      <c r="B415" s="222"/>
      <c r="C415" s="222"/>
      <c r="L415" s="223"/>
    </row>
    <row r="416" spans="1:12" ht="15.75" customHeight="1" x14ac:dyDescent="0.35">
      <c r="A416" s="222"/>
      <c r="B416" s="222"/>
      <c r="C416" s="222"/>
      <c r="L416" s="223"/>
    </row>
    <row r="417" spans="1:12" ht="15.75" customHeight="1" x14ac:dyDescent="0.35">
      <c r="A417" s="222"/>
      <c r="B417" s="222"/>
      <c r="C417" s="222"/>
      <c r="L417" s="223"/>
    </row>
    <row r="418" spans="1:12" ht="15.75" customHeight="1" x14ac:dyDescent="0.35">
      <c r="A418" s="222"/>
      <c r="B418" s="222"/>
      <c r="C418" s="222"/>
      <c r="L418" s="223"/>
    </row>
    <row r="419" spans="1:12" ht="15.75" customHeight="1" x14ac:dyDescent="0.35">
      <c r="A419" s="222"/>
      <c r="B419" s="222"/>
      <c r="C419" s="222"/>
      <c r="L419" s="223"/>
    </row>
    <row r="420" spans="1:12" ht="15.75" customHeight="1" x14ac:dyDescent="0.35">
      <c r="A420" s="222"/>
      <c r="B420" s="222"/>
      <c r="C420" s="222"/>
      <c r="L420" s="223"/>
    </row>
    <row r="421" spans="1:12" ht="15.75" customHeight="1" x14ac:dyDescent="0.35">
      <c r="A421" s="222"/>
      <c r="B421" s="222"/>
      <c r="C421" s="222"/>
      <c r="L421" s="223"/>
    </row>
    <row r="422" spans="1:12" ht="15.75" customHeight="1" x14ac:dyDescent="0.35">
      <c r="A422" s="222"/>
      <c r="B422" s="222"/>
      <c r="C422" s="222"/>
      <c r="L422" s="223"/>
    </row>
    <row r="423" spans="1:12" ht="15.75" customHeight="1" x14ac:dyDescent="0.35">
      <c r="A423" s="222"/>
      <c r="B423" s="222"/>
      <c r="C423" s="222"/>
      <c r="L423" s="223"/>
    </row>
    <row r="424" spans="1:12" ht="15.75" customHeight="1" x14ac:dyDescent="0.35">
      <c r="A424" s="222"/>
      <c r="B424" s="222"/>
      <c r="C424" s="222"/>
      <c r="L424" s="223"/>
    </row>
    <row r="425" spans="1:12" ht="15.75" customHeight="1" x14ac:dyDescent="0.35">
      <c r="A425" s="222"/>
      <c r="B425" s="222"/>
      <c r="C425" s="222"/>
      <c r="L425" s="223"/>
    </row>
    <row r="426" spans="1:12" ht="15.75" customHeight="1" x14ac:dyDescent="0.35">
      <c r="A426" s="222"/>
      <c r="B426" s="222"/>
      <c r="C426" s="222"/>
      <c r="L426" s="223"/>
    </row>
    <row r="427" spans="1:12" ht="15.75" customHeight="1" x14ac:dyDescent="0.35">
      <c r="A427" s="222"/>
      <c r="B427" s="222"/>
      <c r="C427" s="222"/>
      <c r="L427" s="223"/>
    </row>
    <row r="428" spans="1:12" ht="15.75" customHeight="1" x14ac:dyDescent="0.35">
      <c r="A428" s="222"/>
      <c r="B428" s="222"/>
      <c r="C428" s="222"/>
      <c r="L428" s="223"/>
    </row>
    <row r="429" spans="1:12" ht="15.75" customHeight="1" x14ac:dyDescent="0.35">
      <c r="A429" s="222"/>
      <c r="B429" s="222"/>
      <c r="C429" s="222"/>
      <c r="L429" s="223"/>
    </row>
    <row r="430" spans="1:12" ht="15.75" customHeight="1" x14ac:dyDescent="0.35">
      <c r="A430" s="222"/>
      <c r="B430" s="222"/>
      <c r="C430" s="222"/>
      <c r="L430" s="223"/>
    </row>
    <row r="431" spans="1:12" ht="15.75" customHeight="1" x14ac:dyDescent="0.35">
      <c r="A431" s="222"/>
      <c r="B431" s="222"/>
      <c r="C431" s="222"/>
      <c r="L431" s="223"/>
    </row>
    <row r="432" spans="1:12" ht="15.75" customHeight="1" x14ac:dyDescent="0.35">
      <c r="A432" s="222"/>
      <c r="B432" s="222"/>
      <c r="C432" s="222"/>
      <c r="L432" s="223"/>
    </row>
    <row r="433" spans="1:12" ht="15.75" customHeight="1" x14ac:dyDescent="0.35">
      <c r="A433" s="222"/>
      <c r="B433" s="222"/>
      <c r="C433" s="222"/>
      <c r="L433" s="223"/>
    </row>
    <row r="434" spans="1:12" ht="15.75" customHeight="1" x14ac:dyDescent="0.35">
      <c r="A434" s="222"/>
      <c r="B434" s="222"/>
      <c r="C434" s="222"/>
      <c r="L434" s="223"/>
    </row>
    <row r="435" spans="1:12" ht="15.75" customHeight="1" x14ac:dyDescent="0.35">
      <c r="A435" s="222"/>
      <c r="B435" s="222"/>
      <c r="C435" s="222"/>
      <c r="L435" s="223"/>
    </row>
    <row r="436" spans="1:12" ht="15.75" customHeight="1" x14ac:dyDescent="0.35">
      <c r="A436" s="222"/>
      <c r="B436" s="222"/>
      <c r="C436" s="222"/>
      <c r="L436" s="223"/>
    </row>
    <row r="437" spans="1:12" ht="15.75" customHeight="1" x14ac:dyDescent="0.35">
      <c r="A437" s="222"/>
      <c r="B437" s="222"/>
      <c r="C437" s="222"/>
      <c r="L437" s="223"/>
    </row>
    <row r="438" spans="1:12" ht="15.75" customHeight="1" x14ac:dyDescent="0.35">
      <c r="A438" s="222"/>
      <c r="B438" s="222"/>
      <c r="C438" s="222"/>
      <c r="L438" s="223"/>
    </row>
    <row r="439" spans="1:12" ht="15.75" customHeight="1" x14ac:dyDescent="0.35">
      <c r="A439" s="222"/>
      <c r="B439" s="222"/>
      <c r="C439" s="222"/>
      <c r="L439" s="223"/>
    </row>
    <row r="440" spans="1:12" ht="15.75" customHeight="1" x14ac:dyDescent="0.35">
      <c r="A440" s="222"/>
      <c r="B440" s="222"/>
      <c r="C440" s="222"/>
      <c r="L440" s="223"/>
    </row>
    <row r="441" spans="1:12" ht="15.75" customHeight="1" x14ac:dyDescent="0.35">
      <c r="A441" s="222"/>
      <c r="B441" s="222"/>
      <c r="C441" s="222"/>
      <c r="L441" s="223"/>
    </row>
    <row r="442" spans="1:12" ht="15.75" customHeight="1" x14ac:dyDescent="0.35">
      <c r="A442" s="222"/>
      <c r="B442" s="222"/>
      <c r="C442" s="222"/>
      <c r="L442" s="223"/>
    </row>
    <row r="443" spans="1:12" ht="15.75" customHeight="1" x14ac:dyDescent="0.35">
      <c r="A443" s="222"/>
      <c r="B443" s="222"/>
      <c r="C443" s="222"/>
      <c r="L443" s="223"/>
    </row>
    <row r="444" spans="1:12" ht="15.75" customHeight="1" x14ac:dyDescent="0.35">
      <c r="A444" s="222"/>
      <c r="B444" s="222"/>
      <c r="C444" s="222"/>
      <c r="L444" s="223"/>
    </row>
    <row r="445" spans="1:12" ht="15.75" customHeight="1" x14ac:dyDescent="0.35">
      <c r="A445" s="222"/>
      <c r="B445" s="222"/>
      <c r="C445" s="222"/>
      <c r="L445" s="223"/>
    </row>
    <row r="446" spans="1:12" ht="15.75" customHeight="1" x14ac:dyDescent="0.35">
      <c r="A446" s="222"/>
      <c r="B446" s="222"/>
      <c r="C446" s="222"/>
      <c r="L446" s="223"/>
    </row>
    <row r="447" spans="1:12" ht="15.75" customHeight="1" x14ac:dyDescent="0.35">
      <c r="A447" s="222"/>
      <c r="B447" s="222"/>
      <c r="C447" s="222"/>
      <c r="L447" s="223"/>
    </row>
    <row r="448" spans="1:12" ht="15.75" customHeight="1" x14ac:dyDescent="0.35">
      <c r="A448" s="222"/>
      <c r="B448" s="222"/>
      <c r="C448" s="222"/>
      <c r="L448" s="223"/>
    </row>
    <row r="449" spans="1:12" ht="15.75" customHeight="1" x14ac:dyDescent="0.35">
      <c r="A449" s="222"/>
      <c r="B449" s="222"/>
      <c r="C449" s="222"/>
      <c r="L449" s="223"/>
    </row>
    <row r="450" spans="1:12" ht="15.75" customHeight="1" x14ac:dyDescent="0.35">
      <c r="A450" s="222"/>
      <c r="B450" s="222"/>
      <c r="C450" s="222"/>
      <c r="L450" s="223"/>
    </row>
    <row r="451" spans="1:12" ht="15.75" customHeight="1" x14ac:dyDescent="0.35">
      <c r="A451" s="222"/>
      <c r="B451" s="222"/>
      <c r="C451" s="222"/>
      <c r="L451" s="223"/>
    </row>
    <row r="452" spans="1:12" ht="15.75" customHeight="1" x14ac:dyDescent="0.35">
      <c r="A452" s="222"/>
      <c r="B452" s="222"/>
      <c r="C452" s="222"/>
      <c r="L452" s="223"/>
    </row>
    <row r="453" spans="1:12" ht="15.75" customHeight="1" x14ac:dyDescent="0.35">
      <c r="A453" s="222"/>
      <c r="B453" s="222"/>
      <c r="C453" s="222"/>
      <c r="L453" s="223"/>
    </row>
    <row r="454" spans="1:12" ht="15.75" customHeight="1" x14ac:dyDescent="0.35">
      <c r="A454" s="222"/>
      <c r="B454" s="222"/>
      <c r="C454" s="222"/>
      <c r="L454" s="223"/>
    </row>
    <row r="455" spans="1:12" ht="15.75" customHeight="1" x14ac:dyDescent="0.35">
      <c r="A455" s="222"/>
      <c r="B455" s="222"/>
      <c r="C455" s="222"/>
      <c r="L455" s="223"/>
    </row>
    <row r="456" spans="1:12" ht="15.75" customHeight="1" x14ac:dyDescent="0.35">
      <c r="A456" s="222"/>
      <c r="B456" s="222"/>
      <c r="C456" s="222"/>
      <c r="L456" s="223"/>
    </row>
    <row r="457" spans="1:12" ht="15.75" customHeight="1" x14ac:dyDescent="0.35">
      <c r="A457" s="222"/>
      <c r="B457" s="222"/>
      <c r="C457" s="222"/>
      <c r="L457" s="223"/>
    </row>
    <row r="458" spans="1:12" ht="15.75" customHeight="1" x14ac:dyDescent="0.35">
      <c r="A458" s="222"/>
      <c r="B458" s="222"/>
      <c r="C458" s="222"/>
      <c r="L458" s="223"/>
    </row>
    <row r="459" spans="1:12" ht="15.75" customHeight="1" x14ac:dyDescent="0.35">
      <c r="A459" s="222"/>
      <c r="B459" s="222"/>
      <c r="C459" s="222"/>
      <c r="L459" s="223"/>
    </row>
    <row r="460" spans="1:12" ht="15.75" customHeight="1" x14ac:dyDescent="0.35">
      <c r="A460" s="222"/>
      <c r="B460" s="222"/>
      <c r="C460" s="222"/>
      <c r="L460" s="223"/>
    </row>
    <row r="461" spans="1:12" ht="15.75" customHeight="1" x14ac:dyDescent="0.35">
      <c r="A461" s="222"/>
      <c r="B461" s="222"/>
      <c r="C461" s="222"/>
      <c r="L461" s="223"/>
    </row>
    <row r="462" spans="1:12" ht="15.75" customHeight="1" x14ac:dyDescent="0.35">
      <c r="A462" s="222"/>
      <c r="B462" s="222"/>
      <c r="C462" s="222"/>
      <c r="L462" s="223"/>
    </row>
    <row r="463" spans="1:12" ht="15.75" customHeight="1" x14ac:dyDescent="0.35">
      <c r="A463" s="222"/>
      <c r="B463" s="222"/>
      <c r="C463" s="222"/>
      <c r="L463" s="223"/>
    </row>
    <row r="464" spans="1:12" ht="15.75" customHeight="1" x14ac:dyDescent="0.35">
      <c r="A464" s="222"/>
      <c r="B464" s="222"/>
      <c r="C464" s="222"/>
      <c r="L464" s="223"/>
    </row>
    <row r="465" spans="1:12" ht="15.75" customHeight="1" x14ac:dyDescent="0.35">
      <c r="A465" s="222"/>
      <c r="B465" s="222"/>
      <c r="C465" s="222"/>
      <c r="L465" s="223"/>
    </row>
    <row r="466" spans="1:12" ht="15.75" customHeight="1" x14ac:dyDescent="0.35">
      <c r="A466" s="222"/>
      <c r="B466" s="222"/>
      <c r="C466" s="222"/>
      <c r="L466" s="223"/>
    </row>
    <row r="467" spans="1:12" ht="15.75" customHeight="1" x14ac:dyDescent="0.35">
      <c r="A467" s="222"/>
      <c r="B467" s="222"/>
      <c r="C467" s="222"/>
      <c r="L467" s="223"/>
    </row>
    <row r="468" spans="1:12" ht="15.75" customHeight="1" x14ac:dyDescent="0.35">
      <c r="A468" s="222"/>
      <c r="B468" s="222"/>
      <c r="C468" s="222"/>
      <c r="L468" s="223"/>
    </row>
    <row r="469" spans="1:12" ht="15.75" customHeight="1" x14ac:dyDescent="0.35">
      <c r="A469" s="222"/>
      <c r="B469" s="222"/>
      <c r="C469" s="222"/>
      <c r="L469" s="223"/>
    </row>
    <row r="470" spans="1:12" ht="15.75" customHeight="1" x14ac:dyDescent="0.35">
      <c r="A470" s="222"/>
      <c r="B470" s="222"/>
      <c r="C470" s="222"/>
      <c r="L470" s="223"/>
    </row>
    <row r="471" spans="1:12" ht="15.75" customHeight="1" x14ac:dyDescent="0.35">
      <c r="A471" s="222"/>
      <c r="B471" s="222"/>
      <c r="C471" s="222"/>
      <c r="L471" s="223"/>
    </row>
    <row r="472" spans="1:12" ht="15.75" customHeight="1" x14ac:dyDescent="0.35">
      <c r="A472" s="222"/>
      <c r="B472" s="222"/>
      <c r="C472" s="222"/>
      <c r="L472" s="223"/>
    </row>
    <row r="473" spans="1:12" ht="15.75" customHeight="1" x14ac:dyDescent="0.35">
      <c r="A473" s="222"/>
      <c r="B473" s="222"/>
      <c r="C473" s="222"/>
      <c r="L473" s="223"/>
    </row>
    <row r="474" spans="1:12" ht="15.75" customHeight="1" x14ac:dyDescent="0.35">
      <c r="A474" s="222"/>
      <c r="B474" s="222"/>
      <c r="C474" s="222"/>
      <c r="L474" s="223"/>
    </row>
    <row r="475" spans="1:12" ht="15.75" customHeight="1" x14ac:dyDescent="0.35">
      <c r="A475" s="222"/>
      <c r="B475" s="222"/>
      <c r="C475" s="222"/>
      <c r="L475" s="223"/>
    </row>
    <row r="476" spans="1:12" ht="15.75" customHeight="1" x14ac:dyDescent="0.35">
      <c r="A476" s="222"/>
      <c r="B476" s="222"/>
      <c r="C476" s="222"/>
      <c r="L476" s="223"/>
    </row>
    <row r="477" spans="1:12" ht="15.75" customHeight="1" x14ac:dyDescent="0.35">
      <c r="A477" s="222"/>
      <c r="B477" s="222"/>
      <c r="C477" s="222"/>
      <c r="L477" s="223"/>
    </row>
    <row r="478" spans="1:12" ht="15.75" customHeight="1" x14ac:dyDescent="0.35">
      <c r="A478" s="222"/>
      <c r="B478" s="222"/>
      <c r="C478" s="222"/>
      <c r="L478" s="223"/>
    </row>
    <row r="479" spans="1:12" ht="15.75" customHeight="1" x14ac:dyDescent="0.35">
      <c r="A479" s="222"/>
      <c r="B479" s="222"/>
      <c r="C479" s="222"/>
      <c r="L479" s="223"/>
    </row>
    <row r="480" spans="1:12" ht="15.75" customHeight="1" x14ac:dyDescent="0.35">
      <c r="A480" s="222"/>
      <c r="B480" s="222"/>
      <c r="C480" s="222"/>
      <c r="L480" s="223"/>
    </row>
    <row r="481" spans="1:12" ht="15.75" customHeight="1" x14ac:dyDescent="0.35">
      <c r="A481" s="222"/>
      <c r="B481" s="222"/>
      <c r="C481" s="222"/>
      <c r="L481" s="223"/>
    </row>
    <row r="482" spans="1:12" ht="15.75" customHeight="1" x14ac:dyDescent="0.35">
      <c r="A482" s="222"/>
      <c r="B482" s="222"/>
      <c r="C482" s="222"/>
      <c r="L482" s="223"/>
    </row>
    <row r="483" spans="1:12" ht="15.75" customHeight="1" x14ac:dyDescent="0.35">
      <c r="A483" s="222"/>
      <c r="B483" s="222"/>
      <c r="C483" s="222"/>
      <c r="L483" s="223"/>
    </row>
    <row r="484" spans="1:12" ht="15.75" customHeight="1" x14ac:dyDescent="0.35">
      <c r="A484" s="222"/>
      <c r="B484" s="222"/>
      <c r="C484" s="222"/>
      <c r="L484" s="223"/>
    </row>
    <row r="485" spans="1:12" ht="15.75" customHeight="1" x14ac:dyDescent="0.35">
      <c r="A485" s="222"/>
      <c r="B485" s="222"/>
      <c r="C485" s="222"/>
      <c r="L485" s="223"/>
    </row>
    <row r="486" spans="1:12" ht="15.75" customHeight="1" x14ac:dyDescent="0.35">
      <c r="A486" s="222"/>
      <c r="B486" s="222"/>
      <c r="C486" s="222"/>
      <c r="L486" s="223"/>
    </row>
    <row r="487" spans="1:12" ht="15.75" customHeight="1" x14ac:dyDescent="0.35">
      <c r="A487" s="222"/>
      <c r="B487" s="222"/>
      <c r="C487" s="222"/>
      <c r="L487" s="223"/>
    </row>
    <row r="488" spans="1:12" ht="15.75" customHeight="1" x14ac:dyDescent="0.35">
      <c r="A488" s="222"/>
      <c r="B488" s="222"/>
      <c r="C488" s="222"/>
      <c r="L488" s="223"/>
    </row>
    <row r="489" spans="1:12" ht="15.75" customHeight="1" x14ac:dyDescent="0.35">
      <c r="A489" s="222"/>
      <c r="B489" s="222"/>
      <c r="C489" s="222"/>
      <c r="L489" s="223"/>
    </row>
    <row r="490" spans="1:12" ht="15.75" customHeight="1" x14ac:dyDescent="0.35">
      <c r="A490" s="222"/>
      <c r="B490" s="222"/>
      <c r="C490" s="222"/>
      <c r="L490" s="223"/>
    </row>
    <row r="491" spans="1:12" ht="15.75" customHeight="1" x14ac:dyDescent="0.35">
      <c r="A491" s="222"/>
      <c r="B491" s="222"/>
      <c r="C491" s="222"/>
      <c r="L491" s="223"/>
    </row>
    <row r="492" spans="1:12" ht="15.75" customHeight="1" x14ac:dyDescent="0.35">
      <c r="A492" s="222"/>
      <c r="B492" s="222"/>
      <c r="C492" s="222"/>
      <c r="L492" s="223"/>
    </row>
    <row r="493" spans="1:12" ht="15.75" customHeight="1" x14ac:dyDescent="0.35">
      <c r="A493" s="222"/>
      <c r="B493" s="222"/>
      <c r="C493" s="222"/>
      <c r="L493" s="223"/>
    </row>
    <row r="494" spans="1:12" ht="15.75" customHeight="1" x14ac:dyDescent="0.35">
      <c r="A494" s="222"/>
      <c r="B494" s="222"/>
      <c r="C494" s="222"/>
      <c r="L494" s="223"/>
    </row>
    <row r="495" spans="1:12" ht="15.75" customHeight="1" x14ac:dyDescent="0.35">
      <c r="A495" s="222"/>
      <c r="B495" s="222"/>
      <c r="C495" s="222"/>
      <c r="L495" s="223"/>
    </row>
    <row r="496" spans="1:12" ht="15.75" customHeight="1" x14ac:dyDescent="0.35">
      <c r="A496" s="222"/>
      <c r="B496" s="222"/>
      <c r="C496" s="222"/>
      <c r="L496" s="223"/>
    </row>
    <row r="497" spans="1:12" ht="15.75" customHeight="1" x14ac:dyDescent="0.35">
      <c r="A497" s="222"/>
      <c r="B497" s="222"/>
      <c r="C497" s="222"/>
      <c r="L497" s="223"/>
    </row>
    <row r="498" spans="1:12" ht="15.75" customHeight="1" x14ac:dyDescent="0.35">
      <c r="A498" s="222"/>
      <c r="B498" s="222"/>
      <c r="C498" s="222"/>
      <c r="L498" s="223"/>
    </row>
    <row r="499" spans="1:12" ht="15.75" customHeight="1" x14ac:dyDescent="0.35">
      <c r="A499" s="222"/>
      <c r="B499" s="222"/>
      <c r="C499" s="222"/>
      <c r="L499" s="223"/>
    </row>
    <row r="500" spans="1:12" ht="15.75" customHeight="1" x14ac:dyDescent="0.35">
      <c r="A500" s="222"/>
      <c r="B500" s="222"/>
      <c r="C500" s="222"/>
      <c r="L500" s="223"/>
    </row>
    <row r="501" spans="1:12" ht="15.75" customHeight="1" x14ac:dyDescent="0.35">
      <c r="A501" s="222"/>
      <c r="B501" s="222"/>
      <c r="C501" s="222"/>
      <c r="L501" s="223"/>
    </row>
    <row r="502" spans="1:12" ht="15.75" customHeight="1" x14ac:dyDescent="0.35">
      <c r="A502" s="222"/>
      <c r="B502" s="222"/>
      <c r="C502" s="222"/>
      <c r="L502" s="223"/>
    </row>
    <row r="503" spans="1:12" ht="15.75" customHeight="1" x14ac:dyDescent="0.35">
      <c r="A503" s="222"/>
      <c r="B503" s="222"/>
      <c r="C503" s="222"/>
      <c r="L503" s="223"/>
    </row>
    <row r="504" spans="1:12" ht="15.75" customHeight="1" x14ac:dyDescent="0.35">
      <c r="A504" s="222"/>
      <c r="B504" s="222"/>
      <c r="C504" s="222"/>
      <c r="L504" s="223"/>
    </row>
    <row r="505" spans="1:12" ht="15.75" customHeight="1" x14ac:dyDescent="0.35">
      <c r="A505" s="222"/>
      <c r="B505" s="222"/>
      <c r="C505" s="222"/>
      <c r="L505" s="223"/>
    </row>
    <row r="506" spans="1:12" ht="15.75" customHeight="1" x14ac:dyDescent="0.35">
      <c r="A506" s="222"/>
      <c r="B506" s="222"/>
      <c r="C506" s="222"/>
      <c r="L506" s="223"/>
    </row>
    <row r="507" spans="1:12" ht="15.75" customHeight="1" x14ac:dyDescent="0.35">
      <c r="A507" s="222"/>
      <c r="B507" s="222"/>
      <c r="C507" s="222"/>
      <c r="L507" s="223"/>
    </row>
    <row r="508" spans="1:12" ht="15.75" customHeight="1" x14ac:dyDescent="0.35">
      <c r="A508" s="222"/>
      <c r="B508" s="222"/>
      <c r="C508" s="222"/>
      <c r="L508" s="223"/>
    </row>
    <row r="509" spans="1:12" ht="15.75" customHeight="1" x14ac:dyDescent="0.35">
      <c r="A509" s="222"/>
      <c r="B509" s="222"/>
      <c r="C509" s="222"/>
      <c r="L509" s="223"/>
    </row>
    <row r="510" spans="1:12" ht="15.75" customHeight="1" x14ac:dyDescent="0.35">
      <c r="A510" s="222"/>
      <c r="B510" s="222"/>
      <c r="C510" s="222"/>
      <c r="L510" s="223"/>
    </row>
    <row r="511" spans="1:12" ht="15.75" customHeight="1" x14ac:dyDescent="0.35">
      <c r="A511" s="222"/>
      <c r="B511" s="222"/>
      <c r="C511" s="222"/>
      <c r="L511" s="223"/>
    </row>
    <row r="512" spans="1:12" ht="15.75" customHeight="1" x14ac:dyDescent="0.35">
      <c r="A512" s="222"/>
      <c r="B512" s="222"/>
      <c r="C512" s="222"/>
      <c r="L512" s="223"/>
    </row>
    <row r="513" spans="1:12" ht="15.75" customHeight="1" x14ac:dyDescent="0.35">
      <c r="A513" s="222"/>
      <c r="B513" s="222"/>
      <c r="C513" s="222"/>
      <c r="L513" s="223"/>
    </row>
    <row r="514" spans="1:12" ht="15.75" customHeight="1" x14ac:dyDescent="0.35">
      <c r="A514" s="222"/>
      <c r="B514" s="222"/>
      <c r="C514" s="222"/>
      <c r="L514" s="223"/>
    </row>
    <row r="515" spans="1:12" ht="15.75" customHeight="1" x14ac:dyDescent="0.35">
      <c r="A515" s="222"/>
      <c r="B515" s="222"/>
      <c r="C515" s="222"/>
      <c r="L515" s="223"/>
    </row>
    <row r="516" spans="1:12" ht="15.75" customHeight="1" x14ac:dyDescent="0.35">
      <c r="A516" s="222"/>
      <c r="B516" s="222"/>
      <c r="C516" s="222"/>
      <c r="L516" s="223"/>
    </row>
    <row r="517" spans="1:12" ht="15.75" customHeight="1" x14ac:dyDescent="0.35">
      <c r="A517" s="222"/>
      <c r="B517" s="222"/>
      <c r="C517" s="222"/>
      <c r="L517" s="223"/>
    </row>
    <row r="518" spans="1:12" ht="15.75" customHeight="1" x14ac:dyDescent="0.35">
      <c r="A518" s="222"/>
      <c r="B518" s="222"/>
      <c r="C518" s="222"/>
      <c r="L518" s="223"/>
    </row>
    <row r="519" spans="1:12" ht="15.75" customHeight="1" x14ac:dyDescent="0.35">
      <c r="A519" s="222"/>
      <c r="B519" s="222"/>
      <c r="C519" s="222"/>
      <c r="L519" s="223"/>
    </row>
    <row r="520" spans="1:12" ht="15.75" customHeight="1" x14ac:dyDescent="0.35">
      <c r="A520" s="222"/>
      <c r="B520" s="222"/>
      <c r="C520" s="222"/>
      <c r="L520" s="223"/>
    </row>
    <row r="521" spans="1:12" ht="15.75" customHeight="1" x14ac:dyDescent="0.35">
      <c r="A521" s="222"/>
      <c r="B521" s="222"/>
      <c r="C521" s="222"/>
      <c r="L521" s="223"/>
    </row>
    <row r="522" spans="1:12" ht="15.75" customHeight="1" x14ac:dyDescent="0.35">
      <c r="A522" s="222"/>
      <c r="B522" s="222"/>
      <c r="C522" s="222"/>
      <c r="L522" s="223"/>
    </row>
    <row r="523" spans="1:12" ht="15.75" customHeight="1" x14ac:dyDescent="0.35">
      <c r="A523" s="222"/>
      <c r="B523" s="222"/>
      <c r="C523" s="222"/>
      <c r="L523" s="223"/>
    </row>
    <row r="524" spans="1:12" ht="15.75" customHeight="1" x14ac:dyDescent="0.35">
      <c r="A524" s="222"/>
      <c r="B524" s="222"/>
      <c r="C524" s="222"/>
      <c r="L524" s="223"/>
    </row>
    <row r="525" spans="1:12" ht="15.75" customHeight="1" x14ac:dyDescent="0.35">
      <c r="A525" s="222"/>
      <c r="B525" s="222"/>
      <c r="C525" s="222"/>
      <c r="L525" s="223"/>
    </row>
    <row r="526" spans="1:12" ht="15.75" customHeight="1" x14ac:dyDescent="0.35">
      <c r="A526" s="222"/>
      <c r="B526" s="222"/>
      <c r="C526" s="222"/>
      <c r="L526" s="223"/>
    </row>
    <row r="527" spans="1:12" ht="15.75" customHeight="1" x14ac:dyDescent="0.35">
      <c r="A527" s="222"/>
      <c r="B527" s="222"/>
      <c r="C527" s="222"/>
      <c r="L527" s="223"/>
    </row>
    <row r="528" spans="1:12" ht="15.75" customHeight="1" x14ac:dyDescent="0.35">
      <c r="A528" s="222"/>
      <c r="B528" s="222"/>
      <c r="C528" s="222"/>
      <c r="L528" s="223"/>
    </row>
    <row r="529" spans="1:12" ht="15.75" customHeight="1" x14ac:dyDescent="0.35">
      <c r="A529" s="222"/>
      <c r="B529" s="222"/>
      <c r="C529" s="222"/>
      <c r="L529" s="223"/>
    </row>
    <row r="530" spans="1:12" ht="15.75" customHeight="1" x14ac:dyDescent="0.35">
      <c r="A530" s="222"/>
      <c r="B530" s="222"/>
      <c r="C530" s="222"/>
      <c r="L530" s="223"/>
    </row>
    <row r="531" spans="1:12" ht="15.75" customHeight="1" x14ac:dyDescent="0.35">
      <c r="A531" s="222"/>
      <c r="B531" s="222"/>
      <c r="C531" s="222"/>
      <c r="L531" s="223"/>
    </row>
    <row r="532" spans="1:12" ht="15.75" customHeight="1" x14ac:dyDescent="0.35">
      <c r="A532" s="222"/>
      <c r="B532" s="222"/>
      <c r="C532" s="222"/>
      <c r="L532" s="223"/>
    </row>
    <row r="533" spans="1:12" ht="15.75" customHeight="1" x14ac:dyDescent="0.35">
      <c r="A533" s="222"/>
      <c r="B533" s="222"/>
      <c r="C533" s="222"/>
      <c r="L533" s="223"/>
    </row>
    <row r="534" spans="1:12" ht="15.75" customHeight="1" x14ac:dyDescent="0.35">
      <c r="A534" s="222"/>
      <c r="B534" s="222"/>
      <c r="C534" s="222"/>
      <c r="L534" s="223"/>
    </row>
    <row r="535" spans="1:12" ht="15.75" customHeight="1" x14ac:dyDescent="0.35">
      <c r="A535" s="222"/>
      <c r="B535" s="222"/>
      <c r="C535" s="222"/>
      <c r="L535" s="223"/>
    </row>
    <row r="536" spans="1:12" ht="15.75" customHeight="1" x14ac:dyDescent="0.35">
      <c r="A536" s="222"/>
      <c r="B536" s="222"/>
      <c r="C536" s="222"/>
      <c r="L536" s="223"/>
    </row>
    <row r="537" spans="1:12" ht="15.75" customHeight="1" x14ac:dyDescent="0.35">
      <c r="A537" s="222"/>
      <c r="B537" s="222"/>
      <c r="C537" s="222"/>
      <c r="L537" s="223"/>
    </row>
    <row r="538" spans="1:12" ht="15.75" customHeight="1" x14ac:dyDescent="0.35">
      <c r="A538" s="222"/>
      <c r="B538" s="222"/>
      <c r="C538" s="222"/>
      <c r="L538" s="223"/>
    </row>
    <row r="539" spans="1:12" ht="15.75" customHeight="1" x14ac:dyDescent="0.35">
      <c r="A539" s="222"/>
      <c r="B539" s="222"/>
      <c r="C539" s="222"/>
      <c r="L539" s="223"/>
    </row>
    <row r="540" spans="1:12" ht="15.75" customHeight="1" x14ac:dyDescent="0.35">
      <c r="A540" s="222"/>
      <c r="B540" s="222"/>
      <c r="C540" s="222"/>
      <c r="L540" s="223"/>
    </row>
    <row r="541" spans="1:12" ht="15.75" customHeight="1" x14ac:dyDescent="0.35">
      <c r="A541" s="222"/>
      <c r="B541" s="222"/>
      <c r="C541" s="222"/>
      <c r="L541" s="223"/>
    </row>
    <row r="542" spans="1:12" ht="15.75" customHeight="1" x14ac:dyDescent="0.35">
      <c r="A542" s="222"/>
      <c r="B542" s="222"/>
      <c r="C542" s="222"/>
      <c r="L542" s="223"/>
    </row>
    <row r="543" spans="1:12" ht="15.75" customHeight="1" x14ac:dyDescent="0.35">
      <c r="A543" s="222"/>
      <c r="B543" s="222"/>
      <c r="C543" s="222"/>
      <c r="L543" s="223"/>
    </row>
    <row r="544" spans="1:12" ht="15.75" customHeight="1" x14ac:dyDescent="0.35">
      <c r="A544" s="222"/>
      <c r="B544" s="222"/>
      <c r="C544" s="222"/>
      <c r="L544" s="223"/>
    </row>
    <row r="545" spans="1:12" ht="15.75" customHeight="1" x14ac:dyDescent="0.35">
      <c r="A545" s="222"/>
      <c r="B545" s="222"/>
      <c r="C545" s="222"/>
      <c r="L545" s="223"/>
    </row>
    <row r="546" spans="1:12" ht="15.75" customHeight="1" x14ac:dyDescent="0.35">
      <c r="A546" s="222"/>
      <c r="B546" s="222"/>
      <c r="C546" s="222"/>
      <c r="L546" s="223"/>
    </row>
    <row r="547" spans="1:12" ht="15.75" customHeight="1" x14ac:dyDescent="0.35">
      <c r="A547" s="222"/>
      <c r="B547" s="222"/>
      <c r="C547" s="222"/>
      <c r="L547" s="223"/>
    </row>
    <row r="548" spans="1:12" ht="15.75" customHeight="1" x14ac:dyDescent="0.35">
      <c r="A548" s="222"/>
      <c r="B548" s="222"/>
      <c r="C548" s="222"/>
      <c r="L548" s="223"/>
    </row>
    <row r="549" spans="1:12" ht="15.75" customHeight="1" x14ac:dyDescent="0.35">
      <c r="A549" s="222"/>
      <c r="B549" s="222"/>
      <c r="C549" s="222"/>
      <c r="L549" s="223"/>
    </row>
    <row r="550" spans="1:12" ht="15.75" customHeight="1" x14ac:dyDescent="0.35">
      <c r="A550" s="222"/>
      <c r="B550" s="222"/>
      <c r="C550" s="222"/>
      <c r="L550" s="223"/>
    </row>
    <row r="551" spans="1:12" ht="15.75" customHeight="1" x14ac:dyDescent="0.35">
      <c r="A551" s="222"/>
      <c r="B551" s="222"/>
      <c r="C551" s="222"/>
      <c r="L551" s="223"/>
    </row>
    <row r="552" spans="1:12" ht="15.75" customHeight="1" x14ac:dyDescent="0.35">
      <c r="A552" s="222"/>
      <c r="B552" s="222"/>
      <c r="C552" s="222"/>
      <c r="L552" s="223"/>
    </row>
    <row r="553" spans="1:12" ht="15.75" customHeight="1" x14ac:dyDescent="0.35">
      <c r="A553" s="222"/>
      <c r="B553" s="222"/>
      <c r="C553" s="222"/>
      <c r="L553" s="223"/>
    </row>
    <row r="554" spans="1:12" ht="15.75" customHeight="1" x14ac:dyDescent="0.35">
      <c r="A554" s="222"/>
      <c r="B554" s="222"/>
      <c r="C554" s="222"/>
      <c r="L554" s="223"/>
    </row>
    <row r="555" spans="1:12" ht="15.75" customHeight="1" x14ac:dyDescent="0.35">
      <c r="A555" s="222"/>
      <c r="B555" s="222"/>
      <c r="C555" s="222"/>
      <c r="L555" s="223"/>
    </row>
    <row r="556" spans="1:12" ht="15.75" customHeight="1" x14ac:dyDescent="0.35">
      <c r="A556" s="222"/>
      <c r="B556" s="222"/>
      <c r="C556" s="222"/>
      <c r="L556" s="223"/>
    </row>
    <row r="557" spans="1:12" ht="15.75" customHeight="1" x14ac:dyDescent="0.35">
      <c r="A557" s="222"/>
      <c r="B557" s="222"/>
      <c r="C557" s="222"/>
      <c r="L557" s="223"/>
    </row>
    <row r="558" spans="1:12" ht="15.75" customHeight="1" x14ac:dyDescent="0.35">
      <c r="A558" s="222"/>
      <c r="B558" s="222"/>
      <c r="C558" s="222"/>
      <c r="L558" s="223"/>
    </row>
    <row r="559" spans="1:12" ht="15.75" customHeight="1" x14ac:dyDescent="0.35">
      <c r="A559" s="222"/>
      <c r="B559" s="222"/>
      <c r="C559" s="222"/>
      <c r="L559" s="223"/>
    </row>
    <row r="560" spans="1:12" ht="15.75" customHeight="1" x14ac:dyDescent="0.35">
      <c r="A560" s="222"/>
      <c r="B560" s="222"/>
      <c r="C560" s="222"/>
      <c r="L560" s="223"/>
    </row>
    <row r="561" spans="1:12" ht="15.75" customHeight="1" x14ac:dyDescent="0.35">
      <c r="A561" s="222"/>
      <c r="B561" s="222"/>
      <c r="C561" s="222"/>
      <c r="L561" s="223"/>
    </row>
    <row r="562" spans="1:12" ht="15.75" customHeight="1" x14ac:dyDescent="0.35">
      <c r="A562" s="222"/>
      <c r="B562" s="222"/>
      <c r="C562" s="222"/>
      <c r="L562" s="223"/>
    </row>
    <row r="563" spans="1:12" ht="15.75" customHeight="1" x14ac:dyDescent="0.35">
      <c r="A563" s="222"/>
      <c r="B563" s="222"/>
      <c r="C563" s="222"/>
      <c r="L563" s="223"/>
    </row>
    <row r="564" spans="1:12" ht="15.75" customHeight="1" x14ac:dyDescent="0.35">
      <c r="A564" s="222"/>
      <c r="B564" s="222"/>
      <c r="C564" s="222"/>
      <c r="L564" s="223"/>
    </row>
    <row r="565" spans="1:12" ht="15.75" customHeight="1" x14ac:dyDescent="0.35">
      <c r="A565" s="222"/>
      <c r="B565" s="222"/>
      <c r="C565" s="222"/>
      <c r="L565" s="223"/>
    </row>
    <row r="566" spans="1:12" ht="15.75" customHeight="1" x14ac:dyDescent="0.35">
      <c r="A566" s="222"/>
      <c r="B566" s="222"/>
      <c r="C566" s="222"/>
      <c r="L566" s="223"/>
    </row>
    <row r="567" spans="1:12" ht="15.75" customHeight="1" x14ac:dyDescent="0.35">
      <c r="A567" s="222"/>
      <c r="B567" s="222"/>
      <c r="C567" s="222"/>
      <c r="L567" s="223"/>
    </row>
    <row r="568" spans="1:12" ht="15.75" customHeight="1" x14ac:dyDescent="0.35">
      <c r="A568" s="222"/>
      <c r="B568" s="222"/>
      <c r="C568" s="222"/>
      <c r="L568" s="223"/>
    </row>
    <row r="569" spans="1:12" ht="15.75" customHeight="1" x14ac:dyDescent="0.35">
      <c r="A569" s="222"/>
      <c r="B569" s="222"/>
      <c r="C569" s="222"/>
      <c r="L569" s="223"/>
    </row>
    <row r="570" spans="1:12" ht="15.75" customHeight="1" x14ac:dyDescent="0.35">
      <c r="A570" s="222"/>
      <c r="B570" s="222"/>
      <c r="C570" s="222"/>
      <c r="L570" s="223"/>
    </row>
    <row r="571" spans="1:12" ht="15.75" customHeight="1" x14ac:dyDescent="0.35">
      <c r="A571" s="222"/>
      <c r="B571" s="222"/>
      <c r="C571" s="222"/>
      <c r="L571" s="223"/>
    </row>
    <row r="572" spans="1:12" ht="15.75" customHeight="1" x14ac:dyDescent="0.35">
      <c r="A572" s="222"/>
      <c r="B572" s="222"/>
      <c r="C572" s="222"/>
      <c r="L572" s="223"/>
    </row>
    <row r="573" spans="1:12" ht="15.75" customHeight="1" x14ac:dyDescent="0.35">
      <c r="A573" s="222"/>
      <c r="B573" s="222"/>
      <c r="C573" s="222"/>
      <c r="L573" s="223"/>
    </row>
    <row r="574" spans="1:12" ht="15.75" customHeight="1" x14ac:dyDescent="0.35">
      <c r="A574" s="222"/>
      <c r="B574" s="222"/>
      <c r="C574" s="222"/>
      <c r="L574" s="223"/>
    </row>
    <row r="575" spans="1:12" ht="15.75" customHeight="1" x14ac:dyDescent="0.35">
      <c r="A575" s="222"/>
      <c r="B575" s="222"/>
      <c r="C575" s="222"/>
      <c r="L575" s="223"/>
    </row>
    <row r="576" spans="1:12" ht="15.75" customHeight="1" x14ac:dyDescent="0.35">
      <c r="A576" s="222"/>
      <c r="B576" s="222"/>
      <c r="C576" s="222"/>
      <c r="L576" s="223"/>
    </row>
    <row r="577" spans="1:12" ht="15.75" customHeight="1" x14ac:dyDescent="0.35">
      <c r="A577" s="222"/>
      <c r="B577" s="222"/>
      <c r="C577" s="222"/>
      <c r="L577" s="223"/>
    </row>
    <row r="578" spans="1:12" ht="15.75" customHeight="1" x14ac:dyDescent="0.35">
      <c r="A578" s="222"/>
      <c r="B578" s="222"/>
      <c r="C578" s="222"/>
      <c r="L578" s="223"/>
    </row>
    <row r="579" spans="1:12" ht="15.75" customHeight="1" x14ac:dyDescent="0.35">
      <c r="A579" s="222"/>
      <c r="B579" s="222"/>
      <c r="C579" s="222"/>
      <c r="L579" s="223"/>
    </row>
    <row r="580" spans="1:12" ht="15.75" customHeight="1" x14ac:dyDescent="0.35">
      <c r="A580" s="222"/>
      <c r="B580" s="222"/>
      <c r="C580" s="222"/>
      <c r="L580" s="223"/>
    </row>
    <row r="581" spans="1:12" ht="15.75" customHeight="1" x14ac:dyDescent="0.35">
      <c r="A581" s="222"/>
      <c r="B581" s="222"/>
      <c r="C581" s="222"/>
      <c r="L581" s="223"/>
    </row>
    <row r="582" spans="1:12" ht="15.75" customHeight="1" x14ac:dyDescent="0.35">
      <c r="A582" s="222"/>
      <c r="B582" s="222"/>
      <c r="C582" s="222"/>
      <c r="L582" s="223"/>
    </row>
    <row r="583" spans="1:12" ht="15.75" customHeight="1" x14ac:dyDescent="0.35">
      <c r="A583" s="222"/>
      <c r="B583" s="222"/>
      <c r="C583" s="222"/>
      <c r="L583" s="223"/>
    </row>
    <row r="584" spans="1:12" ht="15.75" customHeight="1" x14ac:dyDescent="0.35">
      <c r="A584" s="222"/>
      <c r="B584" s="222"/>
      <c r="C584" s="222"/>
      <c r="L584" s="223"/>
    </row>
    <row r="585" spans="1:12" ht="15.75" customHeight="1" x14ac:dyDescent="0.35">
      <c r="A585" s="222"/>
      <c r="B585" s="222"/>
      <c r="C585" s="222"/>
      <c r="L585" s="223"/>
    </row>
    <row r="586" spans="1:12" ht="15.75" customHeight="1" x14ac:dyDescent="0.35">
      <c r="A586" s="222"/>
      <c r="B586" s="222"/>
      <c r="C586" s="222"/>
      <c r="L586" s="223"/>
    </row>
    <row r="587" spans="1:12" ht="15.75" customHeight="1" x14ac:dyDescent="0.35">
      <c r="A587" s="222"/>
      <c r="B587" s="222"/>
      <c r="C587" s="222"/>
      <c r="L587" s="223"/>
    </row>
    <row r="588" spans="1:12" ht="15.75" customHeight="1" x14ac:dyDescent="0.35">
      <c r="A588" s="222"/>
      <c r="B588" s="222"/>
      <c r="C588" s="222"/>
      <c r="L588" s="223"/>
    </row>
    <row r="589" spans="1:12" ht="15.75" customHeight="1" x14ac:dyDescent="0.35">
      <c r="A589" s="222"/>
      <c r="B589" s="222"/>
      <c r="C589" s="222"/>
      <c r="L589" s="223"/>
    </row>
    <row r="590" spans="1:12" ht="15.75" customHeight="1" x14ac:dyDescent="0.35">
      <c r="A590" s="222"/>
      <c r="B590" s="222"/>
      <c r="C590" s="222"/>
      <c r="L590" s="223"/>
    </row>
    <row r="591" spans="1:12" ht="15.75" customHeight="1" x14ac:dyDescent="0.35">
      <c r="A591" s="222"/>
      <c r="B591" s="222"/>
      <c r="C591" s="222"/>
      <c r="L591" s="223"/>
    </row>
    <row r="592" spans="1:12" ht="15.75" customHeight="1" x14ac:dyDescent="0.35">
      <c r="A592" s="222"/>
      <c r="B592" s="222"/>
      <c r="C592" s="222"/>
      <c r="L592" s="223"/>
    </row>
    <row r="593" spans="1:12" ht="15.75" customHeight="1" x14ac:dyDescent="0.35">
      <c r="A593" s="222"/>
      <c r="B593" s="222"/>
      <c r="C593" s="222"/>
      <c r="L593" s="223"/>
    </row>
    <row r="594" spans="1:12" ht="15.75" customHeight="1" x14ac:dyDescent="0.35">
      <c r="A594" s="222"/>
      <c r="B594" s="222"/>
      <c r="C594" s="222"/>
      <c r="L594" s="223"/>
    </row>
    <row r="595" spans="1:12" ht="15.75" customHeight="1" x14ac:dyDescent="0.35">
      <c r="A595" s="222"/>
      <c r="B595" s="222"/>
      <c r="C595" s="222"/>
      <c r="L595" s="223"/>
    </row>
    <row r="596" spans="1:12" ht="15.75" customHeight="1" x14ac:dyDescent="0.35">
      <c r="A596" s="222"/>
      <c r="B596" s="222"/>
      <c r="C596" s="222"/>
      <c r="L596" s="223"/>
    </row>
    <row r="597" spans="1:12" ht="15.75" customHeight="1" x14ac:dyDescent="0.35">
      <c r="A597" s="222"/>
      <c r="B597" s="222"/>
      <c r="C597" s="222"/>
      <c r="L597" s="223"/>
    </row>
    <row r="598" spans="1:12" ht="15.75" customHeight="1" x14ac:dyDescent="0.35">
      <c r="A598" s="222"/>
      <c r="B598" s="222"/>
      <c r="C598" s="222"/>
      <c r="L598" s="223"/>
    </row>
    <row r="599" spans="1:12" ht="15.75" customHeight="1" x14ac:dyDescent="0.35">
      <c r="A599" s="222"/>
      <c r="B599" s="222"/>
      <c r="C599" s="222"/>
      <c r="L599" s="223"/>
    </row>
    <row r="600" spans="1:12" ht="15.75" customHeight="1" x14ac:dyDescent="0.35">
      <c r="A600" s="222"/>
      <c r="B600" s="222"/>
      <c r="C600" s="222"/>
      <c r="L600" s="223"/>
    </row>
    <row r="601" spans="1:12" ht="15.75" customHeight="1" x14ac:dyDescent="0.35">
      <c r="A601" s="222"/>
      <c r="B601" s="222"/>
      <c r="C601" s="222"/>
      <c r="L601" s="223"/>
    </row>
    <row r="602" spans="1:12" ht="15.75" customHeight="1" x14ac:dyDescent="0.35">
      <c r="A602" s="222"/>
      <c r="B602" s="222"/>
      <c r="C602" s="222"/>
      <c r="L602" s="223"/>
    </row>
    <row r="603" spans="1:12" ht="15.75" customHeight="1" x14ac:dyDescent="0.35">
      <c r="A603" s="222"/>
      <c r="B603" s="222"/>
      <c r="C603" s="222"/>
      <c r="L603" s="223"/>
    </row>
    <row r="604" spans="1:12" ht="15.75" customHeight="1" x14ac:dyDescent="0.35">
      <c r="A604" s="222"/>
      <c r="B604" s="222"/>
      <c r="C604" s="222"/>
      <c r="L604" s="223"/>
    </row>
    <row r="605" spans="1:12" ht="15.75" customHeight="1" x14ac:dyDescent="0.35">
      <c r="A605" s="222"/>
      <c r="B605" s="222"/>
      <c r="C605" s="222"/>
      <c r="L605" s="223"/>
    </row>
    <row r="606" spans="1:12" ht="15.75" customHeight="1" x14ac:dyDescent="0.35">
      <c r="A606" s="222"/>
      <c r="B606" s="222"/>
      <c r="C606" s="222"/>
      <c r="L606" s="223"/>
    </row>
    <row r="607" spans="1:12" ht="15.75" customHeight="1" x14ac:dyDescent="0.35">
      <c r="A607" s="222"/>
      <c r="B607" s="222"/>
      <c r="C607" s="222"/>
      <c r="L607" s="223"/>
    </row>
    <row r="608" spans="1:12" ht="15.75" customHeight="1" x14ac:dyDescent="0.35">
      <c r="A608" s="222"/>
      <c r="B608" s="222"/>
      <c r="C608" s="222"/>
      <c r="L608" s="223"/>
    </row>
    <row r="609" spans="1:12" ht="15.75" customHeight="1" x14ac:dyDescent="0.35">
      <c r="A609" s="222"/>
      <c r="B609" s="222"/>
      <c r="C609" s="222"/>
      <c r="L609" s="223"/>
    </row>
    <row r="610" spans="1:12" ht="15.75" customHeight="1" x14ac:dyDescent="0.35">
      <c r="A610" s="222"/>
      <c r="B610" s="222"/>
      <c r="C610" s="222"/>
      <c r="L610" s="223"/>
    </row>
    <row r="611" spans="1:12" ht="15.75" customHeight="1" x14ac:dyDescent="0.35">
      <c r="A611" s="222"/>
      <c r="B611" s="222"/>
      <c r="C611" s="222"/>
      <c r="L611" s="223"/>
    </row>
    <row r="612" spans="1:12" ht="15.75" customHeight="1" x14ac:dyDescent="0.35">
      <c r="A612" s="222"/>
      <c r="B612" s="222"/>
      <c r="C612" s="222"/>
      <c r="L612" s="223"/>
    </row>
    <row r="613" spans="1:12" ht="15.75" customHeight="1" x14ac:dyDescent="0.35">
      <c r="A613" s="222"/>
      <c r="B613" s="222"/>
      <c r="C613" s="222"/>
      <c r="L613" s="223"/>
    </row>
    <row r="614" spans="1:12" ht="15.75" customHeight="1" x14ac:dyDescent="0.35">
      <c r="A614" s="222"/>
      <c r="B614" s="222"/>
      <c r="C614" s="222"/>
      <c r="L614" s="223"/>
    </row>
    <row r="615" spans="1:12" ht="15.75" customHeight="1" x14ac:dyDescent="0.35">
      <c r="A615" s="222"/>
      <c r="B615" s="222"/>
      <c r="C615" s="222"/>
      <c r="L615" s="223"/>
    </row>
    <row r="616" spans="1:12" ht="15.75" customHeight="1" x14ac:dyDescent="0.35">
      <c r="A616" s="222"/>
      <c r="B616" s="222"/>
      <c r="C616" s="222"/>
      <c r="L616" s="223"/>
    </row>
    <row r="617" spans="1:12" ht="15.75" customHeight="1" x14ac:dyDescent="0.35">
      <c r="A617" s="222"/>
      <c r="B617" s="222"/>
      <c r="C617" s="222"/>
      <c r="L617" s="223"/>
    </row>
    <row r="618" spans="1:12" ht="15.75" customHeight="1" x14ac:dyDescent="0.35">
      <c r="A618" s="222"/>
      <c r="B618" s="222"/>
      <c r="C618" s="222"/>
      <c r="L618" s="223"/>
    </row>
    <row r="619" spans="1:12" ht="15.75" customHeight="1" x14ac:dyDescent="0.35">
      <c r="A619" s="222"/>
      <c r="B619" s="222"/>
      <c r="C619" s="222"/>
      <c r="L619" s="223"/>
    </row>
    <row r="620" spans="1:12" ht="15.75" customHeight="1" x14ac:dyDescent="0.35">
      <c r="A620" s="222"/>
      <c r="B620" s="222"/>
      <c r="C620" s="222"/>
      <c r="L620" s="223"/>
    </row>
    <row r="621" spans="1:12" ht="15.75" customHeight="1" x14ac:dyDescent="0.35">
      <c r="A621" s="222"/>
      <c r="B621" s="222"/>
      <c r="C621" s="222"/>
      <c r="L621" s="223"/>
    </row>
    <row r="622" spans="1:12" ht="15.75" customHeight="1" x14ac:dyDescent="0.35">
      <c r="A622" s="222"/>
      <c r="B622" s="222"/>
      <c r="C622" s="222"/>
      <c r="L622" s="223"/>
    </row>
    <row r="623" spans="1:12" ht="15.75" customHeight="1" x14ac:dyDescent="0.35">
      <c r="A623" s="222"/>
      <c r="B623" s="222"/>
      <c r="C623" s="222"/>
      <c r="L623" s="223"/>
    </row>
    <row r="624" spans="1:12" ht="15.75" customHeight="1" x14ac:dyDescent="0.35">
      <c r="A624" s="222"/>
      <c r="B624" s="222"/>
      <c r="C624" s="222"/>
      <c r="L624" s="223"/>
    </row>
    <row r="625" spans="1:12" ht="15.75" customHeight="1" x14ac:dyDescent="0.35">
      <c r="A625" s="222"/>
      <c r="B625" s="222"/>
      <c r="C625" s="222"/>
      <c r="L625" s="223"/>
    </row>
    <row r="626" spans="1:12" ht="15.75" customHeight="1" x14ac:dyDescent="0.35">
      <c r="A626" s="222"/>
      <c r="B626" s="222"/>
      <c r="C626" s="222"/>
      <c r="L626" s="223"/>
    </row>
    <row r="627" spans="1:12" ht="15.75" customHeight="1" x14ac:dyDescent="0.35">
      <c r="A627" s="222"/>
      <c r="B627" s="222"/>
      <c r="C627" s="222"/>
      <c r="L627" s="223"/>
    </row>
    <row r="628" spans="1:12" ht="15.75" customHeight="1" x14ac:dyDescent="0.35">
      <c r="A628" s="222"/>
      <c r="B628" s="222"/>
      <c r="C628" s="222"/>
      <c r="L628" s="223"/>
    </row>
    <row r="629" spans="1:12" ht="15.75" customHeight="1" x14ac:dyDescent="0.35">
      <c r="A629" s="222"/>
      <c r="B629" s="222"/>
      <c r="C629" s="222"/>
      <c r="L629" s="223"/>
    </row>
    <row r="630" spans="1:12" ht="15.75" customHeight="1" x14ac:dyDescent="0.35">
      <c r="A630" s="222"/>
      <c r="B630" s="222"/>
      <c r="C630" s="222"/>
      <c r="L630" s="223"/>
    </row>
    <row r="631" spans="1:12" ht="15.75" customHeight="1" x14ac:dyDescent="0.35">
      <c r="A631" s="222"/>
      <c r="B631" s="222"/>
      <c r="C631" s="222"/>
      <c r="L631" s="223"/>
    </row>
    <row r="632" spans="1:12" ht="15.75" customHeight="1" x14ac:dyDescent="0.35">
      <c r="A632" s="222"/>
      <c r="B632" s="222"/>
      <c r="C632" s="222"/>
      <c r="L632" s="223"/>
    </row>
    <row r="633" spans="1:12" ht="15.75" customHeight="1" x14ac:dyDescent="0.35">
      <c r="A633" s="222"/>
      <c r="B633" s="222"/>
      <c r="C633" s="222"/>
      <c r="L633" s="223"/>
    </row>
    <row r="634" spans="1:12" ht="15.75" customHeight="1" x14ac:dyDescent="0.35">
      <c r="A634" s="222"/>
      <c r="B634" s="222"/>
      <c r="C634" s="222"/>
      <c r="L634" s="223"/>
    </row>
    <row r="635" spans="1:12" ht="15.75" customHeight="1" x14ac:dyDescent="0.35">
      <c r="A635" s="222"/>
      <c r="B635" s="222"/>
      <c r="C635" s="222"/>
      <c r="L635" s="223"/>
    </row>
    <row r="636" spans="1:12" ht="15.75" customHeight="1" x14ac:dyDescent="0.35">
      <c r="A636" s="222"/>
      <c r="B636" s="222"/>
      <c r="C636" s="222"/>
      <c r="L636" s="223"/>
    </row>
    <row r="637" spans="1:12" ht="15.75" customHeight="1" x14ac:dyDescent="0.35">
      <c r="A637" s="222"/>
      <c r="B637" s="222"/>
      <c r="C637" s="222"/>
      <c r="L637" s="223"/>
    </row>
    <row r="638" spans="1:12" ht="15.75" customHeight="1" x14ac:dyDescent="0.35">
      <c r="A638" s="222"/>
      <c r="B638" s="222"/>
      <c r="C638" s="222"/>
      <c r="L638" s="223"/>
    </row>
    <row r="639" spans="1:12" ht="15.75" customHeight="1" x14ac:dyDescent="0.35">
      <c r="A639" s="222"/>
      <c r="B639" s="222"/>
      <c r="C639" s="222"/>
      <c r="L639" s="223"/>
    </row>
    <row r="640" spans="1:12" ht="15.75" customHeight="1" x14ac:dyDescent="0.35">
      <c r="A640" s="222"/>
      <c r="B640" s="222"/>
      <c r="C640" s="222"/>
      <c r="L640" s="223"/>
    </row>
    <row r="641" spans="1:12" ht="15.75" customHeight="1" x14ac:dyDescent="0.35">
      <c r="A641" s="222"/>
      <c r="B641" s="222"/>
      <c r="C641" s="222"/>
      <c r="L641" s="223"/>
    </row>
    <row r="642" spans="1:12" ht="15.75" customHeight="1" x14ac:dyDescent="0.35">
      <c r="A642" s="222"/>
      <c r="B642" s="222"/>
      <c r="C642" s="222"/>
      <c r="L642" s="223"/>
    </row>
    <row r="643" spans="1:12" ht="15.75" customHeight="1" x14ac:dyDescent="0.35">
      <c r="A643" s="222"/>
      <c r="B643" s="222"/>
      <c r="C643" s="222"/>
      <c r="L643" s="223"/>
    </row>
    <row r="644" spans="1:12" ht="15.75" customHeight="1" x14ac:dyDescent="0.35">
      <c r="A644" s="222"/>
      <c r="B644" s="222"/>
      <c r="C644" s="222"/>
      <c r="L644" s="223"/>
    </row>
    <row r="645" spans="1:12" ht="15.75" customHeight="1" x14ac:dyDescent="0.35">
      <c r="A645" s="222"/>
      <c r="B645" s="222"/>
      <c r="C645" s="222"/>
      <c r="L645" s="223"/>
    </row>
    <row r="646" spans="1:12" ht="15.75" customHeight="1" x14ac:dyDescent="0.35">
      <c r="A646" s="222"/>
      <c r="B646" s="222"/>
      <c r="C646" s="222"/>
      <c r="L646" s="223"/>
    </row>
    <row r="647" spans="1:12" ht="15.75" customHeight="1" x14ac:dyDescent="0.35">
      <c r="A647" s="222"/>
      <c r="B647" s="222"/>
      <c r="C647" s="222"/>
      <c r="L647" s="223"/>
    </row>
    <row r="648" spans="1:12" ht="15.75" customHeight="1" x14ac:dyDescent="0.35">
      <c r="A648" s="222"/>
      <c r="B648" s="222"/>
      <c r="C648" s="222"/>
      <c r="L648" s="223"/>
    </row>
    <row r="649" spans="1:12" ht="15.75" customHeight="1" x14ac:dyDescent="0.35">
      <c r="A649" s="222"/>
      <c r="B649" s="222"/>
      <c r="C649" s="222"/>
      <c r="L649" s="223"/>
    </row>
    <row r="650" spans="1:12" ht="15.75" customHeight="1" x14ac:dyDescent="0.35">
      <c r="A650" s="222"/>
      <c r="B650" s="222"/>
      <c r="C650" s="222"/>
      <c r="L650" s="223"/>
    </row>
    <row r="651" spans="1:12" ht="15.75" customHeight="1" x14ac:dyDescent="0.35">
      <c r="A651" s="222"/>
      <c r="B651" s="222"/>
      <c r="C651" s="222"/>
      <c r="L651" s="223"/>
    </row>
    <row r="652" spans="1:12" ht="15.75" customHeight="1" x14ac:dyDescent="0.35">
      <c r="A652" s="222"/>
      <c r="B652" s="222"/>
      <c r="C652" s="222"/>
      <c r="L652" s="223"/>
    </row>
    <row r="653" spans="1:12" ht="15.75" customHeight="1" x14ac:dyDescent="0.35">
      <c r="A653" s="222"/>
      <c r="B653" s="222"/>
      <c r="C653" s="222"/>
      <c r="L653" s="223"/>
    </row>
    <row r="654" spans="1:12" ht="15.75" customHeight="1" x14ac:dyDescent="0.35">
      <c r="A654" s="222"/>
      <c r="B654" s="222"/>
      <c r="C654" s="222"/>
      <c r="L654" s="223"/>
    </row>
    <row r="655" spans="1:12" ht="15.75" customHeight="1" x14ac:dyDescent="0.35">
      <c r="A655" s="222"/>
      <c r="B655" s="222"/>
      <c r="C655" s="222"/>
      <c r="L655" s="223"/>
    </row>
    <row r="656" spans="1:12" ht="15.75" customHeight="1" x14ac:dyDescent="0.35">
      <c r="A656" s="222"/>
      <c r="B656" s="222"/>
      <c r="C656" s="222"/>
      <c r="L656" s="223"/>
    </row>
    <row r="657" spans="1:12" ht="15.75" customHeight="1" x14ac:dyDescent="0.35">
      <c r="A657" s="222"/>
      <c r="B657" s="222"/>
      <c r="C657" s="222"/>
      <c r="L657" s="223"/>
    </row>
    <row r="658" spans="1:12" ht="15.75" customHeight="1" x14ac:dyDescent="0.35">
      <c r="A658" s="222"/>
      <c r="B658" s="222"/>
      <c r="C658" s="222"/>
      <c r="L658" s="223"/>
    </row>
    <row r="659" spans="1:12" ht="15.75" customHeight="1" x14ac:dyDescent="0.35">
      <c r="A659" s="222"/>
      <c r="B659" s="222"/>
      <c r="C659" s="222"/>
      <c r="L659" s="223"/>
    </row>
    <row r="660" spans="1:12" ht="15.75" customHeight="1" x14ac:dyDescent="0.35">
      <c r="A660" s="222"/>
      <c r="B660" s="222"/>
      <c r="C660" s="222"/>
      <c r="L660" s="223"/>
    </row>
    <row r="661" spans="1:12" ht="15.75" customHeight="1" x14ac:dyDescent="0.35">
      <c r="A661" s="222"/>
      <c r="B661" s="222"/>
      <c r="C661" s="222"/>
      <c r="L661" s="223"/>
    </row>
    <row r="662" spans="1:12" ht="15.75" customHeight="1" x14ac:dyDescent="0.35">
      <c r="A662" s="222"/>
      <c r="B662" s="222"/>
      <c r="C662" s="222"/>
      <c r="L662" s="223"/>
    </row>
    <row r="663" spans="1:12" ht="15.75" customHeight="1" x14ac:dyDescent="0.35">
      <c r="A663" s="222"/>
      <c r="B663" s="222"/>
      <c r="C663" s="222"/>
      <c r="L663" s="223"/>
    </row>
    <row r="664" spans="1:12" ht="15.75" customHeight="1" x14ac:dyDescent="0.35">
      <c r="A664" s="222"/>
      <c r="B664" s="222"/>
      <c r="C664" s="222"/>
      <c r="L664" s="223"/>
    </row>
    <row r="665" spans="1:12" ht="15.75" customHeight="1" x14ac:dyDescent="0.35">
      <c r="A665" s="222"/>
      <c r="B665" s="222"/>
      <c r="C665" s="222"/>
      <c r="L665" s="223"/>
    </row>
    <row r="666" spans="1:12" ht="15.75" customHeight="1" x14ac:dyDescent="0.35">
      <c r="A666" s="222"/>
      <c r="B666" s="222"/>
      <c r="C666" s="222"/>
      <c r="L666" s="223"/>
    </row>
    <row r="667" spans="1:12" ht="15.75" customHeight="1" x14ac:dyDescent="0.35">
      <c r="A667" s="222"/>
      <c r="B667" s="222"/>
      <c r="C667" s="222"/>
      <c r="L667" s="223"/>
    </row>
    <row r="668" spans="1:12" ht="15.75" customHeight="1" x14ac:dyDescent="0.35">
      <c r="A668" s="222"/>
      <c r="B668" s="222"/>
      <c r="C668" s="222"/>
      <c r="L668" s="223"/>
    </row>
    <row r="669" spans="1:12" ht="15.75" customHeight="1" x14ac:dyDescent="0.35">
      <c r="A669" s="222"/>
      <c r="B669" s="222"/>
      <c r="C669" s="222"/>
      <c r="L669" s="223"/>
    </row>
    <row r="670" spans="1:12" ht="15.75" customHeight="1" x14ac:dyDescent="0.35">
      <c r="A670" s="222"/>
      <c r="B670" s="222"/>
      <c r="C670" s="222"/>
      <c r="L670" s="223"/>
    </row>
    <row r="671" spans="1:12" ht="15.75" customHeight="1" x14ac:dyDescent="0.35">
      <c r="A671" s="222"/>
      <c r="B671" s="222"/>
      <c r="C671" s="222"/>
      <c r="L671" s="223"/>
    </row>
    <row r="672" spans="1:12" ht="15.75" customHeight="1" x14ac:dyDescent="0.35">
      <c r="A672" s="222"/>
      <c r="B672" s="222"/>
      <c r="C672" s="222"/>
      <c r="L672" s="223"/>
    </row>
    <row r="673" spans="1:12" ht="15.75" customHeight="1" x14ac:dyDescent="0.35">
      <c r="A673" s="222"/>
      <c r="B673" s="222"/>
      <c r="C673" s="222"/>
      <c r="L673" s="223"/>
    </row>
    <row r="674" spans="1:12" ht="15.75" customHeight="1" x14ac:dyDescent="0.35">
      <c r="A674" s="222"/>
      <c r="B674" s="222"/>
      <c r="C674" s="222"/>
      <c r="L674" s="223"/>
    </row>
    <row r="675" spans="1:12" ht="15.75" customHeight="1" x14ac:dyDescent="0.35">
      <c r="A675" s="222"/>
      <c r="B675" s="222"/>
      <c r="C675" s="222"/>
      <c r="L675" s="223"/>
    </row>
    <row r="676" spans="1:12" ht="15.75" customHeight="1" x14ac:dyDescent="0.35">
      <c r="A676" s="222"/>
      <c r="B676" s="222"/>
      <c r="C676" s="222"/>
      <c r="L676" s="223"/>
    </row>
    <row r="677" spans="1:12" ht="15.75" customHeight="1" x14ac:dyDescent="0.35">
      <c r="A677" s="222"/>
      <c r="B677" s="222"/>
      <c r="C677" s="222"/>
      <c r="L677" s="223"/>
    </row>
    <row r="678" spans="1:12" ht="15.75" customHeight="1" x14ac:dyDescent="0.35">
      <c r="A678" s="222"/>
      <c r="B678" s="222"/>
      <c r="C678" s="222"/>
      <c r="L678" s="223"/>
    </row>
    <row r="679" spans="1:12" ht="15.75" customHeight="1" x14ac:dyDescent="0.35">
      <c r="A679" s="222"/>
      <c r="B679" s="222"/>
      <c r="C679" s="222"/>
      <c r="L679" s="223"/>
    </row>
    <row r="680" spans="1:12" ht="15.75" customHeight="1" x14ac:dyDescent="0.35">
      <c r="A680" s="222"/>
      <c r="B680" s="222"/>
      <c r="C680" s="222"/>
      <c r="L680" s="223"/>
    </row>
    <row r="681" spans="1:12" ht="15.75" customHeight="1" x14ac:dyDescent="0.35">
      <c r="A681" s="222"/>
      <c r="B681" s="222"/>
      <c r="C681" s="222"/>
      <c r="L681" s="223"/>
    </row>
    <row r="682" spans="1:12" ht="15.75" customHeight="1" x14ac:dyDescent="0.35">
      <c r="A682" s="222"/>
      <c r="B682" s="222"/>
      <c r="C682" s="222"/>
      <c r="L682" s="223"/>
    </row>
    <row r="683" spans="1:12" ht="15.75" customHeight="1" x14ac:dyDescent="0.35">
      <c r="A683" s="222"/>
      <c r="B683" s="222"/>
      <c r="C683" s="222"/>
      <c r="L683" s="223"/>
    </row>
    <row r="684" spans="1:12" ht="15.75" customHeight="1" x14ac:dyDescent="0.35">
      <c r="A684" s="222"/>
      <c r="B684" s="222"/>
      <c r="C684" s="222"/>
      <c r="L684" s="223"/>
    </row>
    <row r="685" spans="1:12" ht="15.75" customHeight="1" x14ac:dyDescent="0.35">
      <c r="A685" s="222"/>
      <c r="B685" s="222"/>
      <c r="C685" s="222"/>
      <c r="L685" s="223"/>
    </row>
    <row r="686" spans="1:12" ht="15.75" customHeight="1" x14ac:dyDescent="0.35">
      <c r="A686" s="222"/>
      <c r="B686" s="222"/>
      <c r="C686" s="222"/>
      <c r="L686" s="223"/>
    </row>
    <row r="687" spans="1:12" ht="15.75" customHeight="1" x14ac:dyDescent="0.35">
      <c r="A687" s="222"/>
      <c r="B687" s="222"/>
      <c r="C687" s="222"/>
      <c r="L687" s="223"/>
    </row>
    <row r="688" spans="1:12" ht="15.75" customHeight="1" x14ac:dyDescent="0.35">
      <c r="A688" s="222"/>
      <c r="B688" s="222"/>
      <c r="C688" s="222"/>
      <c r="L688" s="223"/>
    </row>
    <row r="689" spans="1:12" ht="15.75" customHeight="1" x14ac:dyDescent="0.35">
      <c r="A689" s="222"/>
      <c r="B689" s="222"/>
      <c r="C689" s="222"/>
      <c r="L689" s="223"/>
    </row>
    <row r="690" spans="1:12" ht="15.75" customHeight="1" x14ac:dyDescent="0.35">
      <c r="A690" s="222"/>
      <c r="B690" s="222"/>
      <c r="C690" s="222"/>
      <c r="L690" s="223"/>
    </row>
    <row r="691" spans="1:12" ht="15.75" customHeight="1" x14ac:dyDescent="0.35">
      <c r="A691" s="222"/>
      <c r="B691" s="222"/>
      <c r="C691" s="222"/>
      <c r="L691" s="223"/>
    </row>
    <row r="692" spans="1:12" ht="15.75" customHeight="1" x14ac:dyDescent="0.35">
      <c r="A692" s="222"/>
      <c r="B692" s="222"/>
      <c r="C692" s="222"/>
      <c r="L692" s="223"/>
    </row>
    <row r="693" spans="1:12" ht="15.75" customHeight="1" x14ac:dyDescent="0.35">
      <c r="A693" s="222"/>
      <c r="B693" s="222"/>
      <c r="C693" s="222"/>
      <c r="L693" s="223"/>
    </row>
    <row r="694" spans="1:12" ht="15.75" customHeight="1" x14ac:dyDescent="0.35">
      <c r="A694" s="222"/>
      <c r="B694" s="222"/>
      <c r="C694" s="222"/>
      <c r="L694" s="223"/>
    </row>
    <row r="695" spans="1:12" ht="15.75" customHeight="1" x14ac:dyDescent="0.35">
      <c r="A695" s="222"/>
      <c r="B695" s="222"/>
      <c r="C695" s="222"/>
      <c r="L695" s="223"/>
    </row>
    <row r="696" spans="1:12" ht="15.75" customHeight="1" x14ac:dyDescent="0.35">
      <c r="A696" s="222"/>
      <c r="B696" s="222"/>
      <c r="C696" s="222"/>
      <c r="L696" s="223"/>
    </row>
    <row r="697" spans="1:12" ht="15.75" customHeight="1" x14ac:dyDescent="0.35">
      <c r="A697" s="222"/>
      <c r="B697" s="222"/>
      <c r="C697" s="222"/>
      <c r="L697" s="223"/>
    </row>
    <row r="698" spans="1:12" ht="15.75" customHeight="1" x14ac:dyDescent="0.35">
      <c r="A698" s="222"/>
      <c r="B698" s="222"/>
      <c r="C698" s="222"/>
      <c r="L698" s="223"/>
    </row>
    <row r="699" spans="1:12" ht="15.75" customHeight="1" x14ac:dyDescent="0.35">
      <c r="A699" s="222"/>
      <c r="B699" s="222"/>
      <c r="C699" s="222"/>
      <c r="L699" s="223"/>
    </row>
    <row r="700" spans="1:12" ht="15.75" customHeight="1" x14ac:dyDescent="0.35">
      <c r="A700" s="222"/>
      <c r="B700" s="222"/>
      <c r="C700" s="222"/>
      <c r="L700" s="223"/>
    </row>
    <row r="701" spans="1:12" ht="15.75" customHeight="1" x14ac:dyDescent="0.35">
      <c r="A701" s="222"/>
      <c r="B701" s="222"/>
      <c r="C701" s="222"/>
      <c r="L701" s="223"/>
    </row>
    <row r="702" spans="1:12" ht="15.75" customHeight="1" x14ac:dyDescent="0.35">
      <c r="A702" s="222"/>
      <c r="B702" s="222"/>
      <c r="C702" s="222"/>
      <c r="L702" s="223"/>
    </row>
    <row r="703" spans="1:12" ht="15.75" customHeight="1" x14ac:dyDescent="0.35">
      <c r="A703" s="222"/>
      <c r="B703" s="222"/>
      <c r="C703" s="222"/>
      <c r="L703" s="223"/>
    </row>
    <row r="704" spans="1:12" ht="15.75" customHeight="1" x14ac:dyDescent="0.35">
      <c r="A704" s="222"/>
      <c r="B704" s="222"/>
      <c r="C704" s="222"/>
      <c r="L704" s="223"/>
    </row>
    <row r="705" spans="1:12" ht="15.75" customHeight="1" x14ac:dyDescent="0.35">
      <c r="A705" s="222"/>
      <c r="B705" s="222"/>
      <c r="C705" s="222"/>
      <c r="L705" s="223"/>
    </row>
    <row r="706" spans="1:12" ht="15.75" customHeight="1" x14ac:dyDescent="0.35">
      <c r="A706" s="222"/>
      <c r="B706" s="222"/>
      <c r="C706" s="222"/>
      <c r="L706" s="223"/>
    </row>
    <row r="707" spans="1:12" ht="15.75" customHeight="1" x14ac:dyDescent="0.35">
      <c r="A707" s="222"/>
      <c r="B707" s="222"/>
      <c r="C707" s="222"/>
      <c r="L707" s="223"/>
    </row>
    <row r="708" spans="1:12" ht="15.75" customHeight="1" x14ac:dyDescent="0.35">
      <c r="A708" s="222"/>
      <c r="B708" s="222"/>
      <c r="C708" s="222"/>
      <c r="L708" s="223"/>
    </row>
    <row r="709" spans="1:12" ht="15.75" customHeight="1" x14ac:dyDescent="0.35">
      <c r="A709" s="222"/>
      <c r="B709" s="222"/>
      <c r="C709" s="222"/>
      <c r="L709" s="223"/>
    </row>
    <row r="710" spans="1:12" ht="15.75" customHeight="1" x14ac:dyDescent="0.35">
      <c r="A710" s="222"/>
      <c r="B710" s="222"/>
      <c r="C710" s="222"/>
      <c r="L710" s="223"/>
    </row>
    <row r="711" spans="1:12" ht="15.75" customHeight="1" x14ac:dyDescent="0.35">
      <c r="A711" s="222"/>
      <c r="B711" s="222"/>
      <c r="C711" s="222"/>
      <c r="L711" s="223"/>
    </row>
    <row r="712" spans="1:12" ht="15.75" customHeight="1" x14ac:dyDescent="0.35">
      <c r="A712" s="222"/>
      <c r="B712" s="222"/>
      <c r="C712" s="222"/>
      <c r="L712" s="223"/>
    </row>
    <row r="713" spans="1:12" ht="15.75" customHeight="1" x14ac:dyDescent="0.35">
      <c r="A713" s="222"/>
      <c r="B713" s="222"/>
      <c r="C713" s="222"/>
      <c r="L713" s="223"/>
    </row>
    <row r="714" spans="1:12" ht="15.75" customHeight="1" x14ac:dyDescent="0.35">
      <c r="A714" s="222"/>
      <c r="B714" s="222"/>
      <c r="C714" s="222"/>
      <c r="L714" s="223"/>
    </row>
    <row r="715" spans="1:12" ht="15.75" customHeight="1" x14ac:dyDescent="0.35">
      <c r="A715" s="222"/>
      <c r="B715" s="222"/>
      <c r="C715" s="222"/>
      <c r="L715" s="223"/>
    </row>
    <row r="716" spans="1:12" ht="15.75" customHeight="1" x14ac:dyDescent="0.35">
      <c r="A716" s="222"/>
      <c r="B716" s="222"/>
      <c r="C716" s="222"/>
      <c r="L716" s="223"/>
    </row>
    <row r="717" spans="1:12" ht="15.75" customHeight="1" x14ac:dyDescent="0.35">
      <c r="A717" s="222"/>
      <c r="B717" s="222"/>
      <c r="C717" s="222"/>
      <c r="L717" s="223"/>
    </row>
    <row r="718" spans="1:12" ht="15.75" customHeight="1" x14ac:dyDescent="0.35">
      <c r="A718" s="222"/>
      <c r="B718" s="222"/>
      <c r="C718" s="222"/>
      <c r="L718" s="223"/>
    </row>
    <row r="719" spans="1:12" ht="15.75" customHeight="1" x14ac:dyDescent="0.35">
      <c r="A719" s="222"/>
      <c r="B719" s="222"/>
      <c r="C719" s="222"/>
      <c r="L719" s="223"/>
    </row>
    <row r="720" spans="1:12" ht="15.75" customHeight="1" x14ac:dyDescent="0.35">
      <c r="A720" s="222"/>
      <c r="B720" s="222"/>
      <c r="C720" s="222"/>
      <c r="L720" s="223"/>
    </row>
    <row r="721" spans="1:12" ht="15.75" customHeight="1" x14ac:dyDescent="0.35">
      <c r="A721" s="222"/>
      <c r="B721" s="222"/>
      <c r="C721" s="222"/>
      <c r="L721" s="223"/>
    </row>
    <row r="722" spans="1:12" ht="15.75" customHeight="1" x14ac:dyDescent="0.35">
      <c r="A722" s="222"/>
      <c r="B722" s="222"/>
      <c r="C722" s="222"/>
      <c r="L722" s="223"/>
    </row>
    <row r="723" spans="1:12" ht="15.75" customHeight="1" x14ac:dyDescent="0.35">
      <c r="A723" s="222"/>
      <c r="B723" s="222"/>
      <c r="C723" s="222"/>
      <c r="L723" s="223"/>
    </row>
    <row r="724" spans="1:12" ht="15.75" customHeight="1" x14ac:dyDescent="0.35">
      <c r="A724" s="222"/>
      <c r="B724" s="222"/>
      <c r="C724" s="222"/>
      <c r="L724" s="223"/>
    </row>
    <row r="725" spans="1:12" ht="15.75" customHeight="1" x14ac:dyDescent="0.35">
      <c r="A725" s="222"/>
      <c r="B725" s="222"/>
      <c r="C725" s="222"/>
      <c r="L725" s="223"/>
    </row>
    <row r="726" spans="1:12" ht="15.75" customHeight="1" x14ac:dyDescent="0.35">
      <c r="A726" s="222"/>
      <c r="B726" s="222"/>
      <c r="C726" s="222"/>
      <c r="L726" s="223"/>
    </row>
    <row r="727" spans="1:12" ht="15.75" customHeight="1" x14ac:dyDescent="0.35">
      <c r="A727" s="222"/>
      <c r="B727" s="222"/>
      <c r="C727" s="222"/>
      <c r="L727" s="223"/>
    </row>
    <row r="728" spans="1:12" ht="15.75" customHeight="1" x14ac:dyDescent="0.35">
      <c r="A728" s="222"/>
      <c r="B728" s="222"/>
      <c r="C728" s="222"/>
      <c r="L728" s="223"/>
    </row>
    <row r="729" spans="1:12" ht="15.75" customHeight="1" x14ac:dyDescent="0.35">
      <c r="A729" s="222"/>
      <c r="B729" s="222"/>
      <c r="C729" s="222"/>
      <c r="L729" s="223"/>
    </row>
    <row r="730" spans="1:12" ht="15.75" customHeight="1" x14ac:dyDescent="0.35">
      <c r="A730" s="222"/>
      <c r="B730" s="222"/>
      <c r="C730" s="222"/>
      <c r="L730" s="223"/>
    </row>
    <row r="731" spans="1:12" ht="15.75" customHeight="1" x14ac:dyDescent="0.35">
      <c r="A731" s="222"/>
      <c r="B731" s="222"/>
      <c r="C731" s="222"/>
      <c r="L731" s="223"/>
    </row>
    <row r="732" spans="1:12" ht="15.75" customHeight="1" x14ac:dyDescent="0.35">
      <c r="A732" s="222"/>
      <c r="B732" s="222"/>
      <c r="C732" s="222"/>
      <c r="L732" s="223"/>
    </row>
    <row r="733" spans="1:12" ht="15.75" customHeight="1" x14ac:dyDescent="0.35">
      <c r="A733" s="222"/>
      <c r="B733" s="222"/>
      <c r="C733" s="222"/>
      <c r="L733" s="223"/>
    </row>
    <row r="734" spans="1:12" ht="15.75" customHeight="1" x14ac:dyDescent="0.35">
      <c r="A734" s="222"/>
      <c r="B734" s="222"/>
      <c r="C734" s="222"/>
      <c r="L734" s="223"/>
    </row>
    <row r="735" spans="1:12" ht="15.75" customHeight="1" x14ac:dyDescent="0.35">
      <c r="A735" s="222"/>
      <c r="B735" s="222"/>
      <c r="C735" s="222"/>
      <c r="L735" s="223"/>
    </row>
    <row r="736" spans="1:12" ht="15.75" customHeight="1" x14ac:dyDescent="0.35">
      <c r="A736" s="222"/>
      <c r="B736" s="222"/>
      <c r="C736" s="222"/>
      <c r="L736" s="223"/>
    </row>
    <row r="737" spans="1:12" ht="15.75" customHeight="1" x14ac:dyDescent="0.35">
      <c r="A737" s="222"/>
      <c r="B737" s="222"/>
      <c r="C737" s="222"/>
      <c r="L737" s="223"/>
    </row>
    <row r="738" spans="1:12" ht="15.75" customHeight="1" x14ac:dyDescent="0.35">
      <c r="A738" s="222"/>
      <c r="B738" s="222"/>
      <c r="C738" s="222"/>
      <c r="L738" s="223"/>
    </row>
    <row r="739" spans="1:12" ht="15.75" customHeight="1" x14ac:dyDescent="0.35">
      <c r="A739" s="222"/>
      <c r="B739" s="222"/>
      <c r="C739" s="222"/>
      <c r="L739" s="223"/>
    </row>
    <row r="740" spans="1:12" ht="15.75" customHeight="1" x14ac:dyDescent="0.35">
      <c r="A740" s="222"/>
      <c r="B740" s="222"/>
      <c r="C740" s="222"/>
      <c r="L740" s="223"/>
    </row>
    <row r="741" spans="1:12" ht="15.75" customHeight="1" x14ac:dyDescent="0.35">
      <c r="A741" s="222"/>
      <c r="B741" s="222"/>
      <c r="C741" s="222"/>
      <c r="L741" s="223"/>
    </row>
    <row r="742" spans="1:12" ht="15.75" customHeight="1" x14ac:dyDescent="0.35">
      <c r="A742" s="222"/>
      <c r="B742" s="222"/>
      <c r="C742" s="222"/>
      <c r="L742" s="223"/>
    </row>
    <row r="743" spans="1:12" ht="15.75" customHeight="1" x14ac:dyDescent="0.35">
      <c r="A743" s="222"/>
      <c r="B743" s="222"/>
      <c r="C743" s="222"/>
      <c r="L743" s="223"/>
    </row>
    <row r="744" spans="1:12" ht="15.75" customHeight="1" x14ac:dyDescent="0.35">
      <c r="A744" s="222"/>
      <c r="B744" s="222"/>
      <c r="C744" s="222"/>
      <c r="L744" s="223"/>
    </row>
    <row r="745" spans="1:12" ht="15.75" customHeight="1" x14ac:dyDescent="0.35">
      <c r="A745" s="222"/>
      <c r="B745" s="222"/>
      <c r="C745" s="222"/>
      <c r="L745" s="223"/>
    </row>
    <row r="746" spans="1:12" ht="15.75" customHeight="1" x14ac:dyDescent="0.35">
      <c r="A746" s="222"/>
      <c r="B746" s="222"/>
      <c r="C746" s="222"/>
      <c r="L746" s="223"/>
    </row>
    <row r="747" spans="1:12" ht="15.75" customHeight="1" x14ac:dyDescent="0.35">
      <c r="A747" s="222"/>
      <c r="B747" s="222"/>
      <c r="C747" s="222"/>
      <c r="L747" s="223"/>
    </row>
    <row r="748" spans="1:12" ht="15.75" customHeight="1" x14ac:dyDescent="0.35">
      <c r="A748" s="222"/>
      <c r="B748" s="222"/>
      <c r="C748" s="222"/>
      <c r="L748" s="223"/>
    </row>
    <row r="749" spans="1:12" ht="15.75" customHeight="1" x14ac:dyDescent="0.35">
      <c r="A749" s="222"/>
      <c r="B749" s="222"/>
      <c r="C749" s="222"/>
      <c r="L749" s="223"/>
    </row>
    <row r="750" spans="1:12" ht="15.75" customHeight="1" x14ac:dyDescent="0.35">
      <c r="A750" s="222"/>
      <c r="B750" s="222"/>
      <c r="C750" s="222"/>
      <c r="L750" s="223"/>
    </row>
    <row r="751" spans="1:12" ht="15.75" customHeight="1" x14ac:dyDescent="0.35">
      <c r="A751" s="222"/>
      <c r="B751" s="222"/>
      <c r="C751" s="222"/>
      <c r="L751" s="223"/>
    </row>
    <row r="752" spans="1:12" ht="15.75" customHeight="1" x14ac:dyDescent="0.35">
      <c r="A752" s="222"/>
      <c r="B752" s="222"/>
      <c r="C752" s="222"/>
      <c r="L752" s="223"/>
    </row>
    <row r="753" spans="1:12" ht="15.75" customHeight="1" x14ac:dyDescent="0.35">
      <c r="A753" s="222"/>
      <c r="B753" s="222"/>
      <c r="C753" s="222"/>
      <c r="L753" s="223"/>
    </row>
    <row r="754" spans="1:12" ht="15.75" customHeight="1" x14ac:dyDescent="0.35">
      <c r="A754" s="222"/>
      <c r="B754" s="222"/>
      <c r="C754" s="222"/>
      <c r="L754" s="223"/>
    </row>
    <row r="755" spans="1:12" ht="15.75" customHeight="1" x14ac:dyDescent="0.35">
      <c r="A755" s="222"/>
      <c r="B755" s="222"/>
      <c r="C755" s="222"/>
      <c r="L755" s="223"/>
    </row>
    <row r="756" spans="1:12" ht="15.75" customHeight="1" x14ac:dyDescent="0.35">
      <c r="A756" s="222"/>
      <c r="B756" s="222"/>
      <c r="C756" s="222"/>
      <c r="L756" s="223"/>
    </row>
    <row r="757" spans="1:12" ht="15.75" customHeight="1" x14ac:dyDescent="0.35">
      <c r="A757" s="222"/>
      <c r="B757" s="222"/>
      <c r="C757" s="222"/>
      <c r="L757" s="223"/>
    </row>
    <row r="758" spans="1:12" ht="15.75" customHeight="1" x14ac:dyDescent="0.35">
      <c r="A758" s="222"/>
      <c r="B758" s="222"/>
      <c r="C758" s="222"/>
      <c r="L758" s="223"/>
    </row>
    <row r="759" spans="1:12" ht="15.75" customHeight="1" x14ac:dyDescent="0.35">
      <c r="A759" s="222"/>
      <c r="B759" s="222"/>
      <c r="C759" s="222"/>
      <c r="L759" s="223"/>
    </row>
    <row r="760" spans="1:12" ht="15.75" customHeight="1" x14ac:dyDescent="0.35">
      <c r="A760" s="222"/>
      <c r="B760" s="222"/>
      <c r="C760" s="222"/>
      <c r="L760" s="223"/>
    </row>
    <row r="761" spans="1:12" ht="15.75" customHeight="1" x14ac:dyDescent="0.35">
      <c r="A761" s="222"/>
      <c r="B761" s="222"/>
      <c r="C761" s="222"/>
      <c r="L761" s="223"/>
    </row>
    <row r="762" spans="1:12" ht="15.75" customHeight="1" x14ac:dyDescent="0.35">
      <c r="A762" s="222"/>
      <c r="B762" s="222"/>
      <c r="C762" s="222"/>
      <c r="L762" s="223"/>
    </row>
    <row r="763" spans="1:12" ht="15.75" customHeight="1" x14ac:dyDescent="0.35">
      <c r="A763" s="222"/>
      <c r="B763" s="222"/>
      <c r="C763" s="222"/>
      <c r="L763" s="223"/>
    </row>
    <row r="764" spans="1:12" ht="15.75" customHeight="1" x14ac:dyDescent="0.35">
      <c r="A764" s="222"/>
      <c r="B764" s="222"/>
      <c r="C764" s="222"/>
      <c r="L764" s="223"/>
    </row>
    <row r="765" spans="1:12" ht="15.75" customHeight="1" x14ac:dyDescent="0.35">
      <c r="A765" s="222"/>
      <c r="B765" s="222"/>
      <c r="C765" s="222"/>
      <c r="L765" s="223"/>
    </row>
    <row r="766" spans="1:12" ht="15.75" customHeight="1" x14ac:dyDescent="0.35">
      <c r="A766" s="222"/>
      <c r="B766" s="222"/>
      <c r="C766" s="222"/>
      <c r="L766" s="223"/>
    </row>
    <row r="767" spans="1:12" ht="15.75" customHeight="1" x14ac:dyDescent="0.35">
      <c r="A767" s="222"/>
      <c r="B767" s="222"/>
      <c r="C767" s="222"/>
      <c r="L767" s="223"/>
    </row>
    <row r="768" spans="1:12" ht="15.75" customHeight="1" x14ac:dyDescent="0.35">
      <c r="A768" s="222"/>
      <c r="B768" s="222"/>
      <c r="C768" s="222"/>
      <c r="L768" s="223"/>
    </row>
    <row r="769" spans="1:12" ht="15.75" customHeight="1" x14ac:dyDescent="0.35">
      <c r="A769" s="222"/>
      <c r="B769" s="222"/>
      <c r="C769" s="222"/>
      <c r="L769" s="223"/>
    </row>
    <row r="770" spans="1:12" ht="15.75" customHeight="1" x14ac:dyDescent="0.35">
      <c r="A770" s="222"/>
      <c r="B770" s="222"/>
      <c r="C770" s="222"/>
      <c r="L770" s="223"/>
    </row>
    <row r="771" spans="1:12" ht="15.75" customHeight="1" x14ac:dyDescent="0.35">
      <c r="A771" s="222"/>
      <c r="B771" s="222"/>
      <c r="C771" s="222"/>
      <c r="L771" s="223"/>
    </row>
    <row r="772" spans="1:12" ht="15.75" customHeight="1" x14ac:dyDescent="0.35">
      <c r="A772" s="222"/>
      <c r="B772" s="222"/>
      <c r="C772" s="222"/>
      <c r="L772" s="223"/>
    </row>
    <row r="773" spans="1:12" ht="15.75" customHeight="1" x14ac:dyDescent="0.35">
      <c r="A773" s="222"/>
      <c r="B773" s="222"/>
      <c r="C773" s="222"/>
      <c r="L773" s="223"/>
    </row>
    <row r="774" spans="1:12" ht="15.75" customHeight="1" x14ac:dyDescent="0.35">
      <c r="A774" s="222"/>
      <c r="B774" s="222"/>
      <c r="C774" s="222"/>
      <c r="L774" s="223"/>
    </row>
    <row r="775" spans="1:12" ht="15.75" customHeight="1" x14ac:dyDescent="0.35">
      <c r="A775" s="222"/>
      <c r="B775" s="222"/>
      <c r="C775" s="222"/>
      <c r="L775" s="223"/>
    </row>
    <row r="776" spans="1:12" ht="15.75" customHeight="1" x14ac:dyDescent="0.35">
      <c r="A776" s="222"/>
      <c r="B776" s="222"/>
      <c r="C776" s="222"/>
      <c r="L776" s="223"/>
    </row>
    <row r="777" spans="1:12" ht="15.75" customHeight="1" x14ac:dyDescent="0.35">
      <c r="A777" s="222"/>
      <c r="B777" s="222"/>
      <c r="C777" s="222"/>
      <c r="L777" s="223"/>
    </row>
    <row r="778" spans="1:12" ht="15.75" customHeight="1" x14ac:dyDescent="0.35">
      <c r="A778" s="222"/>
      <c r="B778" s="222"/>
      <c r="C778" s="222"/>
      <c r="L778" s="223"/>
    </row>
    <row r="779" spans="1:12" ht="15.75" customHeight="1" x14ac:dyDescent="0.35">
      <c r="A779" s="222"/>
      <c r="B779" s="222"/>
      <c r="C779" s="222"/>
      <c r="L779" s="223"/>
    </row>
    <row r="780" spans="1:12" ht="15.75" customHeight="1" x14ac:dyDescent="0.35">
      <c r="A780" s="222"/>
      <c r="B780" s="222"/>
      <c r="C780" s="222"/>
      <c r="L780" s="223"/>
    </row>
    <row r="781" spans="1:12" ht="15.75" customHeight="1" x14ac:dyDescent="0.35">
      <c r="A781" s="222"/>
      <c r="B781" s="222"/>
      <c r="C781" s="222"/>
      <c r="L781" s="223"/>
    </row>
    <row r="782" spans="1:12" ht="15.75" customHeight="1" x14ac:dyDescent="0.35">
      <c r="A782" s="222"/>
      <c r="B782" s="222"/>
      <c r="C782" s="222"/>
      <c r="L782" s="223"/>
    </row>
    <row r="783" spans="1:12" ht="15.75" customHeight="1" x14ac:dyDescent="0.35">
      <c r="A783" s="222"/>
      <c r="B783" s="222"/>
      <c r="C783" s="222"/>
      <c r="L783" s="223"/>
    </row>
    <row r="784" spans="1:12" ht="15.75" customHeight="1" x14ac:dyDescent="0.35">
      <c r="A784" s="222"/>
      <c r="B784" s="222"/>
      <c r="C784" s="222"/>
      <c r="L784" s="223"/>
    </row>
    <row r="785" spans="1:12" ht="15.75" customHeight="1" x14ac:dyDescent="0.35">
      <c r="A785" s="222"/>
      <c r="B785" s="222"/>
      <c r="C785" s="222"/>
      <c r="L785" s="223"/>
    </row>
    <row r="786" spans="1:12" ht="15.75" customHeight="1" x14ac:dyDescent="0.35">
      <c r="A786" s="222"/>
      <c r="B786" s="222"/>
      <c r="C786" s="222"/>
      <c r="L786" s="223"/>
    </row>
    <row r="787" spans="1:12" ht="15.75" customHeight="1" x14ac:dyDescent="0.35">
      <c r="A787" s="222"/>
      <c r="B787" s="222"/>
      <c r="C787" s="222"/>
      <c r="L787" s="223"/>
    </row>
    <row r="788" spans="1:12" ht="15.75" customHeight="1" x14ac:dyDescent="0.35">
      <c r="A788" s="222"/>
      <c r="B788" s="222"/>
      <c r="C788" s="222"/>
      <c r="L788" s="223"/>
    </row>
    <row r="789" spans="1:12" ht="15.75" customHeight="1" x14ac:dyDescent="0.35">
      <c r="A789" s="222"/>
      <c r="B789" s="222"/>
      <c r="C789" s="222"/>
      <c r="L789" s="223"/>
    </row>
    <row r="790" spans="1:12" ht="15.75" customHeight="1" x14ac:dyDescent="0.35">
      <c r="A790" s="222"/>
      <c r="B790" s="222"/>
      <c r="C790" s="222"/>
      <c r="L790" s="223"/>
    </row>
    <row r="791" spans="1:12" ht="15.75" customHeight="1" x14ac:dyDescent="0.35">
      <c r="A791" s="222"/>
      <c r="B791" s="222"/>
      <c r="C791" s="222"/>
      <c r="L791" s="223"/>
    </row>
    <row r="792" spans="1:12" ht="15.75" customHeight="1" x14ac:dyDescent="0.35">
      <c r="A792" s="222"/>
      <c r="B792" s="222"/>
      <c r="C792" s="222"/>
      <c r="L792" s="223"/>
    </row>
    <row r="793" spans="1:12" ht="15.75" customHeight="1" x14ac:dyDescent="0.35">
      <c r="A793" s="222"/>
      <c r="B793" s="222"/>
      <c r="C793" s="222"/>
      <c r="L793" s="223"/>
    </row>
    <row r="794" spans="1:12" ht="15.75" customHeight="1" x14ac:dyDescent="0.35">
      <c r="A794" s="222"/>
      <c r="B794" s="222"/>
      <c r="C794" s="222"/>
      <c r="L794" s="223"/>
    </row>
    <row r="795" spans="1:12" ht="15.75" customHeight="1" x14ac:dyDescent="0.35">
      <c r="A795" s="222"/>
      <c r="B795" s="222"/>
      <c r="C795" s="222"/>
      <c r="L795" s="223"/>
    </row>
    <row r="796" spans="1:12" ht="15.75" customHeight="1" x14ac:dyDescent="0.35">
      <c r="A796" s="222"/>
      <c r="B796" s="222"/>
      <c r="C796" s="222"/>
      <c r="L796" s="223"/>
    </row>
    <row r="797" spans="1:12" ht="15.75" customHeight="1" x14ac:dyDescent="0.35">
      <c r="A797" s="222"/>
      <c r="B797" s="222"/>
      <c r="C797" s="222"/>
      <c r="L797" s="223"/>
    </row>
    <row r="798" spans="1:12" ht="15.75" customHeight="1" x14ac:dyDescent="0.35">
      <c r="A798" s="222"/>
      <c r="B798" s="222"/>
      <c r="C798" s="222"/>
      <c r="L798" s="223"/>
    </row>
    <row r="799" spans="1:12" ht="15.75" customHeight="1" x14ac:dyDescent="0.35">
      <c r="A799" s="222"/>
      <c r="B799" s="222"/>
      <c r="C799" s="222"/>
      <c r="L799" s="223"/>
    </row>
    <row r="800" spans="1:12" ht="15.75" customHeight="1" x14ac:dyDescent="0.35">
      <c r="A800" s="222"/>
      <c r="B800" s="222"/>
      <c r="C800" s="222"/>
      <c r="L800" s="223"/>
    </row>
    <row r="801" spans="1:12" ht="15.75" customHeight="1" x14ac:dyDescent="0.35">
      <c r="A801" s="222"/>
      <c r="B801" s="222"/>
      <c r="C801" s="222"/>
      <c r="L801" s="223"/>
    </row>
    <row r="802" spans="1:12" ht="15.75" customHeight="1" x14ac:dyDescent="0.35">
      <c r="A802" s="222"/>
      <c r="B802" s="222"/>
      <c r="C802" s="222"/>
      <c r="L802" s="223"/>
    </row>
    <row r="803" spans="1:12" ht="15.75" customHeight="1" x14ac:dyDescent="0.35">
      <c r="A803" s="222"/>
      <c r="B803" s="222"/>
      <c r="C803" s="222"/>
      <c r="L803" s="223"/>
    </row>
    <row r="804" spans="1:12" ht="15.75" customHeight="1" x14ac:dyDescent="0.35">
      <c r="A804" s="222"/>
      <c r="B804" s="222"/>
      <c r="C804" s="222"/>
      <c r="L804" s="223"/>
    </row>
    <row r="805" spans="1:12" ht="15.75" customHeight="1" x14ac:dyDescent="0.35">
      <c r="A805" s="222"/>
      <c r="B805" s="222"/>
      <c r="C805" s="222"/>
      <c r="L805" s="223"/>
    </row>
    <row r="806" spans="1:12" ht="15.75" customHeight="1" x14ac:dyDescent="0.35">
      <c r="A806" s="222"/>
      <c r="B806" s="222"/>
      <c r="C806" s="222"/>
      <c r="L806" s="223"/>
    </row>
    <row r="807" spans="1:12" ht="15.75" customHeight="1" x14ac:dyDescent="0.35">
      <c r="A807" s="222"/>
      <c r="B807" s="222"/>
      <c r="C807" s="222"/>
      <c r="L807" s="223"/>
    </row>
    <row r="808" spans="1:12" ht="15.75" customHeight="1" x14ac:dyDescent="0.35">
      <c r="A808" s="222"/>
      <c r="B808" s="222"/>
      <c r="C808" s="222"/>
      <c r="L808" s="223"/>
    </row>
    <row r="809" spans="1:12" ht="15.75" customHeight="1" x14ac:dyDescent="0.35">
      <c r="A809" s="222"/>
      <c r="B809" s="222"/>
      <c r="C809" s="222"/>
      <c r="L809" s="223"/>
    </row>
    <row r="810" spans="1:12" ht="15.75" customHeight="1" x14ac:dyDescent="0.35">
      <c r="A810" s="222"/>
      <c r="B810" s="222"/>
      <c r="C810" s="222"/>
      <c r="L810" s="223"/>
    </row>
    <row r="811" spans="1:12" ht="15.75" customHeight="1" x14ac:dyDescent="0.35">
      <c r="A811" s="222"/>
      <c r="B811" s="222"/>
      <c r="C811" s="222"/>
      <c r="L811" s="223"/>
    </row>
    <row r="812" spans="1:12" ht="15.75" customHeight="1" x14ac:dyDescent="0.35">
      <c r="A812" s="222"/>
      <c r="B812" s="222"/>
      <c r="C812" s="222"/>
      <c r="L812" s="223"/>
    </row>
    <row r="813" spans="1:12" ht="15.75" customHeight="1" x14ac:dyDescent="0.35">
      <c r="A813" s="222"/>
      <c r="B813" s="222"/>
      <c r="C813" s="222"/>
      <c r="L813" s="223"/>
    </row>
    <row r="814" spans="1:12" ht="15.75" customHeight="1" x14ac:dyDescent="0.35">
      <c r="A814" s="222"/>
      <c r="B814" s="222"/>
      <c r="C814" s="222"/>
      <c r="L814" s="223"/>
    </row>
    <row r="815" spans="1:12" ht="15.75" customHeight="1" x14ac:dyDescent="0.35">
      <c r="A815" s="222"/>
      <c r="B815" s="222"/>
      <c r="C815" s="222"/>
      <c r="L815" s="223"/>
    </row>
    <row r="816" spans="1:12" ht="15.75" customHeight="1" x14ac:dyDescent="0.35">
      <c r="A816" s="222"/>
      <c r="B816" s="222"/>
      <c r="C816" s="222"/>
      <c r="L816" s="223"/>
    </row>
    <row r="817" spans="1:12" ht="15.75" customHeight="1" x14ac:dyDescent="0.35">
      <c r="A817" s="222"/>
      <c r="B817" s="222"/>
      <c r="C817" s="222"/>
      <c r="L817" s="223"/>
    </row>
    <row r="818" spans="1:12" ht="15.75" customHeight="1" x14ac:dyDescent="0.35">
      <c r="A818" s="222"/>
      <c r="B818" s="222"/>
      <c r="C818" s="222"/>
      <c r="L818" s="223"/>
    </row>
    <row r="819" spans="1:12" ht="15.75" customHeight="1" x14ac:dyDescent="0.35">
      <c r="A819" s="222"/>
      <c r="B819" s="222"/>
      <c r="C819" s="222"/>
      <c r="L819" s="223"/>
    </row>
    <row r="820" spans="1:12" ht="15.75" customHeight="1" x14ac:dyDescent="0.35">
      <c r="A820" s="222"/>
      <c r="B820" s="222"/>
      <c r="C820" s="222"/>
      <c r="L820" s="223"/>
    </row>
    <row r="821" spans="1:12" ht="15.75" customHeight="1" x14ac:dyDescent="0.35">
      <c r="A821" s="222"/>
      <c r="B821" s="222"/>
      <c r="C821" s="222"/>
      <c r="L821" s="223"/>
    </row>
    <row r="822" spans="1:12" ht="15.75" customHeight="1" x14ac:dyDescent="0.35">
      <c r="A822" s="222"/>
      <c r="B822" s="222"/>
      <c r="C822" s="222"/>
      <c r="L822" s="223"/>
    </row>
    <row r="823" spans="1:12" ht="15.75" customHeight="1" x14ac:dyDescent="0.35">
      <c r="A823" s="222"/>
      <c r="B823" s="222"/>
      <c r="C823" s="222"/>
      <c r="L823" s="223"/>
    </row>
    <row r="824" spans="1:12" ht="15.75" customHeight="1" x14ac:dyDescent="0.35">
      <c r="A824" s="222"/>
      <c r="B824" s="222"/>
      <c r="C824" s="222"/>
      <c r="L824" s="223"/>
    </row>
    <row r="825" spans="1:12" ht="15.75" customHeight="1" x14ac:dyDescent="0.35">
      <c r="A825" s="222"/>
      <c r="B825" s="222"/>
      <c r="C825" s="222"/>
      <c r="L825" s="223"/>
    </row>
    <row r="826" spans="1:12" ht="15.75" customHeight="1" x14ac:dyDescent="0.35">
      <c r="A826" s="222"/>
      <c r="B826" s="222"/>
      <c r="C826" s="222"/>
      <c r="L826" s="223"/>
    </row>
    <row r="827" spans="1:12" ht="15.75" customHeight="1" x14ac:dyDescent="0.35">
      <c r="A827" s="222"/>
      <c r="B827" s="222"/>
      <c r="C827" s="222"/>
      <c r="L827" s="223"/>
    </row>
    <row r="828" spans="1:12" ht="15.75" customHeight="1" x14ac:dyDescent="0.35">
      <c r="A828" s="222"/>
      <c r="B828" s="222"/>
      <c r="C828" s="222"/>
      <c r="L828" s="223"/>
    </row>
    <row r="829" spans="1:12" ht="15.75" customHeight="1" x14ac:dyDescent="0.35">
      <c r="A829" s="222"/>
      <c r="B829" s="222"/>
      <c r="C829" s="222"/>
      <c r="L829" s="223"/>
    </row>
    <row r="830" spans="1:12" ht="15.75" customHeight="1" x14ac:dyDescent="0.35">
      <c r="A830" s="222"/>
      <c r="B830" s="222"/>
      <c r="C830" s="222"/>
      <c r="L830" s="223"/>
    </row>
    <row r="831" spans="1:12" ht="15.75" customHeight="1" x14ac:dyDescent="0.35">
      <c r="A831" s="222"/>
      <c r="B831" s="222"/>
      <c r="C831" s="222"/>
      <c r="L831" s="223"/>
    </row>
    <row r="832" spans="1:12" ht="15.75" customHeight="1" x14ac:dyDescent="0.35">
      <c r="A832" s="222"/>
      <c r="B832" s="222"/>
      <c r="C832" s="222"/>
      <c r="L832" s="223"/>
    </row>
    <row r="833" spans="1:12" ht="15.75" customHeight="1" x14ac:dyDescent="0.35">
      <c r="A833" s="222"/>
      <c r="B833" s="222"/>
      <c r="C833" s="222"/>
      <c r="L833" s="223"/>
    </row>
    <row r="834" spans="1:12" ht="15.75" customHeight="1" x14ac:dyDescent="0.35">
      <c r="A834" s="222"/>
      <c r="B834" s="222"/>
      <c r="C834" s="222"/>
      <c r="L834" s="223"/>
    </row>
    <row r="835" spans="1:12" ht="15.75" customHeight="1" x14ac:dyDescent="0.35">
      <c r="A835" s="222"/>
      <c r="B835" s="222"/>
      <c r="C835" s="222"/>
      <c r="L835" s="223"/>
    </row>
    <row r="836" spans="1:12" ht="15.75" customHeight="1" x14ac:dyDescent="0.35">
      <c r="A836" s="222"/>
      <c r="B836" s="222"/>
      <c r="C836" s="222"/>
      <c r="L836" s="223"/>
    </row>
    <row r="837" spans="1:12" ht="15.75" customHeight="1" x14ac:dyDescent="0.35">
      <c r="A837" s="222"/>
      <c r="B837" s="222"/>
      <c r="C837" s="222"/>
      <c r="L837" s="223"/>
    </row>
    <row r="838" spans="1:12" ht="15.75" customHeight="1" x14ac:dyDescent="0.35">
      <c r="A838" s="222"/>
      <c r="B838" s="222"/>
      <c r="C838" s="222"/>
      <c r="L838" s="223"/>
    </row>
    <row r="839" spans="1:12" ht="15.75" customHeight="1" x14ac:dyDescent="0.35">
      <c r="A839" s="222"/>
      <c r="B839" s="222"/>
      <c r="C839" s="222"/>
      <c r="L839" s="223"/>
    </row>
    <row r="840" spans="1:12" ht="15.75" customHeight="1" x14ac:dyDescent="0.35">
      <c r="A840" s="222"/>
      <c r="B840" s="222"/>
      <c r="C840" s="222"/>
      <c r="L840" s="223"/>
    </row>
    <row r="841" spans="1:12" ht="15.75" customHeight="1" x14ac:dyDescent="0.35">
      <c r="A841" s="222"/>
      <c r="B841" s="222"/>
      <c r="C841" s="222"/>
      <c r="L841" s="223"/>
    </row>
    <row r="842" spans="1:12" ht="15.75" customHeight="1" x14ac:dyDescent="0.35">
      <c r="A842" s="222"/>
      <c r="B842" s="222"/>
      <c r="C842" s="222"/>
      <c r="L842" s="223"/>
    </row>
    <row r="843" spans="1:12" ht="15.75" customHeight="1" x14ac:dyDescent="0.35">
      <c r="A843" s="222"/>
      <c r="B843" s="222"/>
      <c r="C843" s="222"/>
      <c r="L843" s="223"/>
    </row>
    <row r="844" spans="1:12" ht="15.75" customHeight="1" x14ac:dyDescent="0.35">
      <c r="A844" s="222"/>
      <c r="B844" s="222"/>
      <c r="C844" s="222"/>
      <c r="L844" s="223"/>
    </row>
    <row r="845" spans="1:12" ht="15.75" customHeight="1" x14ac:dyDescent="0.35">
      <c r="A845" s="222"/>
      <c r="B845" s="222"/>
      <c r="C845" s="222"/>
      <c r="L845" s="223"/>
    </row>
    <row r="846" spans="1:12" ht="15.75" customHeight="1" x14ac:dyDescent="0.35">
      <c r="A846" s="222"/>
      <c r="B846" s="222"/>
      <c r="C846" s="222"/>
      <c r="L846" s="223"/>
    </row>
    <row r="847" spans="1:12" ht="15.75" customHeight="1" x14ac:dyDescent="0.35">
      <c r="A847" s="222"/>
      <c r="B847" s="222"/>
      <c r="C847" s="222"/>
      <c r="L847" s="223"/>
    </row>
    <row r="848" spans="1:12" ht="15.75" customHeight="1" x14ac:dyDescent="0.35">
      <c r="A848" s="222"/>
      <c r="B848" s="222"/>
      <c r="C848" s="222"/>
      <c r="L848" s="223"/>
    </row>
    <row r="849" spans="1:12" ht="15.75" customHeight="1" x14ac:dyDescent="0.35">
      <c r="A849" s="222"/>
      <c r="B849" s="222"/>
      <c r="C849" s="222"/>
      <c r="L849" s="223"/>
    </row>
    <row r="850" spans="1:12" ht="15.75" customHeight="1" x14ac:dyDescent="0.35">
      <c r="A850" s="222"/>
      <c r="B850" s="222"/>
      <c r="C850" s="222"/>
      <c r="L850" s="223"/>
    </row>
    <row r="851" spans="1:12" ht="15.75" customHeight="1" x14ac:dyDescent="0.35">
      <c r="A851" s="222"/>
      <c r="B851" s="222"/>
      <c r="C851" s="222"/>
      <c r="L851" s="223"/>
    </row>
    <row r="852" spans="1:12" ht="15.75" customHeight="1" x14ac:dyDescent="0.35">
      <c r="A852" s="222"/>
      <c r="B852" s="222"/>
      <c r="C852" s="222"/>
      <c r="L852" s="223"/>
    </row>
    <row r="853" spans="1:12" ht="15.75" customHeight="1" x14ac:dyDescent="0.35">
      <c r="A853" s="222"/>
      <c r="B853" s="222"/>
      <c r="C853" s="222"/>
      <c r="L853" s="223"/>
    </row>
    <row r="854" spans="1:12" ht="15.75" customHeight="1" x14ac:dyDescent="0.35">
      <c r="A854" s="222"/>
      <c r="B854" s="222"/>
      <c r="C854" s="222"/>
      <c r="L854" s="223"/>
    </row>
    <row r="855" spans="1:12" ht="15.75" customHeight="1" x14ac:dyDescent="0.35">
      <c r="A855" s="222"/>
      <c r="B855" s="222"/>
      <c r="C855" s="222"/>
      <c r="L855" s="223"/>
    </row>
    <row r="856" spans="1:12" ht="15.75" customHeight="1" x14ac:dyDescent="0.35">
      <c r="A856" s="222"/>
      <c r="B856" s="222"/>
      <c r="C856" s="222"/>
      <c r="L856" s="223"/>
    </row>
    <row r="857" spans="1:12" ht="15.75" customHeight="1" x14ac:dyDescent="0.35">
      <c r="A857" s="222"/>
      <c r="B857" s="222"/>
      <c r="C857" s="222"/>
      <c r="L857" s="223"/>
    </row>
    <row r="858" spans="1:12" ht="15.75" customHeight="1" x14ac:dyDescent="0.35">
      <c r="A858" s="222"/>
      <c r="B858" s="222"/>
      <c r="C858" s="222"/>
      <c r="L858" s="223"/>
    </row>
    <row r="859" spans="1:12" ht="15.75" customHeight="1" x14ac:dyDescent="0.35">
      <c r="A859" s="222"/>
      <c r="B859" s="222"/>
      <c r="C859" s="222"/>
      <c r="L859" s="223"/>
    </row>
    <row r="860" spans="1:12" ht="15.75" customHeight="1" x14ac:dyDescent="0.35">
      <c r="A860" s="222"/>
      <c r="B860" s="222"/>
      <c r="C860" s="222"/>
      <c r="L860" s="223"/>
    </row>
    <row r="861" spans="1:12" ht="15.75" customHeight="1" x14ac:dyDescent="0.35">
      <c r="A861" s="222"/>
      <c r="B861" s="222"/>
      <c r="C861" s="222"/>
      <c r="L861" s="223"/>
    </row>
    <row r="862" spans="1:12" ht="15.75" customHeight="1" x14ac:dyDescent="0.35">
      <c r="A862" s="222"/>
      <c r="B862" s="222"/>
      <c r="C862" s="222"/>
      <c r="L862" s="223"/>
    </row>
    <row r="863" spans="1:12" ht="15.75" customHeight="1" x14ac:dyDescent="0.35">
      <c r="A863" s="222"/>
      <c r="B863" s="222"/>
      <c r="C863" s="222"/>
      <c r="L863" s="223"/>
    </row>
    <row r="864" spans="1:12" ht="15.75" customHeight="1" x14ac:dyDescent="0.35">
      <c r="A864" s="222"/>
      <c r="B864" s="222"/>
      <c r="C864" s="222"/>
      <c r="L864" s="223"/>
    </row>
    <row r="865" spans="1:12" ht="15.75" customHeight="1" x14ac:dyDescent="0.35">
      <c r="A865" s="222"/>
      <c r="B865" s="222"/>
      <c r="C865" s="222"/>
      <c r="L865" s="223"/>
    </row>
    <row r="866" spans="1:12" ht="15.75" customHeight="1" x14ac:dyDescent="0.35">
      <c r="A866" s="222"/>
      <c r="B866" s="222"/>
      <c r="C866" s="222"/>
      <c r="L866" s="223"/>
    </row>
    <row r="867" spans="1:12" ht="15.75" customHeight="1" x14ac:dyDescent="0.35">
      <c r="A867" s="222"/>
      <c r="B867" s="222"/>
      <c r="C867" s="222"/>
      <c r="L867" s="223"/>
    </row>
    <row r="868" spans="1:12" ht="15.75" customHeight="1" x14ac:dyDescent="0.35">
      <c r="A868" s="222"/>
      <c r="B868" s="222"/>
      <c r="C868" s="222"/>
      <c r="L868" s="223"/>
    </row>
    <row r="869" spans="1:12" ht="15.75" customHeight="1" x14ac:dyDescent="0.35">
      <c r="A869" s="222"/>
      <c r="B869" s="222"/>
      <c r="C869" s="222"/>
      <c r="L869" s="223"/>
    </row>
    <row r="870" spans="1:12" ht="15.75" customHeight="1" x14ac:dyDescent="0.35">
      <c r="A870" s="222"/>
      <c r="B870" s="222"/>
      <c r="C870" s="222"/>
      <c r="L870" s="223"/>
    </row>
    <row r="871" spans="1:12" ht="15.75" customHeight="1" x14ac:dyDescent="0.35">
      <c r="A871" s="222"/>
      <c r="B871" s="222"/>
      <c r="C871" s="222"/>
      <c r="L871" s="223"/>
    </row>
    <row r="872" spans="1:12" ht="15.75" customHeight="1" x14ac:dyDescent="0.35">
      <c r="A872" s="222"/>
      <c r="B872" s="222"/>
      <c r="C872" s="222"/>
      <c r="L872" s="223"/>
    </row>
    <row r="873" spans="1:12" ht="15.75" customHeight="1" x14ac:dyDescent="0.35">
      <c r="A873" s="222"/>
      <c r="B873" s="222"/>
      <c r="C873" s="222"/>
      <c r="L873" s="223"/>
    </row>
    <row r="874" spans="1:12" ht="15.75" customHeight="1" x14ac:dyDescent="0.35">
      <c r="A874" s="222"/>
      <c r="B874" s="222"/>
      <c r="C874" s="222"/>
      <c r="L874" s="223"/>
    </row>
    <row r="875" spans="1:12" ht="15.75" customHeight="1" x14ac:dyDescent="0.35">
      <c r="A875" s="222"/>
      <c r="B875" s="222"/>
      <c r="C875" s="222"/>
      <c r="L875" s="223"/>
    </row>
    <row r="876" spans="1:12" ht="15.75" customHeight="1" x14ac:dyDescent="0.35">
      <c r="A876" s="222"/>
      <c r="B876" s="222"/>
      <c r="C876" s="222"/>
      <c r="L876" s="223"/>
    </row>
    <row r="877" spans="1:12" ht="15.75" customHeight="1" x14ac:dyDescent="0.35">
      <c r="A877" s="222"/>
      <c r="B877" s="222"/>
      <c r="C877" s="222"/>
      <c r="L877" s="223"/>
    </row>
    <row r="878" spans="1:12" ht="15.75" customHeight="1" x14ac:dyDescent="0.35">
      <c r="A878" s="222"/>
      <c r="B878" s="222"/>
      <c r="C878" s="222"/>
      <c r="L878" s="223"/>
    </row>
    <row r="879" spans="1:12" ht="15.75" customHeight="1" x14ac:dyDescent="0.35">
      <c r="A879" s="222"/>
      <c r="B879" s="222"/>
      <c r="C879" s="222"/>
      <c r="L879" s="223"/>
    </row>
    <row r="880" spans="1:12" ht="15.75" customHeight="1" x14ac:dyDescent="0.35">
      <c r="A880" s="222"/>
      <c r="B880" s="222"/>
      <c r="C880" s="222"/>
      <c r="L880" s="223"/>
    </row>
    <row r="881" spans="1:12" ht="15.75" customHeight="1" x14ac:dyDescent="0.35">
      <c r="A881" s="222"/>
      <c r="B881" s="222"/>
      <c r="C881" s="222"/>
      <c r="L881" s="223"/>
    </row>
    <row r="882" spans="1:12" ht="15.75" customHeight="1" x14ac:dyDescent="0.35">
      <c r="A882" s="222"/>
      <c r="B882" s="222"/>
      <c r="C882" s="222"/>
      <c r="L882" s="223"/>
    </row>
    <row r="883" spans="1:12" ht="15.75" customHeight="1" x14ac:dyDescent="0.35">
      <c r="A883" s="222"/>
      <c r="B883" s="222"/>
      <c r="C883" s="222"/>
      <c r="L883" s="223"/>
    </row>
    <row r="884" spans="1:12" ht="15.75" customHeight="1" x14ac:dyDescent="0.35">
      <c r="A884" s="222"/>
      <c r="B884" s="222"/>
      <c r="C884" s="222"/>
      <c r="L884" s="223"/>
    </row>
    <row r="885" spans="1:12" ht="15.75" customHeight="1" x14ac:dyDescent="0.35">
      <c r="A885" s="222"/>
      <c r="B885" s="222"/>
      <c r="C885" s="222"/>
      <c r="L885" s="223"/>
    </row>
    <row r="886" spans="1:12" ht="15.75" customHeight="1" x14ac:dyDescent="0.35">
      <c r="A886" s="222"/>
      <c r="B886" s="222"/>
      <c r="C886" s="222"/>
      <c r="L886" s="223"/>
    </row>
    <row r="887" spans="1:12" ht="15.75" customHeight="1" x14ac:dyDescent="0.35">
      <c r="A887" s="222"/>
      <c r="B887" s="222"/>
      <c r="C887" s="222"/>
      <c r="L887" s="223"/>
    </row>
    <row r="888" spans="1:12" ht="15.75" customHeight="1" x14ac:dyDescent="0.35">
      <c r="A888" s="222"/>
      <c r="B888" s="222"/>
      <c r="C888" s="222"/>
      <c r="L888" s="223"/>
    </row>
    <row r="889" spans="1:12" ht="15.75" customHeight="1" x14ac:dyDescent="0.35">
      <c r="A889" s="222"/>
      <c r="B889" s="222"/>
      <c r="C889" s="222"/>
      <c r="L889" s="223"/>
    </row>
    <row r="890" spans="1:12" ht="15.75" customHeight="1" x14ac:dyDescent="0.35">
      <c r="A890" s="222"/>
      <c r="B890" s="222"/>
      <c r="C890" s="222"/>
      <c r="L890" s="223"/>
    </row>
    <row r="891" spans="1:12" ht="15.75" customHeight="1" x14ac:dyDescent="0.35">
      <c r="A891" s="222"/>
      <c r="B891" s="222"/>
      <c r="C891" s="222"/>
      <c r="L891" s="223"/>
    </row>
    <row r="892" spans="1:12" ht="15.75" customHeight="1" x14ac:dyDescent="0.35">
      <c r="A892" s="222"/>
      <c r="B892" s="222"/>
      <c r="C892" s="222"/>
      <c r="L892" s="223"/>
    </row>
    <row r="893" spans="1:12" ht="15.75" customHeight="1" x14ac:dyDescent="0.35">
      <c r="A893" s="222"/>
      <c r="B893" s="222"/>
      <c r="C893" s="222"/>
      <c r="L893" s="223"/>
    </row>
    <row r="894" spans="1:12" ht="15.75" customHeight="1" x14ac:dyDescent="0.35">
      <c r="A894" s="222"/>
      <c r="B894" s="222"/>
      <c r="C894" s="222"/>
      <c r="L894" s="223"/>
    </row>
    <row r="895" spans="1:12" ht="15.75" customHeight="1" x14ac:dyDescent="0.35">
      <c r="A895" s="222"/>
      <c r="B895" s="222"/>
      <c r="C895" s="222"/>
      <c r="L895" s="223"/>
    </row>
    <row r="896" spans="1:12" ht="15.75" customHeight="1" x14ac:dyDescent="0.35">
      <c r="A896" s="222"/>
      <c r="B896" s="222"/>
      <c r="C896" s="222"/>
      <c r="L896" s="223"/>
    </row>
    <row r="897" spans="1:12" ht="15.75" customHeight="1" x14ac:dyDescent="0.35">
      <c r="A897" s="222"/>
      <c r="B897" s="222"/>
      <c r="C897" s="222"/>
      <c r="L897" s="223"/>
    </row>
    <row r="898" spans="1:12" ht="15.75" customHeight="1" x14ac:dyDescent="0.35">
      <c r="A898" s="222"/>
      <c r="B898" s="222"/>
      <c r="C898" s="222"/>
      <c r="L898" s="223"/>
    </row>
    <row r="899" spans="1:12" ht="15.75" customHeight="1" x14ac:dyDescent="0.35">
      <c r="A899" s="222"/>
      <c r="B899" s="222"/>
      <c r="C899" s="222"/>
      <c r="L899" s="223"/>
    </row>
    <row r="900" spans="1:12" ht="15.75" customHeight="1" x14ac:dyDescent="0.35">
      <c r="A900" s="222"/>
      <c r="B900" s="222"/>
      <c r="C900" s="222"/>
      <c r="L900" s="223"/>
    </row>
    <row r="901" spans="1:12" ht="15.75" customHeight="1" x14ac:dyDescent="0.35">
      <c r="A901" s="222"/>
      <c r="B901" s="222"/>
      <c r="C901" s="222"/>
      <c r="L901" s="223"/>
    </row>
    <row r="902" spans="1:12" ht="15.75" customHeight="1" x14ac:dyDescent="0.35">
      <c r="A902" s="222"/>
      <c r="B902" s="222"/>
      <c r="C902" s="222"/>
      <c r="L902" s="223"/>
    </row>
    <row r="903" spans="1:12" ht="15.75" customHeight="1" x14ac:dyDescent="0.35">
      <c r="A903" s="222"/>
      <c r="B903" s="222"/>
      <c r="C903" s="222"/>
      <c r="L903" s="223"/>
    </row>
    <row r="904" spans="1:12" ht="15.75" customHeight="1" x14ac:dyDescent="0.35">
      <c r="A904" s="222"/>
      <c r="B904" s="222"/>
      <c r="C904" s="222"/>
      <c r="L904" s="223"/>
    </row>
    <row r="905" spans="1:12" ht="15.75" customHeight="1" x14ac:dyDescent="0.35">
      <c r="A905" s="222"/>
      <c r="B905" s="222"/>
      <c r="C905" s="222"/>
      <c r="L905" s="223"/>
    </row>
    <row r="906" spans="1:12" ht="15.75" customHeight="1" x14ac:dyDescent="0.35">
      <c r="A906" s="222"/>
      <c r="B906" s="222"/>
      <c r="C906" s="222"/>
      <c r="L906" s="223"/>
    </row>
    <row r="907" spans="1:12" ht="15.75" customHeight="1" x14ac:dyDescent="0.35">
      <c r="A907" s="222"/>
      <c r="B907" s="222"/>
      <c r="C907" s="222"/>
      <c r="L907" s="223"/>
    </row>
    <row r="908" spans="1:12" ht="15.75" customHeight="1" x14ac:dyDescent="0.35">
      <c r="A908" s="222"/>
      <c r="B908" s="222"/>
      <c r="C908" s="222"/>
      <c r="L908" s="223"/>
    </row>
    <row r="909" spans="1:12" ht="15.75" customHeight="1" x14ac:dyDescent="0.35">
      <c r="A909" s="222"/>
      <c r="B909" s="222"/>
      <c r="C909" s="222"/>
      <c r="L909" s="223"/>
    </row>
    <row r="910" spans="1:12" ht="15.75" customHeight="1" x14ac:dyDescent="0.35">
      <c r="A910" s="222"/>
      <c r="B910" s="222"/>
      <c r="C910" s="222"/>
      <c r="L910" s="223"/>
    </row>
    <row r="911" spans="1:12" ht="15.75" customHeight="1" x14ac:dyDescent="0.35">
      <c r="A911" s="222"/>
      <c r="B911" s="222"/>
      <c r="C911" s="222"/>
      <c r="L911" s="223"/>
    </row>
    <row r="912" spans="1:12" ht="15.75" customHeight="1" x14ac:dyDescent="0.35">
      <c r="A912" s="222"/>
      <c r="B912" s="222"/>
      <c r="C912" s="222"/>
      <c r="L912" s="223"/>
    </row>
    <row r="913" spans="1:12" ht="15.75" customHeight="1" x14ac:dyDescent="0.35">
      <c r="A913" s="222"/>
      <c r="B913" s="222"/>
      <c r="C913" s="222"/>
      <c r="L913" s="223"/>
    </row>
    <row r="914" spans="1:12" ht="15.75" customHeight="1" x14ac:dyDescent="0.35">
      <c r="A914" s="222"/>
      <c r="B914" s="222"/>
      <c r="C914" s="222"/>
      <c r="L914" s="223"/>
    </row>
    <row r="915" spans="1:12" ht="15.75" customHeight="1" x14ac:dyDescent="0.35">
      <c r="A915" s="222"/>
      <c r="B915" s="222"/>
      <c r="C915" s="222"/>
      <c r="L915" s="223"/>
    </row>
    <row r="916" spans="1:12" ht="15.75" customHeight="1" x14ac:dyDescent="0.35">
      <c r="A916" s="222"/>
      <c r="B916" s="222"/>
      <c r="C916" s="222"/>
      <c r="L916" s="223"/>
    </row>
    <row r="917" spans="1:12" ht="15.75" customHeight="1" x14ac:dyDescent="0.35">
      <c r="A917" s="222"/>
      <c r="B917" s="222"/>
      <c r="C917" s="222"/>
      <c r="L917" s="223"/>
    </row>
    <row r="918" spans="1:12" ht="15.75" customHeight="1" x14ac:dyDescent="0.35">
      <c r="A918" s="222"/>
      <c r="B918" s="222"/>
      <c r="C918" s="222"/>
      <c r="L918" s="223"/>
    </row>
    <row r="919" spans="1:12" ht="15.75" customHeight="1" x14ac:dyDescent="0.35">
      <c r="A919" s="222"/>
      <c r="B919" s="222"/>
      <c r="C919" s="222"/>
      <c r="L919" s="223"/>
    </row>
    <row r="920" spans="1:12" ht="15.75" customHeight="1" x14ac:dyDescent="0.35">
      <c r="A920" s="222"/>
      <c r="B920" s="222"/>
      <c r="C920" s="222"/>
      <c r="L920" s="223"/>
    </row>
    <row r="921" spans="1:12" ht="15.75" customHeight="1" x14ac:dyDescent="0.35">
      <c r="A921" s="222"/>
      <c r="B921" s="222"/>
      <c r="C921" s="222"/>
      <c r="L921" s="223"/>
    </row>
    <row r="922" spans="1:12" ht="15.75" customHeight="1" x14ac:dyDescent="0.35">
      <c r="A922" s="222"/>
      <c r="B922" s="222"/>
      <c r="C922" s="222"/>
      <c r="L922" s="223"/>
    </row>
    <row r="923" spans="1:12" ht="15.75" customHeight="1" x14ac:dyDescent="0.35">
      <c r="A923" s="222"/>
      <c r="B923" s="222"/>
      <c r="C923" s="222"/>
      <c r="L923" s="223"/>
    </row>
    <row r="924" spans="1:12" ht="15.75" customHeight="1" x14ac:dyDescent="0.35">
      <c r="A924" s="222"/>
      <c r="B924" s="222"/>
      <c r="C924" s="222"/>
      <c r="L924" s="223"/>
    </row>
    <row r="925" spans="1:12" ht="15.75" customHeight="1" x14ac:dyDescent="0.35">
      <c r="A925" s="222"/>
      <c r="B925" s="222"/>
      <c r="C925" s="222"/>
      <c r="L925" s="223"/>
    </row>
    <row r="926" spans="1:12" ht="15.75" customHeight="1" x14ac:dyDescent="0.35">
      <c r="A926" s="222"/>
      <c r="B926" s="222"/>
      <c r="C926" s="222"/>
      <c r="L926" s="223"/>
    </row>
    <row r="927" spans="1:12" ht="15.75" customHeight="1" x14ac:dyDescent="0.35">
      <c r="A927" s="222"/>
      <c r="B927" s="222"/>
      <c r="C927" s="222"/>
      <c r="L927" s="223"/>
    </row>
    <row r="928" spans="1:12" ht="15.75" customHeight="1" x14ac:dyDescent="0.35">
      <c r="A928" s="222"/>
      <c r="B928" s="222"/>
      <c r="C928" s="222"/>
      <c r="L928" s="223"/>
    </row>
    <row r="929" spans="1:12" ht="15.75" customHeight="1" x14ac:dyDescent="0.35">
      <c r="A929" s="222"/>
      <c r="B929" s="222"/>
      <c r="C929" s="222"/>
      <c r="L929" s="223"/>
    </row>
    <row r="930" spans="1:12" ht="15.75" customHeight="1" x14ac:dyDescent="0.35">
      <c r="A930" s="222"/>
      <c r="B930" s="222"/>
      <c r="C930" s="222"/>
      <c r="L930" s="223"/>
    </row>
    <row r="931" spans="1:12" ht="15.75" customHeight="1" x14ac:dyDescent="0.35">
      <c r="A931" s="222"/>
      <c r="B931" s="222"/>
      <c r="C931" s="222"/>
      <c r="L931" s="223"/>
    </row>
    <row r="932" spans="1:12" ht="15.75" customHeight="1" x14ac:dyDescent="0.35">
      <c r="A932" s="222"/>
      <c r="B932" s="222"/>
      <c r="C932" s="222"/>
      <c r="L932" s="223"/>
    </row>
    <row r="933" spans="1:12" ht="15.75" customHeight="1" x14ac:dyDescent="0.35">
      <c r="A933" s="222"/>
      <c r="B933" s="222"/>
      <c r="C933" s="222"/>
      <c r="L933" s="223"/>
    </row>
    <row r="934" spans="1:12" ht="15.75" customHeight="1" x14ac:dyDescent="0.35">
      <c r="A934" s="222"/>
      <c r="B934" s="222"/>
      <c r="C934" s="222"/>
      <c r="L934" s="223"/>
    </row>
    <row r="935" spans="1:12" ht="15.75" customHeight="1" x14ac:dyDescent="0.35">
      <c r="A935" s="222"/>
      <c r="B935" s="222"/>
      <c r="C935" s="222"/>
      <c r="L935" s="223"/>
    </row>
    <row r="936" spans="1:12" ht="15.75" customHeight="1" x14ac:dyDescent="0.35">
      <c r="A936" s="222"/>
      <c r="B936" s="222"/>
      <c r="C936" s="222"/>
      <c r="L936" s="223"/>
    </row>
    <row r="937" spans="1:12" ht="15.75" customHeight="1" x14ac:dyDescent="0.35">
      <c r="A937" s="222"/>
      <c r="B937" s="222"/>
      <c r="C937" s="222"/>
      <c r="L937" s="223"/>
    </row>
    <row r="938" spans="1:12" ht="15.75" customHeight="1" x14ac:dyDescent="0.35">
      <c r="A938" s="222"/>
      <c r="B938" s="222"/>
      <c r="C938" s="222"/>
      <c r="L938" s="223"/>
    </row>
    <row r="939" spans="1:12" ht="15.75" customHeight="1" x14ac:dyDescent="0.35">
      <c r="A939" s="222"/>
      <c r="B939" s="222"/>
      <c r="C939" s="222"/>
      <c r="L939" s="223"/>
    </row>
    <row r="940" spans="1:12" ht="15.75" customHeight="1" x14ac:dyDescent="0.35">
      <c r="A940" s="222"/>
      <c r="B940" s="222"/>
      <c r="C940" s="222"/>
      <c r="L940" s="223"/>
    </row>
    <row r="941" spans="1:12" ht="15.75" customHeight="1" x14ac:dyDescent="0.35">
      <c r="A941" s="222"/>
      <c r="B941" s="222"/>
      <c r="C941" s="222"/>
      <c r="L941" s="223"/>
    </row>
    <row r="942" spans="1:12" ht="15.75" customHeight="1" x14ac:dyDescent="0.35">
      <c r="A942" s="222"/>
      <c r="B942" s="222"/>
      <c r="C942" s="222"/>
      <c r="L942" s="223"/>
    </row>
    <row r="943" spans="1:12" ht="15.75" customHeight="1" x14ac:dyDescent="0.35">
      <c r="A943" s="222"/>
      <c r="B943" s="222"/>
      <c r="C943" s="222"/>
      <c r="L943" s="223"/>
    </row>
    <row r="944" spans="1:12" ht="15.75" customHeight="1" x14ac:dyDescent="0.35">
      <c r="A944" s="222"/>
      <c r="B944" s="222"/>
      <c r="C944" s="222"/>
      <c r="L944" s="223"/>
    </row>
    <row r="945" spans="1:12" ht="15.75" customHeight="1" x14ac:dyDescent="0.35">
      <c r="A945" s="222"/>
      <c r="B945" s="222"/>
      <c r="C945" s="222"/>
      <c r="L945" s="223"/>
    </row>
    <row r="946" spans="1:12" ht="15.75" customHeight="1" x14ac:dyDescent="0.35">
      <c r="A946" s="222"/>
      <c r="B946" s="222"/>
      <c r="C946" s="222"/>
      <c r="L946" s="223"/>
    </row>
    <row r="947" spans="1:12" ht="15.75" customHeight="1" x14ac:dyDescent="0.35">
      <c r="A947" s="222"/>
      <c r="B947" s="222"/>
      <c r="C947" s="222"/>
      <c r="L947" s="223"/>
    </row>
    <row r="948" spans="1:12" ht="15.75" customHeight="1" x14ac:dyDescent="0.35">
      <c r="A948" s="222"/>
      <c r="B948" s="222"/>
      <c r="C948" s="222"/>
      <c r="L948" s="223"/>
    </row>
    <row r="949" spans="1:12" ht="15.75" customHeight="1" x14ac:dyDescent="0.35">
      <c r="A949" s="222"/>
      <c r="B949" s="222"/>
      <c r="C949" s="222"/>
      <c r="L949" s="223"/>
    </row>
    <row r="950" spans="1:12" ht="15.75" customHeight="1" x14ac:dyDescent="0.35">
      <c r="A950" s="222"/>
      <c r="B950" s="222"/>
      <c r="C950" s="222"/>
      <c r="L950" s="223"/>
    </row>
    <row r="951" spans="1:12" ht="15.75" customHeight="1" x14ac:dyDescent="0.35">
      <c r="A951" s="222"/>
      <c r="B951" s="222"/>
      <c r="C951" s="222"/>
      <c r="L951" s="223"/>
    </row>
    <row r="952" spans="1:12" ht="15.75" customHeight="1" x14ac:dyDescent="0.35">
      <c r="A952" s="222"/>
      <c r="B952" s="222"/>
      <c r="C952" s="222"/>
      <c r="L952" s="223"/>
    </row>
    <row r="953" spans="1:12" ht="15.75" customHeight="1" x14ac:dyDescent="0.35">
      <c r="A953" s="222"/>
      <c r="B953" s="222"/>
      <c r="C953" s="222"/>
      <c r="L953" s="223"/>
    </row>
    <row r="954" spans="1:12" ht="15.75" customHeight="1" x14ac:dyDescent="0.35">
      <c r="A954" s="222"/>
      <c r="B954" s="222"/>
      <c r="C954" s="222"/>
      <c r="L954" s="223"/>
    </row>
    <row r="955" spans="1:12" ht="15.75" customHeight="1" x14ac:dyDescent="0.35">
      <c r="A955" s="222"/>
      <c r="B955" s="222"/>
      <c r="C955" s="222"/>
      <c r="L955" s="223"/>
    </row>
    <row r="956" spans="1:12" ht="15.75" customHeight="1" x14ac:dyDescent="0.35">
      <c r="A956" s="222"/>
      <c r="B956" s="222"/>
      <c r="C956" s="222"/>
      <c r="L956" s="223"/>
    </row>
    <row r="957" spans="1:12" ht="15.75" customHeight="1" x14ac:dyDescent="0.35">
      <c r="A957" s="222"/>
      <c r="B957" s="222"/>
      <c r="C957" s="222"/>
      <c r="L957" s="223"/>
    </row>
    <row r="958" spans="1:12" ht="15.75" customHeight="1" x14ac:dyDescent="0.35">
      <c r="A958" s="222"/>
      <c r="B958" s="222"/>
      <c r="C958" s="222"/>
      <c r="L958" s="223"/>
    </row>
    <row r="959" spans="1:12" ht="15.75" customHeight="1" x14ac:dyDescent="0.35">
      <c r="A959" s="222"/>
      <c r="B959" s="222"/>
      <c r="C959" s="222"/>
      <c r="L959" s="223"/>
    </row>
    <row r="960" spans="1:12" ht="15.75" customHeight="1" x14ac:dyDescent="0.35">
      <c r="A960" s="222"/>
      <c r="B960" s="222"/>
      <c r="C960" s="222"/>
      <c r="L960" s="223"/>
    </row>
    <row r="961" spans="1:12" ht="15.75" customHeight="1" x14ac:dyDescent="0.35">
      <c r="A961" s="222"/>
      <c r="B961" s="222"/>
      <c r="C961" s="222"/>
      <c r="L961" s="223"/>
    </row>
    <row r="962" spans="1:12" ht="15.75" customHeight="1" x14ac:dyDescent="0.35">
      <c r="A962" s="222"/>
      <c r="B962" s="222"/>
      <c r="C962" s="222"/>
      <c r="L962" s="223"/>
    </row>
    <row r="963" spans="1:12" ht="15.75" customHeight="1" x14ac:dyDescent="0.35">
      <c r="A963" s="222"/>
      <c r="B963" s="222"/>
      <c r="C963" s="222"/>
      <c r="L963" s="223"/>
    </row>
    <row r="964" spans="1:12" ht="15.75" customHeight="1" x14ac:dyDescent="0.35">
      <c r="A964" s="222"/>
      <c r="B964" s="222"/>
      <c r="C964" s="222"/>
      <c r="L964" s="223"/>
    </row>
    <row r="965" spans="1:12" ht="15.75" customHeight="1" x14ac:dyDescent="0.35">
      <c r="A965" s="222"/>
      <c r="B965" s="222"/>
      <c r="C965" s="222"/>
      <c r="L965" s="223"/>
    </row>
    <row r="966" spans="1:12" ht="15.75" customHeight="1" x14ac:dyDescent="0.35">
      <c r="A966" s="222"/>
      <c r="B966" s="222"/>
      <c r="C966" s="222"/>
      <c r="L966" s="223"/>
    </row>
    <row r="967" spans="1:12" ht="15.75" customHeight="1" x14ac:dyDescent="0.35">
      <c r="A967" s="222"/>
      <c r="B967" s="222"/>
      <c r="C967" s="222"/>
      <c r="L967" s="223"/>
    </row>
    <row r="968" spans="1:12" ht="15.75" customHeight="1" x14ac:dyDescent="0.35">
      <c r="A968" s="222"/>
      <c r="B968" s="222"/>
      <c r="C968" s="222"/>
      <c r="L968" s="223"/>
    </row>
    <row r="969" spans="1:12" ht="15.75" customHeight="1" x14ac:dyDescent="0.35">
      <c r="A969" s="222"/>
      <c r="B969" s="222"/>
      <c r="C969" s="222"/>
      <c r="L969" s="223"/>
    </row>
    <row r="970" spans="1:12" ht="15.75" customHeight="1" x14ac:dyDescent="0.35">
      <c r="A970" s="222"/>
      <c r="B970" s="222"/>
      <c r="C970" s="222"/>
      <c r="L970" s="223"/>
    </row>
    <row r="971" spans="1:12" ht="15.75" customHeight="1" x14ac:dyDescent="0.35">
      <c r="A971" s="222"/>
      <c r="B971" s="222"/>
      <c r="C971" s="222"/>
      <c r="L971" s="223"/>
    </row>
    <row r="972" spans="1:12" ht="15.75" customHeight="1" x14ac:dyDescent="0.35">
      <c r="A972" s="222"/>
      <c r="B972" s="222"/>
      <c r="C972" s="222"/>
      <c r="L972" s="223"/>
    </row>
    <row r="973" spans="1:12" ht="15.75" customHeight="1" x14ac:dyDescent="0.35">
      <c r="A973" s="222"/>
      <c r="B973" s="222"/>
      <c r="C973" s="222"/>
      <c r="L973" s="223"/>
    </row>
    <row r="974" spans="1:12" ht="15.75" customHeight="1" x14ac:dyDescent="0.35">
      <c r="A974" s="222"/>
      <c r="B974" s="222"/>
      <c r="C974" s="222"/>
      <c r="L974" s="223"/>
    </row>
    <row r="975" spans="1:12" ht="15.75" customHeight="1" x14ac:dyDescent="0.35">
      <c r="A975" s="222"/>
      <c r="B975" s="222"/>
      <c r="C975" s="222"/>
      <c r="L975" s="223"/>
    </row>
    <row r="976" spans="1:12" ht="15.75" customHeight="1" x14ac:dyDescent="0.35">
      <c r="A976" s="222"/>
      <c r="B976" s="222"/>
      <c r="C976" s="222"/>
      <c r="L976" s="223"/>
    </row>
    <row r="977" spans="1:12" ht="15.75" customHeight="1" x14ac:dyDescent="0.35">
      <c r="A977" s="222"/>
      <c r="B977" s="222"/>
      <c r="C977" s="222"/>
      <c r="L977" s="223"/>
    </row>
    <row r="978" spans="1:12" ht="15.75" customHeight="1" x14ac:dyDescent="0.35">
      <c r="A978" s="222"/>
      <c r="B978" s="222"/>
      <c r="C978" s="222"/>
      <c r="L978" s="223"/>
    </row>
    <row r="979" spans="1:12" ht="15.75" customHeight="1" x14ac:dyDescent="0.35">
      <c r="A979" s="222"/>
      <c r="B979" s="222"/>
      <c r="C979" s="222"/>
      <c r="L979" s="223"/>
    </row>
    <row r="980" spans="1:12" ht="15.75" customHeight="1" x14ac:dyDescent="0.35">
      <c r="A980" s="222"/>
      <c r="B980" s="222"/>
      <c r="C980" s="222"/>
      <c r="L980" s="223"/>
    </row>
    <row r="981" spans="1:12" ht="15.75" customHeight="1" x14ac:dyDescent="0.35">
      <c r="A981" s="222"/>
      <c r="B981" s="222"/>
      <c r="C981" s="222"/>
      <c r="L981" s="223"/>
    </row>
    <row r="982" spans="1:12" ht="15.75" customHeight="1" x14ac:dyDescent="0.35">
      <c r="A982" s="222"/>
      <c r="B982" s="222"/>
      <c r="C982" s="222"/>
      <c r="L982" s="223"/>
    </row>
    <row r="983" spans="1:12" ht="15.75" customHeight="1" x14ac:dyDescent="0.35">
      <c r="A983" s="222"/>
      <c r="B983" s="222"/>
      <c r="C983" s="222"/>
      <c r="L983" s="223"/>
    </row>
    <row r="984" spans="1:12" ht="15.75" customHeight="1" x14ac:dyDescent="0.35">
      <c r="A984" s="222"/>
      <c r="B984" s="222"/>
      <c r="C984" s="222"/>
      <c r="L984" s="223"/>
    </row>
    <row r="985" spans="1:12" ht="15.75" customHeight="1" x14ac:dyDescent="0.35">
      <c r="A985" s="222"/>
      <c r="B985" s="222"/>
      <c r="C985" s="222"/>
      <c r="L985" s="223"/>
    </row>
    <row r="986" spans="1:12" ht="15.75" customHeight="1" x14ac:dyDescent="0.35">
      <c r="A986" s="222"/>
      <c r="B986" s="222"/>
      <c r="C986" s="222"/>
      <c r="L986" s="223"/>
    </row>
    <row r="987" spans="1:12" ht="15.75" customHeight="1" x14ac:dyDescent="0.35">
      <c r="A987" s="222"/>
      <c r="B987" s="222"/>
      <c r="C987" s="222"/>
      <c r="L987" s="223"/>
    </row>
    <row r="988" spans="1:12" ht="15.75" customHeight="1" x14ac:dyDescent="0.35">
      <c r="A988" s="222"/>
      <c r="B988" s="222"/>
      <c r="C988" s="222"/>
      <c r="L988" s="223"/>
    </row>
    <row r="989" spans="1:12" ht="15.75" customHeight="1" x14ac:dyDescent="0.35">
      <c r="A989" s="222"/>
      <c r="B989" s="222"/>
      <c r="C989" s="222"/>
      <c r="L989" s="223"/>
    </row>
    <row r="990" spans="1:12" ht="15.75" customHeight="1" x14ac:dyDescent="0.35">
      <c r="A990" s="222"/>
      <c r="B990" s="222"/>
      <c r="C990" s="222"/>
      <c r="L990" s="223"/>
    </row>
    <row r="991" spans="1:12" ht="15.75" customHeight="1" x14ac:dyDescent="0.35">
      <c r="A991" s="222"/>
      <c r="B991" s="222"/>
      <c r="C991" s="222"/>
      <c r="L991" s="223"/>
    </row>
    <row r="992" spans="1:12" ht="15.75" customHeight="1" x14ac:dyDescent="0.35">
      <c r="A992" s="222"/>
      <c r="B992" s="222"/>
      <c r="C992" s="222"/>
      <c r="L992" s="223"/>
    </row>
    <row r="993" spans="1:12" ht="15.75" customHeight="1" x14ac:dyDescent="0.35">
      <c r="A993" s="222"/>
      <c r="B993" s="222"/>
      <c r="C993" s="222"/>
      <c r="L993" s="223"/>
    </row>
    <row r="994" spans="1:12" ht="15.75" customHeight="1" x14ac:dyDescent="0.35">
      <c r="A994" s="222"/>
      <c r="B994" s="222"/>
      <c r="C994" s="222"/>
      <c r="L994" s="223"/>
    </row>
    <row r="995" spans="1:12" ht="15.75" customHeight="1" x14ac:dyDescent="0.35">
      <c r="A995" s="222"/>
      <c r="B995" s="222"/>
      <c r="C995" s="222"/>
      <c r="L995" s="223"/>
    </row>
    <row r="996" spans="1:12" ht="15.75" customHeight="1" x14ac:dyDescent="0.35">
      <c r="A996" s="222"/>
      <c r="B996" s="222"/>
      <c r="C996" s="222"/>
      <c r="L996" s="223"/>
    </row>
    <row r="997" spans="1:12" ht="15.75" customHeight="1" x14ac:dyDescent="0.35">
      <c r="A997" s="222"/>
      <c r="B997" s="222"/>
      <c r="C997" s="222"/>
      <c r="L997" s="223"/>
    </row>
    <row r="998" spans="1:12" ht="15.75" customHeight="1" x14ac:dyDescent="0.35">
      <c r="A998" s="222"/>
      <c r="B998" s="222"/>
      <c r="C998" s="222"/>
      <c r="L998" s="223"/>
    </row>
    <row r="999" spans="1:12" ht="15.75" customHeight="1" x14ac:dyDescent="0.35">
      <c r="A999" s="222"/>
      <c r="B999" s="222"/>
      <c r="C999" s="222"/>
      <c r="L999" s="223"/>
    </row>
    <row r="1000" spans="1:12" ht="15.75" customHeight="1" x14ac:dyDescent="0.35">
      <c r="A1000" s="222"/>
      <c r="B1000" s="222"/>
      <c r="C1000" s="222"/>
      <c r="L1000" s="223"/>
    </row>
  </sheetData>
  <mergeCells count="18">
    <mergeCell ref="A13:B13"/>
    <mergeCell ref="H9:J9"/>
    <mergeCell ref="H10:J10"/>
    <mergeCell ref="H11:J11"/>
    <mergeCell ref="H12:J12"/>
    <mergeCell ref="H13:J13"/>
    <mergeCell ref="A9:B9"/>
    <mergeCell ref="A10:B10"/>
    <mergeCell ref="A11:B11"/>
    <mergeCell ref="A12:B12"/>
    <mergeCell ref="A7:J7"/>
    <mergeCell ref="E8:J8"/>
    <mergeCell ref="D2:G2"/>
    <mergeCell ref="F3:G3"/>
    <mergeCell ref="B4:B5"/>
    <mergeCell ref="F4:G4"/>
    <mergeCell ref="F5:G5"/>
    <mergeCell ref="A8:D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Mode d'emploi</vt:lpstr>
      <vt:lpstr>Evaluation par Article</vt:lpstr>
      <vt:lpstr>Evaluation par Annexe</vt:lpstr>
      <vt:lpstr>Maîtrise documentaire</vt:lpstr>
      <vt:lpstr>Résultats Globaux</vt:lpstr>
      <vt:lpstr>Utilitaires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Admin</cp:lastModifiedBy>
  <cp:lastPrinted>2024-12-18T20:19:21Z</cp:lastPrinted>
  <dcterms:created xsi:type="dcterms:W3CDTF">2017-02-08T20:21:22Z</dcterms:created>
  <dcterms:modified xsi:type="dcterms:W3CDTF">2025-03-05T12:58:39Z</dcterms:modified>
</cp:coreProperties>
</file>