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showInkAnnotation="0" updateLinks="never" codeName="ThisWorkbook" autoCompressPictures="0"/>
  <mc:AlternateContent xmlns:mc="http://schemas.openxmlformats.org/markup-compatibility/2006">
    <mc:Choice Requires="x15">
      <x15ac:absPath xmlns:x15ac="http://schemas.microsoft.com/office/spreadsheetml/2010/11/ac" url="P:\Master 2\Projet M2\IDCC\"/>
    </mc:Choice>
  </mc:AlternateContent>
  <xr:revisionPtr revIDLastSave="0" documentId="8_{99916C43-A3C4-4D5C-B559-6E489FDBF9C8}" xr6:coauthVersionLast="45" xr6:coauthVersionMax="45" xr10:uidLastSave="{00000000-0000-0000-0000-000000000000}"/>
  <bookViews>
    <workbookView xWindow="-120" yWindow="-120" windowWidth="20730" windowHeight="11160" tabRatio="811" xr2:uid="{00000000-000D-0000-FFFF-FFFF00000000}"/>
  </bookViews>
  <sheets>
    <sheet name="Mode d'emploi" sheetId="8" r:id="rId1"/>
    <sheet name="Evaluation_par_Chapitre" sheetId="3" r:id="rId2"/>
    <sheet name="Evaluation par Annexe" sheetId="11" r:id="rId3"/>
    <sheet name="Résultats Globaux" sheetId="2" r:id="rId4"/>
    <sheet name="Maîtrise documentaire" sheetId="10" r:id="rId5"/>
    <sheet name="Déclaration ISO 17050" sheetId="6" r:id="rId6"/>
    <sheet name="Utilitaires" sheetId="12" state="hidden" r:id="rId7"/>
  </sheets>
  <externalReferences>
    <externalReference r:id="rId8"/>
  </externalReferences>
  <definedNames>
    <definedName name="Choix_de__VÉRACITÉ">#REF!</definedName>
    <definedName name="_xlnm.Print_Titles" localSheetId="2">'Evaluation par Annexe'!$10:$10</definedName>
    <definedName name="_xlnm.Print_Titles" localSheetId="1">Evaluation_par_Chapitre!$10:$10</definedName>
    <definedName name="_xlnm.Print_Titles" localSheetId="4">'Maîtrise documentaire'!$3:$4</definedName>
    <definedName name="_xlnm.Print_Titles" localSheetId="3">'Résultats Globaux'!$5:$9</definedName>
    <definedName name="liste">#REF!</definedName>
    <definedName name="_xlnm.Print_Area" localSheetId="5">'Déclaration ISO 17050'!$A$1:$F$43</definedName>
    <definedName name="_xlnm.Print_Area" localSheetId="2">'Evaluation par Annexe'!$A$1:$E$337</definedName>
    <definedName name="_xlnm.Print_Area" localSheetId="1">Evaluation_par_Chapitre!$A$1:$E$118</definedName>
    <definedName name="_xlnm.Print_Area" localSheetId="4">'Maîtrise documentaire'!$A$1:$I$36</definedName>
    <definedName name="_xlnm.Print_Area" localSheetId="0">'Mode d''emploi'!$A$1:$J$42</definedName>
    <definedName name="_xlnm.Print_Area" localSheetId="3">'Résultats Globaux'!$A$1:$H$99</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I1" i="10" l="1"/>
  <c r="H1" i="2"/>
  <c r="A1" i="2"/>
  <c r="A2" i="11"/>
  <c r="E12" i="12" l="1"/>
  <c r="A13" i="6" l="1"/>
  <c r="H10" i="12"/>
  <c r="H11" i="12"/>
  <c r="H12" i="12"/>
  <c r="H13" i="12"/>
  <c r="G10" i="12"/>
  <c r="G11" i="12"/>
  <c r="G12" i="12"/>
  <c r="G13" i="12"/>
  <c r="F10" i="12"/>
  <c r="F11" i="12"/>
  <c r="F12" i="12"/>
  <c r="F13" i="12"/>
  <c r="E10" i="12"/>
  <c r="E11" i="12"/>
  <c r="E13" i="12"/>
  <c r="H9" i="12"/>
  <c r="G9" i="12"/>
  <c r="F9" i="12"/>
  <c r="E9" i="12"/>
  <c r="D10" i="12"/>
  <c r="D11" i="12"/>
  <c r="D12" i="12"/>
  <c r="D13" i="12"/>
  <c r="D9" i="12"/>
  <c r="C10" i="12"/>
  <c r="C11" i="12"/>
  <c r="C12" i="12"/>
  <c r="C13" i="12"/>
  <c r="A11" i="12"/>
  <c r="A12" i="12"/>
  <c r="A13" i="12"/>
  <c r="A10" i="12"/>
  <c r="C9" i="12"/>
  <c r="A9" i="12"/>
  <c r="E8" i="12"/>
  <c r="A8" i="12"/>
  <c r="A7" i="12"/>
  <c r="H96" i="2" l="1"/>
  <c r="F1" i="6"/>
  <c r="A1" i="6"/>
  <c r="A9" i="10"/>
  <c r="G7" i="10"/>
  <c r="F7" i="2"/>
  <c r="A1" i="10"/>
  <c r="A2" i="10"/>
  <c r="A8" i="2"/>
  <c r="A9" i="2"/>
  <c r="B10" i="11"/>
  <c r="C10" i="11"/>
  <c r="D10" i="11"/>
  <c r="E10" i="11"/>
  <c r="A9" i="11"/>
  <c r="E2" i="11"/>
  <c r="E1" i="11"/>
  <c r="A1" i="11"/>
  <c r="A9" i="3"/>
  <c r="E1" i="3"/>
  <c r="A2" i="3"/>
  <c r="A1" i="3"/>
  <c r="C162" i="11"/>
  <c r="C163" i="11"/>
  <c r="C164" i="11"/>
  <c r="C165" i="11"/>
  <c r="C166" i="11"/>
  <c r="C167" i="11"/>
  <c r="C168" i="11"/>
  <c r="C169" i="11"/>
  <c r="C170" i="11"/>
  <c r="C171" i="11"/>
  <c r="C172" i="11"/>
  <c r="C174" i="11"/>
  <c r="C175" i="11"/>
  <c r="C177" i="11"/>
  <c r="C176" i="11" s="1"/>
  <c r="E176" i="11" s="1"/>
  <c r="H88" i="2" s="1"/>
  <c r="C178" i="11"/>
  <c r="C180" i="11"/>
  <c r="C181" i="11"/>
  <c r="C183" i="11"/>
  <c r="C182" i="11" s="1"/>
  <c r="C184" i="11"/>
  <c r="C186" i="11"/>
  <c r="C187" i="11"/>
  <c r="C188" i="11"/>
  <c r="C189" i="11"/>
  <c r="C190" i="11"/>
  <c r="C191" i="11"/>
  <c r="C192" i="11"/>
  <c r="C193" i="11"/>
  <c r="C194" i="11"/>
  <c r="C195" i="11"/>
  <c r="C196" i="11"/>
  <c r="C197" i="11"/>
  <c r="C198" i="11"/>
  <c r="C199" i="11"/>
  <c r="C200" i="11"/>
  <c r="C202" i="11"/>
  <c r="C203" i="11"/>
  <c r="C204" i="11"/>
  <c r="C205" i="11"/>
  <c r="C206" i="11"/>
  <c r="C207" i="11"/>
  <c r="C208" i="11"/>
  <c r="C209" i="11"/>
  <c r="C210" i="11"/>
  <c r="C211" i="11"/>
  <c r="C212" i="11"/>
  <c r="C213" i="11"/>
  <c r="C214" i="11"/>
  <c r="C215" i="11"/>
  <c r="C216" i="11"/>
  <c r="C217" i="11"/>
  <c r="C218" i="11"/>
  <c r="C219" i="11"/>
  <c r="C220" i="11"/>
  <c r="C224" i="11"/>
  <c r="C225" i="11"/>
  <c r="C226" i="11"/>
  <c r="C228" i="11"/>
  <c r="C229" i="11"/>
  <c r="C230" i="11"/>
  <c r="C231" i="11"/>
  <c r="C232" i="11"/>
  <c r="C233" i="11"/>
  <c r="C234" i="11"/>
  <c r="C235" i="11"/>
  <c r="C236" i="11"/>
  <c r="C237" i="11"/>
  <c r="C238" i="11"/>
  <c r="C239" i="11"/>
  <c r="C240" i="11"/>
  <c r="C241" i="11"/>
  <c r="C242" i="11"/>
  <c r="C244" i="11"/>
  <c r="C245" i="11"/>
  <c r="C246" i="11"/>
  <c r="C247" i="11"/>
  <c r="C248" i="11"/>
  <c r="C249" i="11"/>
  <c r="C250" i="11"/>
  <c r="C251" i="11"/>
  <c r="C252" i="11"/>
  <c r="C253" i="11"/>
  <c r="C254" i="11"/>
  <c r="C255" i="11"/>
  <c r="C256" i="11"/>
  <c r="C257" i="11"/>
  <c r="C258" i="11"/>
  <c r="C259" i="11"/>
  <c r="C260" i="11"/>
  <c r="C261" i="11"/>
  <c r="C262" i="11"/>
  <c r="C263" i="11"/>
  <c r="C264" i="11"/>
  <c r="C265" i="11"/>
  <c r="C266" i="11"/>
  <c r="C269" i="11"/>
  <c r="C270" i="11"/>
  <c r="C271" i="11"/>
  <c r="C273" i="11"/>
  <c r="C274" i="11"/>
  <c r="C275" i="11"/>
  <c r="C276" i="11"/>
  <c r="C278" i="11"/>
  <c r="C279" i="11"/>
  <c r="C281" i="11"/>
  <c r="C282" i="11"/>
  <c r="C283" i="11"/>
  <c r="C285" i="11"/>
  <c r="C286" i="11"/>
  <c r="C287" i="11"/>
  <c r="C288" i="11"/>
  <c r="C289" i="11"/>
  <c r="C290" i="11"/>
  <c r="C291" i="11"/>
  <c r="C294" i="11"/>
  <c r="C295" i="11"/>
  <c r="C296" i="11"/>
  <c r="C297" i="11"/>
  <c r="C298" i="11"/>
  <c r="C299" i="11"/>
  <c r="C300" i="11"/>
  <c r="C301" i="11"/>
  <c r="C302" i="11"/>
  <c r="C303" i="11"/>
  <c r="C304" i="11"/>
  <c r="C305" i="11"/>
  <c r="C306" i="11"/>
  <c r="C307" i="11"/>
  <c r="C308" i="11"/>
  <c r="C309" i="11"/>
  <c r="C310" i="11"/>
  <c r="C311" i="11"/>
  <c r="C312" i="11"/>
  <c r="C313" i="11"/>
  <c r="C314" i="11"/>
  <c r="C315" i="11"/>
  <c r="C316" i="11"/>
  <c r="C318" i="11"/>
  <c r="C319" i="11"/>
  <c r="C320" i="11"/>
  <c r="C321" i="11"/>
  <c r="C322" i="11"/>
  <c r="C323" i="11"/>
  <c r="C324" i="11"/>
  <c r="C325" i="11"/>
  <c r="C326" i="11"/>
  <c r="C327" i="11"/>
  <c r="C328" i="11"/>
  <c r="C329" i="11"/>
  <c r="C330" i="11"/>
  <c r="C331" i="11"/>
  <c r="C332" i="11"/>
  <c r="C333" i="11"/>
  <c r="C334" i="11"/>
  <c r="C335" i="11"/>
  <c r="C336" i="11"/>
  <c r="C337" i="11"/>
  <c r="C95" i="3"/>
  <c r="C96" i="3"/>
  <c r="C97" i="3"/>
  <c r="C99" i="3"/>
  <c r="C100" i="3"/>
  <c r="C101" i="3"/>
  <c r="C102" i="3"/>
  <c r="C103" i="3"/>
  <c r="C104" i="3"/>
  <c r="C105" i="3"/>
  <c r="C107" i="3"/>
  <c r="C108" i="3"/>
  <c r="C109" i="3"/>
  <c r="C110" i="3"/>
  <c r="C111" i="3"/>
  <c r="C112" i="3"/>
  <c r="C114" i="3"/>
  <c r="C113" i="3" s="1"/>
  <c r="C116" i="3"/>
  <c r="C117" i="3"/>
  <c r="C118" i="3"/>
  <c r="C87" i="3"/>
  <c r="C88" i="3"/>
  <c r="C89" i="3"/>
  <c r="C90" i="3"/>
  <c r="C91" i="3"/>
  <c r="C92" i="3"/>
  <c r="C13" i="3"/>
  <c r="C14" i="3"/>
  <c r="C15" i="3"/>
  <c r="C16" i="3"/>
  <c r="C18" i="3"/>
  <c r="C19" i="3"/>
  <c r="C20" i="3"/>
  <c r="C21" i="3"/>
  <c r="C22" i="3"/>
  <c r="C23" i="3"/>
  <c r="C24" i="3"/>
  <c r="C25" i="3"/>
  <c r="C26" i="3"/>
  <c r="C27" i="3"/>
  <c r="C28" i="3"/>
  <c r="C29" i="3"/>
  <c r="C30" i="3"/>
  <c r="C31" i="3"/>
  <c r="C32" i="3"/>
  <c r="C33" i="3"/>
  <c r="C34" i="3"/>
  <c r="C35" i="3"/>
  <c r="C36" i="3"/>
  <c r="C37" i="3"/>
  <c r="C38" i="3"/>
  <c r="C39" i="3"/>
  <c r="C40" i="3"/>
  <c r="C41" i="3"/>
  <c r="C43" i="3"/>
  <c r="C44" i="3"/>
  <c r="C45" i="3"/>
  <c r="C47" i="3"/>
  <c r="C48" i="3"/>
  <c r="C49" i="3"/>
  <c r="C50" i="3"/>
  <c r="C52" i="3"/>
  <c r="C53" i="3"/>
  <c r="C55" i="3"/>
  <c r="C54" i="3" s="1"/>
  <c r="C58" i="3"/>
  <c r="C59" i="3"/>
  <c r="C60" i="3"/>
  <c r="C61" i="3"/>
  <c r="C62" i="3"/>
  <c r="C63" i="3"/>
  <c r="C64" i="3"/>
  <c r="C66" i="3"/>
  <c r="C67" i="3"/>
  <c r="C69" i="3"/>
  <c r="C70" i="3"/>
  <c r="C71" i="3"/>
  <c r="C73" i="3"/>
  <c r="C74" i="3"/>
  <c r="C75" i="3"/>
  <c r="C76" i="3"/>
  <c r="C77" i="3"/>
  <c r="C78" i="3"/>
  <c r="C79" i="3"/>
  <c r="C80" i="3"/>
  <c r="C81" i="3"/>
  <c r="C82" i="3"/>
  <c r="C83" i="3"/>
  <c r="C84" i="3"/>
  <c r="C50" i="11"/>
  <c r="C51" i="11"/>
  <c r="F39" i="6"/>
  <c r="D55" i="3"/>
  <c r="C116" i="11"/>
  <c r="C117" i="11"/>
  <c r="C118" i="11"/>
  <c r="C119" i="11"/>
  <c r="C120" i="11"/>
  <c r="C121" i="11"/>
  <c r="C122" i="11"/>
  <c r="C123" i="11"/>
  <c r="C124" i="11"/>
  <c r="C125" i="11"/>
  <c r="C126" i="11"/>
  <c r="C127" i="11"/>
  <c r="C128" i="11"/>
  <c r="C129" i="11"/>
  <c r="C130" i="11"/>
  <c r="C131" i="11"/>
  <c r="C132" i="11"/>
  <c r="C133" i="11"/>
  <c r="C134" i="11"/>
  <c r="C135" i="11"/>
  <c r="C136" i="11"/>
  <c r="C137" i="11"/>
  <c r="C138" i="11"/>
  <c r="C139" i="11"/>
  <c r="C140" i="11"/>
  <c r="C141" i="11"/>
  <c r="C142" i="11"/>
  <c r="C143" i="11"/>
  <c r="C144" i="11"/>
  <c r="C145" i="11"/>
  <c r="C146" i="11"/>
  <c r="C147" i="11"/>
  <c r="C148" i="11"/>
  <c r="C149" i="11"/>
  <c r="C150" i="11"/>
  <c r="C151" i="11"/>
  <c r="C152" i="11"/>
  <c r="C153" i="11"/>
  <c r="C154" i="11"/>
  <c r="C155" i="11"/>
  <c r="C156" i="11"/>
  <c r="C157" i="11"/>
  <c r="C158" i="11"/>
  <c r="C159" i="11"/>
  <c r="C115" i="11"/>
  <c r="C108" i="11"/>
  <c r="C109" i="11"/>
  <c r="C110" i="11"/>
  <c r="C111" i="11"/>
  <c r="C112" i="11"/>
  <c r="C107" i="11"/>
  <c r="C104" i="11"/>
  <c r="C105" i="11"/>
  <c r="C103" i="11"/>
  <c r="C101" i="11"/>
  <c r="C100" i="11"/>
  <c r="C94" i="11"/>
  <c r="C95" i="11"/>
  <c r="C96" i="11"/>
  <c r="C97" i="11"/>
  <c r="C98" i="11"/>
  <c r="C93" i="11"/>
  <c r="C91" i="11"/>
  <c r="C90" i="11"/>
  <c r="C86" i="11"/>
  <c r="C87" i="11"/>
  <c r="C88" i="11"/>
  <c r="C85" i="11"/>
  <c r="C82" i="11"/>
  <c r="C83" i="11"/>
  <c r="C81" i="11"/>
  <c r="C64" i="11"/>
  <c r="C65" i="11"/>
  <c r="C66" i="11"/>
  <c r="C67" i="11"/>
  <c r="C68" i="11"/>
  <c r="C69" i="11"/>
  <c r="C70" i="11"/>
  <c r="C71" i="11"/>
  <c r="C72" i="11"/>
  <c r="C73" i="11"/>
  <c r="C74" i="11"/>
  <c r="C75" i="11"/>
  <c r="C76" i="11"/>
  <c r="C77" i="11"/>
  <c r="C78" i="11"/>
  <c r="C79" i="11"/>
  <c r="C63" i="11"/>
  <c r="C54" i="11"/>
  <c r="C55" i="11"/>
  <c r="C56" i="11"/>
  <c r="C57" i="11"/>
  <c r="C58" i="11"/>
  <c r="C59" i="11"/>
  <c r="C60" i="11"/>
  <c r="C61" i="11"/>
  <c r="C53" i="11"/>
  <c r="C45" i="11"/>
  <c r="C46" i="11"/>
  <c r="C47" i="11"/>
  <c r="C48" i="11"/>
  <c r="C44" i="11"/>
  <c r="C34" i="11"/>
  <c r="C35" i="11"/>
  <c r="C36" i="11"/>
  <c r="C37" i="11"/>
  <c r="C38" i="11"/>
  <c r="C39" i="11"/>
  <c r="C40" i="11"/>
  <c r="C41" i="11"/>
  <c r="C42" i="11"/>
  <c r="C33" i="11"/>
  <c r="C27" i="11"/>
  <c r="C28" i="11"/>
  <c r="C29" i="11"/>
  <c r="C30" i="11"/>
  <c r="C31" i="11"/>
  <c r="C26" i="11"/>
  <c r="C14" i="11"/>
  <c r="C15" i="11"/>
  <c r="C16" i="11"/>
  <c r="C17" i="11"/>
  <c r="C18" i="11"/>
  <c r="C19" i="11"/>
  <c r="C20" i="11"/>
  <c r="C21" i="11"/>
  <c r="C22" i="11"/>
  <c r="C23" i="11"/>
  <c r="C13" i="11"/>
  <c r="E6" i="10"/>
  <c r="C8" i="10"/>
  <c r="B8" i="10"/>
  <c r="E6" i="2"/>
  <c r="B4" i="11"/>
  <c r="C8" i="2"/>
  <c r="D8" i="2"/>
  <c r="B7" i="11"/>
  <c r="B6" i="11"/>
  <c r="B5" i="11"/>
  <c r="D5" i="11"/>
  <c r="B3" i="11"/>
  <c r="A5" i="11"/>
  <c r="B7" i="3"/>
  <c r="E7" i="2" s="1"/>
  <c r="B4" i="3"/>
  <c r="B6" i="3"/>
  <c r="D5" i="3"/>
  <c r="B5" i="3"/>
  <c r="B3" i="3"/>
  <c r="A5" i="3"/>
  <c r="B8" i="6"/>
  <c r="A72" i="2"/>
  <c r="A17" i="6" s="1"/>
  <c r="A73" i="2"/>
  <c r="A97" i="2"/>
  <c r="A24" i="6" s="1"/>
  <c r="A93" i="2"/>
  <c r="A23" i="6"/>
  <c r="A92" i="2"/>
  <c r="A22" i="6" s="1"/>
  <c r="A85" i="2"/>
  <c r="A21" i="6" s="1"/>
  <c r="A81" i="2"/>
  <c r="A20" i="6" s="1"/>
  <c r="A60" i="2"/>
  <c r="A15" i="6" s="1"/>
  <c r="A5" i="10"/>
  <c r="A99" i="2"/>
  <c r="A98" i="2"/>
  <c r="A96" i="2"/>
  <c r="A95" i="2"/>
  <c r="A94" i="2"/>
  <c r="A91" i="2"/>
  <c r="A90" i="2"/>
  <c r="A89" i="2"/>
  <c r="A88" i="2"/>
  <c r="A87" i="2"/>
  <c r="A86" i="2"/>
  <c r="A84" i="2"/>
  <c r="A83" i="2"/>
  <c r="A82" i="2"/>
  <c r="A79" i="2"/>
  <c r="A78" i="2"/>
  <c r="A77" i="2"/>
  <c r="A76" i="2"/>
  <c r="A75" i="2"/>
  <c r="A71" i="2"/>
  <c r="A70" i="2"/>
  <c r="A69" i="2"/>
  <c r="A68" i="2"/>
  <c r="A74" i="2"/>
  <c r="A18" i="6" s="1"/>
  <c r="A67" i="2"/>
  <c r="A16" i="6"/>
  <c r="A64" i="2"/>
  <c r="A66" i="2"/>
  <c r="A65" i="2"/>
  <c r="A63" i="2"/>
  <c r="E7" i="10"/>
  <c r="C7" i="10"/>
  <c r="A7" i="10"/>
  <c r="C6" i="10"/>
  <c r="A6" i="10"/>
  <c r="C7" i="2"/>
  <c r="C6" i="2"/>
  <c r="A7" i="2"/>
  <c r="A6" i="2"/>
  <c r="D41" i="6"/>
  <c r="A62" i="2"/>
  <c r="D39" i="6"/>
  <c r="D36" i="6"/>
  <c r="D34" i="6"/>
  <c r="A9" i="6"/>
  <c r="D6" i="6"/>
  <c r="A6" i="6"/>
  <c r="A61" i="2"/>
  <c r="A2" i="2"/>
  <c r="C173" i="11" l="1"/>
  <c r="E173" i="11" s="1"/>
  <c r="H87" i="2" s="1"/>
  <c r="C161" i="11"/>
  <c r="F86" i="2" s="1"/>
  <c r="G86" i="2" s="1"/>
  <c r="C227" i="11"/>
  <c r="E227" i="11" s="1"/>
  <c r="D227" i="11" s="1"/>
  <c r="D176" i="11"/>
  <c r="F88" i="2"/>
  <c r="G88" i="2" s="1"/>
  <c r="C106" i="3"/>
  <c r="E106" i="3" s="1"/>
  <c r="C102" i="11"/>
  <c r="E102" i="11" s="1"/>
  <c r="D102" i="11" s="1"/>
  <c r="F78" i="2"/>
  <c r="G78" i="2" s="1"/>
  <c r="E113" i="3"/>
  <c r="H78" i="2" s="1"/>
  <c r="H33" i="10"/>
  <c r="G33" i="10" s="1"/>
  <c r="I33" i="10" s="1"/>
  <c r="C185" i="11"/>
  <c r="E185" i="11" s="1"/>
  <c r="C86" i="3"/>
  <c r="F73" i="2" s="1"/>
  <c r="G73" i="2" s="1"/>
  <c r="H30" i="10"/>
  <c r="G30" i="10" s="1"/>
  <c r="I30" i="10" s="1"/>
  <c r="C89" i="11"/>
  <c r="E89" i="11" s="1"/>
  <c r="D89" i="11" s="1"/>
  <c r="C99" i="11"/>
  <c r="E99" i="11" s="1"/>
  <c r="D99" i="11" s="1"/>
  <c r="E54" i="3"/>
  <c r="F66" i="2"/>
  <c r="G66" i="2" s="1"/>
  <c r="E182" i="11"/>
  <c r="F90" i="2"/>
  <c r="G90" i="2" s="1"/>
  <c r="C57" i="3"/>
  <c r="F68" i="2" s="1"/>
  <c r="G68" i="2" s="1"/>
  <c r="C12" i="3"/>
  <c r="C94" i="3"/>
  <c r="C115" i="3"/>
  <c r="C43" i="11"/>
  <c r="E43" i="11" s="1"/>
  <c r="D43" i="11" s="1"/>
  <c r="C84" i="11"/>
  <c r="E84" i="11" s="1"/>
  <c r="D84" i="11" s="1"/>
  <c r="C92" i="11"/>
  <c r="E92" i="11" s="1"/>
  <c r="D92" i="11" s="1"/>
  <c r="C106" i="11"/>
  <c r="E106" i="11" s="1"/>
  <c r="D106" i="11" s="1"/>
  <c r="C25" i="11"/>
  <c r="E25" i="11" s="1"/>
  <c r="D25" i="11" s="1"/>
  <c r="C12" i="11"/>
  <c r="E12" i="11" s="1"/>
  <c r="C62" i="11"/>
  <c r="E62" i="11" s="1"/>
  <c r="D62" i="11" s="1"/>
  <c r="C317" i="11"/>
  <c r="H29" i="10"/>
  <c r="G29" i="10" s="1"/>
  <c r="I29" i="10" s="1"/>
  <c r="C32" i="11"/>
  <c r="E32" i="11" s="1"/>
  <c r="D32" i="11" s="1"/>
  <c r="C114" i="11"/>
  <c r="H36" i="10"/>
  <c r="G36" i="10" s="1"/>
  <c r="I36" i="10" s="1"/>
  <c r="C46" i="3"/>
  <c r="C52" i="11"/>
  <c r="E52" i="11" s="1"/>
  <c r="D52" i="11" s="1"/>
  <c r="C201" i="11"/>
  <c r="C243" i="11"/>
  <c r="C72" i="3"/>
  <c r="C284" i="11"/>
  <c r="C272" i="11"/>
  <c r="C17" i="3"/>
  <c r="C68" i="3"/>
  <c r="C51" i="3"/>
  <c r="C42" i="3"/>
  <c r="C98" i="3"/>
  <c r="C277" i="11"/>
  <c r="C268" i="11"/>
  <c r="C80" i="11"/>
  <c r="E80" i="11" s="1"/>
  <c r="D80" i="11" s="1"/>
  <c r="C49" i="11"/>
  <c r="E49" i="11" s="1"/>
  <c r="D49" i="11" s="1"/>
  <c r="C293" i="11"/>
  <c r="C223" i="11"/>
  <c r="C179" i="11"/>
  <c r="C65" i="3"/>
  <c r="C280" i="11"/>
  <c r="E161" i="11" l="1"/>
  <c r="H86" i="2" s="1"/>
  <c r="E57" i="3"/>
  <c r="D57" i="3" s="1"/>
  <c r="F87" i="2"/>
  <c r="G87" i="2" s="1"/>
  <c r="F77" i="2"/>
  <c r="G77" i="2" s="1"/>
  <c r="F91" i="2"/>
  <c r="G91" i="2" s="1"/>
  <c r="H26" i="10"/>
  <c r="G26" i="10" s="1"/>
  <c r="I26" i="10" s="1"/>
  <c r="D113" i="3"/>
  <c r="D106" i="3"/>
  <c r="H77" i="2"/>
  <c r="F81" i="2"/>
  <c r="E20" i="6" s="1"/>
  <c r="F20" i="6" s="1"/>
  <c r="F82" i="2"/>
  <c r="C85" i="3"/>
  <c r="E85" i="3" s="1"/>
  <c r="E86" i="3"/>
  <c r="H73" i="2" s="1"/>
  <c r="H22" i="10"/>
  <c r="G22" i="10" s="1"/>
  <c r="I22" i="10" s="1"/>
  <c r="D173" i="11"/>
  <c r="H66" i="2"/>
  <c r="D54" i="3"/>
  <c r="F75" i="2"/>
  <c r="G75" i="2" s="1"/>
  <c r="E94" i="3"/>
  <c r="C56" i="3"/>
  <c r="E56" i="3" s="1"/>
  <c r="C267" i="11"/>
  <c r="F96" i="2" s="1"/>
  <c r="G96" i="2" s="1"/>
  <c r="E317" i="11"/>
  <c r="F99" i="2"/>
  <c r="G99" i="2" s="1"/>
  <c r="H28" i="10"/>
  <c r="G28" i="10" s="1"/>
  <c r="I28" i="10" s="1"/>
  <c r="E115" i="3"/>
  <c r="F79" i="2"/>
  <c r="G79" i="2" s="1"/>
  <c r="H91" i="2"/>
  <c r="D185" i="11"/>
  <c r="H32" i="10"/>
  <c r="G32" i="10" s="1"/>
  <c r="I32" i="10" s="1"/>
  <c r="F61" i="2"/>
  <c r="G61" i="2" s="1"/>
  <c r="E12" i="3"/>
  <c r="H90" i="2"/>
  <c r="D182" i="11"/>
  <c r="E201" i="11"/>
  <c r="F92" i="2"/>
  <c r="H82" i="2"/>
  <c r="H81" i="2"/>
  <c r="D12" i="11"/>
  <c r="E179" i="11"/>
  <c r="F89" i="2"/>
  <c r="G89" i="2" s="1"/>
  <c r="F95" i="2"/>
  <c r="G95" i="2" s="1"/>
  <c r="E243" i="11"/>
  <c r="E46" i="3"/>
  <c r="F64" i="2"/>
  <c r="G64" i="2" s="1"/>
  <c r="H35" i="10"/>
  <c r="G35" i="10" s="1"/>
  <c r="I35" i="10" s="1"/>
  <c r="H24" i="10"/>
  <c r="G24" i="10" s="1"/>
  <c r="I24" i="10" s="1"/>
  <c r="H25" i="10"/>
  <c r="G25" i="10" s="1"/>
  <c r="I25" i="10" s="1"/>
  <c r="C160" i="11"/>
  <c r="C222" i="11"/>
  <c r="E223" i="11"/>
  <c r="D223" i="11" s="1"/>
  <c r="F76" i="2"/>
  <c r="G76" i="2" s="1"/>
  <c r="E98" i="3"/>
  <c r="H34" i="10"/>
  <c r="G34" i="10" s="1"/>
  <c r="I34" i="10" s="1"/>
  <c r="C93" i="3"/>
  <c r="F71" i="2"/>
  <c r="G71" i="2" s="1"/>
  <c r="E72" i="3"/>
  <c r="H23" i="10"/>
  <c r="G23" i="10" s="1"/>
  <c r="I23" i="10" s="1"/>
  <c r="H68" i="2"/>
  <c r="E65" i="3"/>
  <c r="F69" i="2"/>
  <c r="G69" i="2" s="1"/>
  <c r="F65" i="2"/>
  <c r="G65" i="2" s="1"/>
  <c r="E51" i="3"/>
  <c r="C11" i="3"/>
  <c r="F70" i="2"/>
  <c r="G70" i="2" s="1"/>
  <c r="E68" i="3"/>
  <c r="C292" i="11"/>
  <c r="E293" i="11"/>
  <c r="F98" i="2"/>
  <c r="G98" i="2" s="1"/>
  <c r="H27" i="10"/>
  <c r="G27" i="10" s="1"/>
  <c r="I27" i="10" s="1"/>
  <c r="E42" i="3"/>
  <c r="F63" i="2"/>
  <c r="G63" i="2" s="1"/>
  <c r="E17" i="3"/>
  <c r="F62" i="2"/>
  <c r="G62" i="2" s="1"/>
  <c r="C113" i="11"/>
  <c r="E114" i="11"/>
  <c r="D114" i="11" s="1"/>
  <c r="C24" i="11"/>
  <c r="D161" i="11" l="1"/>
  <c r="D86" i="3"/>
  <c r="F67" i="2"/>
  <c r="E16" i="6" s="1"/>
  <c r="F16" i="6" s="1"/>
  <c r="G81" i="2"/>
  <c r="F72" i="2"/>
  <c r="G72" i="2" s="1"/>
  <c r="H61" i="2"/>
  <c r="D12" i="3"/>
  <c r="H75" i="2"/>
  <c r="D94" i="3"/>
  <c r="H72" i="2"/>
  <c r="D85" i="3"/>
  <c r="H99" i="2"/>
  <c r="D317" i="11"/>
  <c r="H79" i="2"/>
  <c r="D115" i="3"/>
  <c r="D42" i="3"/>
  <c r="H63" i="2"/>
  <c r="F60" i="2"/>
  <c r="E11" i="3"/>
  <c r="H89" i="2"/>
  <c r="D179" i="11"/>
  <c r="H92" i="2"/>
  <c r="D201" i="11"/>
  <c r="E24" i="11"/>
  <c r="F83" i="2"/>
  <c r="C11" i="11"/>
  <c r="E11" i="11" s="1"/>
  <c r="D11" i="11" s="1"/>
  <c r="H62" i="2"/>
  <c r="D17" i="3"/>
  <c r="F97" i="2"/>
  <c r="E292" i="11"/>
  <c r="F94" i="2"/>
  <c r="G94" i="2" s="1"/>
  <c r="C221" i="11"/>
  <c r="E222" i="11"/>
  <c r="H67" i="2"/>
  <c r="D56" i="3"/>
  <c r="E113" i="11"/>
  <c r="F84" i="2"/>
  <c r="G84" i="2" s="1"/>
  <c r="H69" i="2"/>
  <c r="D65" i="3"/>
  <c r="H64" i="2"/>
  <c r="D46" i="3"/>
  <c r="E22" i="6"/>
  <c r="F22" i="6" s="1"/>
  <c r="G92" i="2"/>
  <c r="H98" i="2"/>
  <c r="D293" i="11"/>
  <c r="H65" i="2"/>
  <c r="D51" i="3"/>
  <c r="E93" i="3"/>
  <c r="F74" i="2"/>
  <c r="H95" i="2"/>
  <c r="D243" i="11"/>
  <c r="H70" i="2"/>
  <c r="D68" i="3"/>
  <c r="D72" i="3"/>
  <c r="H71" i="2"/>
  <c r="H76" i="2"/>
  <c r="D98" i="3"/>
  <c r="F85" i="2"/>
  <c r="E160" i="11"/>
  <c r="G67" i="2" l="1"/>
  <c r="E17" i="6"/>
  <c r="F17" i="6" s="1"/>
  <c r="E18" i="6"/>
  <c r="F18" i="6" s="1"/>
  <c r="G74" i="2"/>
  <c r="H60" i="2"/>
  <c r="D11" i="3"/>
  <c r="F59" i="2"/>
  <c r="E15" i="6"/>
  <c r="F15" i="6" s="1"/>
  <c r="H85" i="2"/>
  <c r="D160" i="11"/>
  <c r="H94" i="2"/>
  <c r="D222" i="11"/>
  <c r="E24" i="6"/>
  <c r="F24" i="6" s="1"/>
  <c r="G97" i="2"/>
  <c r="H74" i="2"/>
  <c r="D93" i="3"/>
  <c r="H84" i="2"/>
  <c r="D113" i="11"/>
  <c r="H97" i="2"/>
  <c r="D292" i="11"/>
  <c r="G85" i="2"/>
  <c r="E21" i="6"/>
  <c r="F21" i="6" s="1"/>
  <c r="E221" i="11"/>
  <c r="F93" i="2"/>
  <c r="H31" i="10"/>
  <c r="G31" i="10" s="1"/>
  <c r="I31" i="10" s="1"/>
  <c r="H83" i="2"/>
  <c r="D24" i="11"/>
  <c r="E23" i="6" l="1"/>
  <c r="F23" i="6" s="1"/>
  <c r="G93" i="2"/>
  <c r="H93" i="2"/>
  <c r="D221" i="11"/>
  <c r="F80" i="2"/>
  <c r="G59" i="2"/>
  <c r="E14" i="6"/>
  <c r="F14" i="6" s="1"/>
  <c r="H11" i="2"/>
  <c r="H80" i="2" l="1"/>
  <c r="G80" i="2"/>
  <c r="H35" i="2"/>
  <c r="E19" i="6"/>
  <c r="F19" i="6" s="1"/>
  <c r="F58" i="2"/>
  <c r="G58" i="2" l="1"/>
  <c r="E13" i="6"/>
  <c r="F13" i="6" s="1"/>
</calcChain>
</file>

<file path=xl/sharedStrings.xml><?xml version="1.0" encoding="utf-8"?>
<sst xmlns="http://schemas.openxmlformats.org/spreadsheetml/2006/main" count="1872" uniqueCount="651">
  <si>
    <t>Impression sur pages A4 100% en format horizontal</t>
  </si>
  <si>
    <t>Plan n°1 :</t>
  </si>
  <si>
    <t>Plan n°2 :</t>
  </si>
  <si>
    <t>Evaluations</t>
    <phoneticPr fontId="0" type="noConversion"/>
  </si>
  <si>
    <t>%</t>
  </si>
  <si>
    <t>Mode d'emploi</t>
  </si>
  <si>
    <t>Enregistrement qualité : impression sur 1 page A4 100% en vertical</t>
  </si>
  <si>
    <t>Évaluation de la conformité - Déclaration de conformité du fournisseur (NF EN ISO/CEI 17050-1)</t>
  </si>
  <si>
    <t>Date limite de validité de la déclaration :</t>
  </si>
  <si>
    <t>Référence unique de la déclaration ISO 17050 :</t>
  </si>
  <si>
    <t>Documents d'appui consultables associés à la déclaration ISO 17050</t>
  </si>
  <si>
    <t>Déclaration de conformité selon l'ISO 17050 Partie 2 : Documentation d'appui  (NF EN ISO/CEI 17050-2)</t>
  </si>
  <si>
    <t>Documents génériques</t>
  </si>
  <si>
    <t>Documents spécifiques</t>
  </si>
  <si>
    <t>Autre document d'appui : Mettre ici, et en noir, tout autre document d'appui éventuel pour cette déclaration</t>
  </si>
  <si>
    <t>Signataires</t>
  </si>
  <si>
    <t xml:space="preserve">Coordonnées professionnelles : </t>
  </si>
  <si>
    <t>Organisme de la personne indépendante</t>
  </si>
  <si>
    <t>Adresse complète de l'organisme de la personne indépendante</t>
  </si>
  <si>
    <t>Adresse complète de l'Exploitant</t>
  </si>
  <si>
    <t>Code postal - Ville - Pays de l'organisme de la personne indépendante</t>
  </si>
  <si>
    <t>Code postal - Ville - Pays de l'Exploitant</t>
  </si>
  <si>
    <t>Tél et email de la personne indépendante</t>
  </si>
  <si>
    <t>Date de la déclaration (jj/mm/aaaa) :</t>
  </si>
  <si>
    <t>Date de l'autodiagnostic (jj/mm/aaaa) :</t>
  </si>
  <si>
    <t>Signature :</t>
  </si>
  <si>
    <t>Non applicable</t>
  </si>
  <si>
    <t>NA</t>
  </si>
  <si>
    <t xml:space="preserve"> Coordonnées :</t>
  </si>
  <si>
    <t>email</t>
  </si>
  <si>
    <t>Nom de l'établissement</t>
  </si>
  <si>
    <t>Déclaration de conformité selon la norme NF EN ISO 17050 Partie 1 : Exigences générales</t>
  </si>
  <si>
    <t>Mettre la date de signature par la personne indépendante</t>
  </si>
  <si>
    <t>Libellé du document interne à l'entreprise</t>
  </si>
  <si>
    <t>Tableau des résultats</t>
  </si>
  <si>
    <t>Organisme :</t>
  </si>
  <si>
    <t>Echelles d'évaluation utilisées</t>
  </si>
  <si>
    <t>Indiquer les NOM et Prénom</t>
  </si>
  <si>
    <t>Titre des documents</t>
  </si>
  <si>
    <t>8. Le fabricant tient toute la documentation nécessaire à la disposition des autorités compétentes pour une durée de quinze ans pour les dispositifs médicaux implantables.</t>
  </si>
  <si>
    <t>d) Toute autre information destinée à garantir l'utilisation sûre du dispositif par le patient</t>
  </si>
  <si>
    <t>6. Dans le cas des dispositifs faisant l'object d'autres actes législatifs, le marquage CE indique que les dispositifs satisfont également ces exigences.</t>
  </si>
  <si>
    <t>Fait</t>
  </si>
  <si>
    <t>Non Fait</t>
  </si>
  <si>
    <t>En Cours</t>
  </si>
  <si>
    <t>Art 7 : Allégations</t>
  </si>
  <si>
    <t>Art 10 : Obligations générales des fabricants</t>
  </si>
  <si>
    <t>Art 15 : Personne chargée de veiller au respect de la réglementation</t>
  </si>
  <si>
    <t>Art 18 : Carte d'implant et informations à fournir au patient avec un dispositif implantable</t>
  </si>
  <si>
    <t>Art 19 : Déclaration de conformité UE</t>
  </si>
  <si>
    <t>Art 20 : Marquage de conformité CE</t>
  </si>
  <si>
    <t>Chapitre II : Exigences relatives à la conception et à la fabrication</t>
  </si>
  <si>
    <t>10. Propriétés chimiques, physiques et biologiques Les dispsotifs sont concus et fabriqués en prenant en compte</t>
  </si>
  <si>
    <t>10.4 Substances</t>
  </si>
  <si>
    <t>11. Infection et contamination microbienne</t>
  </si>
  <si>
    <t>11.4) L'utilisateur final se rend parfaitement compte de l'intégrité du conditionnement.</t>
  </si>
  <si>
    <t xml:space="preserve">12. Dispositifs contenant une substance considérée comme un médicament et dispositifs composés de substances ou de combinaisons de substances qui sont absorbées par le corps humain ou dispersées localement dans celui- ci </t>
  </si>
  <si>
    <t xml:space="preserve">13. Dispositifs contenant des matières d'origine biologique </t>
  </si>
  <si>
    <t>14. Construction des dispositifs et interaction avec leur environnement</t>
  </si>
  <si>
    <t xml:space="preserve">15. Dispositifs ayant une fonction de diagnostic ou de mesurage </t>
  </si>
  <si>
    <t xml:space="preserve">16. Protection  contre  les rayonnements </t>
  </si>
  <si>
    <t xml:space="preserve">17. Systèmes électroniques programmables 
— Dispositifs comportant des systèmes électroniques programmables et logiciels qui sont des dispositifs à part entière </t>
  </si>
  <si>
    <t>18. Dispositifs actifs et dispositifs raccordés à des dispositifs actifs</t>
  </si>
  <si>
    <t>19. Exigences  particulières  pour les dispositifs  implantables actifs</t>
  </si>
  <si>
    <t>20. Protection contre les risques mécaniques et thermiques</t>
  </si>
  <si>
    <t>22. Protection contre les risques émanant des dispositifs destinés par le fabricant à des profanes</t>
  </si>
  <si>
    <t>23. Étiquetage et notice d'utilisation</t>
  </si>
  <si>
    <t xml:space="preserve">13.3) Pour les dispositifs fabriqués à partir de substances biologiques non viables autres que celles visées aux sections 13.1 et 13.2, le traitement, la conservation, le contrôle et la manipulation de ces substances sont effectués de manière à garantir une sécurité optimale aux patients, aux utilisateurs, y compris dans la chaîne d'élimination des déchets </t>
  </si>
  <si>
    <t xml:space="preserve">14.7) Les fabricants recensent et expérimentent des procédures et des mesures permettant une élimination sûre de leurs dispositifs après utilisation. </t>
  </si>
  <si>
    <t xml:space="preserve">14.7) Ces procédures sont décrites dans la notice d'utilisation. </t>
  </si>
  <si>
    <t xml:space="preserve">18.2) Cette mise en garde ou indication intervient avant que l'alimentation en énergie ne devienne critique. </t>
  </si>
  <si>
    <t>18.2) Les dispositifs  comportent une mise en garde ou une indication appropriée au cas où l'alimentation en énergie devient critique</t>
  </si>
  <si>
    <t xml:space="preserve">18.2) Les dispositifs pour lesquels la sécurité des patients dépend d'une source d'énergie interne sont munis d'un moyen de vérification de l'état de celle-ci </t>
  </si>
  <si>
    <t xml:space="preserve">18.6) Les dispositifs sont conçus et fabriqués de manière à garantir le niveau d'immunité intrinsèque contre les interférences électromagnétiques qui est approprié pour leur permettre de fonctionner comme prévu. </t>
  </si>
  <si>
    <t xml:space="preserve">18.8) Les dispositifs sont conçus et fabriqués de façon à les protéger autant que possible contre un accès non autorisé qui les empêcherait de fonctionner comme prévu. </t>
  </si>
  <si>
    <t xml:space="preserve">20.5) Des indications figurant sur les pièces elles-mêmes et/ou sur leur enveloppe. </t>
  </si>
  <si>
    <t>20.5) Les erreurs susceptibles d'être commises lors du montage et du remontage de certaines pièces et qui peuvent engendrer des risques, sont rendues impossibles par la conception et la construction de ces pièces.</t>
  </si>
  <si>
    <t>20.5) Ces indications figurent aussi sur les éléments mobiles et/ou sur leur enveloppe lorsqu'il est nécessaire de connaître le sens du mouvement pour éviter un risque.</t>
  </si>
  <si>
    <t>22.1. Les dispositifs destinés à des profanes sont conçus et fabriqués de manière à fonctionner conformément à leur destination compte tenu des aptitudes et des moyens dont disposent ces personnes ainsi que de l'influence des variations raisonnablement prévisibles de leur maîtrise technique et de leur environnement</t>
  </si>
  <si>
    <t>22.1) Ces informations et les instructions fournies par le fabricant sont faciles à comprendre et à appliquer par le profane.</t>
  </si>
  <si>
    <t xml:space="preserve">— à réduire autant que possible et dans la mesure appropriée les risques de coupure ou piqûre involontaire, par exemple les blessures causées par une seringue, et </t>
  </si>
  <si>
    <t xml:space="preserve">22.2) Les dispositifs destinés à des profanes sont conçus et fabriqués de manière :
— à garantir que le dispositif peut être utilisé correctement et en toute sécurité par l'utilisateur auquel il est destiné à tous les stades de la procédure, au besoin après une information et/ou une formation appropriées, </t>
  </si>
  <si>
    <t>— à réduire autant que possible les risques d'erreur de manipulation et, s'il y a lieu, d'interprétation des résultats par l'utilisateur auquel le dispositif est  destiné.</t>
  </si>
  <si>
    <t>— s'il y a lieu, d'être averti si le dispositif n'a pas fourni un résultat valable.</t>
  </si>
  <si>
    <t>23.1.a) le support, le format, le contenu, la lisibilité et l'emplacement de l'étiquette et de la notice d'utilisation sont adaptés au dispositif concerné, à sa destination ainsi qu'aux connaissances techniques, à l'expérience et au niveau d'éducation et de formation du ou des utilisateurs auxquels le dispositif est destiné</t>
  </si>
  <si>
    <t>23.1.c) les étiquettes sont fournies dans un format lisible par l'homme et peuvent être complétées par des informations lisibles par machine, comme l'identification par radiofréquence (RFID) ou des codes à barres</t>
  </si>
  <si>
    <t xml:space="preserve">23.1.h) Les risques résiduels sont communiqués à l'utilisateur et/ou à d'autres personnes  </t>
  </si>
  <si>
    <t>23.1.f) La notice d'utilisation est fournie à l'utilisateur autrement que sous forme imprimée (fichier électronique, par exemple), uniquement sous réserve des conditions établies par le règlement (UE) no 207/2012 ou de toute règle d'exécution ultérieure adoptée en application</t>
  </si>
  <si>
    <t>23.1.h) Ces risques figurent dans les informations fournies par le fabricant sous la forme de restrictions, de contre-indications, de précautions ou de mises en garde;</t>
  </si>
  <si>
    <t xml:space="preserve">23.2.q) une indication précisant que le dispositif est un dispositif médical. </t>
  </si>
  <si>
    <t>23.2.s) pour les dispositifs implantables actifs, le numéro de série et, pour les autres dispositifs implantables, le numéro de série ou le numéro de lot.</t>
  </si>
  <si>
    <t xml:space="preserve">23.2.r) Dans le cas des dispositifs qui sont composés de substances ou de combinaisons de substances qui sont destinées à être introduites dans le corps humain par un orifice du corps ou par application sur la peau et qui sont absorbées par le corps humain ou dispersées localement dans celui-ci, l'étiquette comporte la composition qualitative globale du dispositif et des informations quantitatives sur le ou les composants principaux permettant d'obtenir  l'action  principale voulue;  </t>
  </si>
  <si>
    <t>b) l'indication que le dispositif est en état stérile;</t>
  </si>
  <si>
    <t xml:space="preserve">c) la méthode de stérilisation; </t>
  </si>
  <si>
    <t>d) le nom et l'adresse du fabricant;</t>
  </si>
  <si>
    <t xml:space="preserve">e) la description du dispositif; </t>
  </si>
  <si>
    <t xml:space="preserve">f) s'il s'agit d'un dispositif destiné à des investigations cliniques, la mention: «exclusivement pour des investigations cliniques»; </t>
  </si>
  <si>
    <t xml:space="preserve">g) s'il s'agit d'un dispositif sur mesure, la mention «dispositif sur mesure»; </t>
  </si>
  <si>
    <t xml:space="preserve">h) l'indication du mois et de l'année de fabrication; </t>
  </si>
  <si>
    <t>i) une indication univoque de la date limite d'utilisation ou d'implantation du dispositif en toute sécurité, exprimée au moins par l'année et le mois</t>
  </si>
  <si>
    <t xml:space="preserve">j) l'instruction indiquant qu'il convient de se reporter à la notice d'utilisation afin de savoir comment procéder lorsque le conditionnement stérile est endommagé ou involontairement ouvert avant utilisation. </t>
  </si>
  <si>
    <t>23.4.b) la destination du dispositif, assortie d'une description précise des indications et des contre-indications, du ou des groupes cibles de patients et des utilisateurs auquel le dispositif est destiné</t>
  </si>
  <si>
    <t xml:space="preserve">23.4.c) le cas échéant, une description des bénéfices cliniques escomptés; </t>
  </si>
  <si>
    <t xml:space="preserve">23.4.d) le cas échéant, des liens vers le résumé des caractéristiques de sécurité et des performances </t>
  </si>
  <si>
    <t>23.2.h) le support d'IUD</t>
  </si>
  <si>
    <t xml:space="preserve">23.4.f) le cas échéant, la notice contient les informations permettant au professionnel de la santé de vérifier si le dispositif est adéquat et de sélectionner le logiciel et les accessoires adaptés; </t>
  </si>
  <si>
    <t xml:space="preserve">23.4.e) les caractéristiques en matière de performances du dispositif; </t>
  </si>
  <si>
    <t xml:space="preserve">23.4.k) Les méthodes d'élimination des risques auxquels sont exposées les personnes intervenant dans l'installation, l'étalonnage ou la maintenance du dispositif; </t>
  </si>
  <si>
    <t xml:space="preserve">23.4.p) Si le dispositif porte une indication précisant qu'il est à usage unique, des informations sur les caractéristiques et facteurs techniques connus du fabricant susceptibles d'engendrer un risque en cas de réutilisation du dispositif. </t>
  </si>
  <si>
    <t>23.4.p) Ces informations reposent sur une section spécifique de la documentation du fabricant relative à la gestion des risques, exposant en détail ces caractéristiques et facteurs techniques</t>
  </si>
  <si>
    <t>23.4.s) Si le dispositif est destiné à administrer des médicaments, des tissus ou cellules d'origine humaine ou animale ou leurs dérivés, ou des substances biologiques, toute restriction ou incompatibilité concernant le choix des substances administrées</t>
  </si>
  <si>
    <t>23.4.z) une mention à l'intention de l'utilisateur et/ou du patient indiquant que tout incident grave survenu en lien avec le dispositif devrait faire l'objet d'une notification au fabricant et à l'autorité compétente de l'État membre dans lequel l'utilisateur et/ou le patient est établi</t>
  </si>
  <si>
    <t>23.4.aa) Les mises en garde, précautions ou mesures à prendre par le patient ou par un professionnel de la santé à l'égard des interférences réciproques avec des sources ou conditions d'environnement extérieures ou des examens médicaux raisonnablement prévisibles ;</t>
  </si>
  <si>
    <t>23.4.aa) Toute information sur la durée de vie prévue du dispositif ;</t>
  </si>
  <si>
    <t>23.4.aa) Toute autre information destinée à garantir l'utilisation sûre du dispositif par le patient</t>
  </si>
  <si>
    <t>23.4.ab) pour les dispositifs comportant des systèmes électroniques programmables, notamment des logiciels, ou des logiciels qui sont des dispositifs à part entière, les exigences minimales concernant le matériel informatique, les caractéristiques des réseaux informatiques et les mesures de sécurité informatique, y compris la protection contre l'accès non autorisé neccessaires au fonctionnement du logiciel comme prévu</t>
  </si>
  <si>
    <t xml:space="preserve">23.4.x) pour les dispositifs n'ayant pas de finalité médicale  des informations concernant l'absence de bénéfice clinique et les risques liés à l'utilisation du dispositif; </t>
  </si>
  <si>
    <t xml:space="preserve">23.4.u) dans le cas des dispositifs implantables, les informations quantitatives et qualitatives générales sur les matériaux et substances auxquels les patients sont susceptibles d'être exposés; </t>
  </si>
  <si>
    <t xml:space="preserve">23.4.t) Dans le cas des dispositifs qui sont composés de substances ou de combinaisons de substances qui sont destinées à être introduites dans le corps humain et qui sont absorbées par le corps humain ou dispersées localement dans celui-ci, les mises en garde et précautions, le cas échéant, liées au profil général d'interaction entre le dispositif et les produits de son métabolisme et d'autres dispositifs, médicaments et substances, ainsi que les contre-indications, les effets secondaires indésirables et les risques liés au surdosage; </t>
  </si>
  <si>
    <t xml:space="preserve">23.4.q) Les informations sur toute restriction connue à la combinaison avec des dispositifs et des équipements; </t>
  </si>
  <si>
    <t>23.4.q) Les informations permettant d'identifier ces dispositifs ou équipements, de manière à permettre une combinaison  sûre</t>
  </si>
  <si>
    <t>23.4.o) L'indication, le cas échéant, qu'un dispositif ne peut être réutilisé que s'il a été reconditionné sous la responsabilité du fabricant pour être conforme aux exigences générales en matière de sécurité et de performances</t>
  </si>
  <si>
    <t>19.1.c) les risques liés à une détérioration de la précision d'un mécanisme de mesure ou de contrôle.</t>
  </si>
  <si>
    <t xml:space="preserve">19.1.c) Les dispositifs implantables actifs sont conçus et fabriqués de manière à éliminer ou à réduire au minimum les risques pouvant survenir lors maintenance ou l'étalonnage </t>
  </si>
  <si>
    <t>Annexe II : Documentation technique</t>
  </si>
  <si>
    <t>1.1.b) L'IUD-ID attribué par le fabricant au dispositif en question, ou code du produit, numéro dans le catalogue ou référence non équivoque permettant la traçabilité</t>
  </si>
  <si>
    <t>1.1.f) La classe de risque du dispositif et la justification</t>
  </si>
  <si>
    <t>1.1.g) Une explication de toute nouvelle caractéristique</t>
  </si>
  <si>
    <t xml:space="preserve">1.1.i) Une description ou la liste complète des différentes configurations qui doivent être mises à disposition sur le marché. </t>
  </si>
  <si>
    <t>1.1.j) Une description générale des éléments fonctionnels clés tels que les pièces ou composants (y compris le logiciel, le cas échéant), la formulation, la composition, la fonctionnalité et, le cas échéant, la composition qualitative et quantitative. (schéma, photos, dessins + explications)</t>
  </si>
  <si>
    <t>1.1.k) Une description des matières premières intégrées dans les éléments fonctionnels clés et les éléments en contact direct avec le corps humain ou en contact indirect</t>
  </si>
  <si>
    <t>1.1.e) Les raisons pour lesquelles le produit constitue un dispositif</t>
  </si>
  <si>
    <t xml:space="preserve">1.1.h) Une description des accessoires de dispositif, des autres dispositifs et des produits autres que des dispositifs destinés à être utilisés en combinaison avec le dispositif. </t>
  </si>
  <si>
    <t>1.1.c) La population de patients visée, l'affection à diagnostiquer, à traiter et/ou à contrôler, les critères de sélection applicables aux patients, les indications, les contre-indications et les mises en garde</t>
  </si>
  <si>
    <t>1.2.a) Une présentation générale de la ou des générations précédentes du dispositif produites par le fabricant</t>
  </si>
  <si>
    <t>1.2.b) Une présentation générale des dispositifs similaires identifiés disponibles sur le marché</t>
  </si>
  <si>
    <t>— la ou les étiquettes présentes sur le dispositif et sur son conditionnement(de chaque unité, de vente, de transport, manipulation) dans les langues acceptables par UE ou sera vendu le dispositif</t>
  </si>
  <si>
    <t>— la notice d'utilisation dans les langues acceptées dans les États membres où sera venu le DM</t>
  </si>
  <si>
    <t>3.b) Informations et spécifications complètes dans la documentions technique, y compris concernant les processus de fabrication et leur validation, les adjuvants, le contrôle continu et les essais sur le produit final.</t>
  </si>
  <si>
    <t>3.c) Identification de tous les sites, y compris ceux des fournisseurs et des sous-traitants, où ont lieu les activités de conception et de fabrication.</t>
  </si>
  <si>
    <t>4.b) la ou les méthodes utilisées pour démontrer la conformité avec chaque exigence générale applicable</t>
  </si>
  <si>
    <t>4.d) la référence précise des documents contrôlés fournissant la preuve du respect de chaque norme harmonisée, spécification commune ou autre méthode appliquée pour démontrer la conformité</t>
  </si>
  <si>
    <t>5.a) l'analyse bénéfice/risque</t>
  </si>
  <si>
    <t>5.b) les solutions retenues et les résultats de la gestion des risques</t>
  </si>
  <si>
    <t xml:space="preserve">6.b) Ces informations incluent en règle générale un résumé des résultats de l'ensemble de la vérification, de la validation et des essais réalisés en interne et dans un environnement d'utilisation simulé ou réel avant la libération finale. </t>
  </si>
  <si>
    <t>6.1.b) Des informations détaillées relatives à la conception des essais, aux protocoles d'essai ou d'étude complets, aux méthodes d'analyse des données, ainsi que des synthèses de données et des conclusions des essais la vérification et la validation du logiciel: description de la conception et du processus de développement du logiciel et preuve de la validation de celui-ci , tel qu'il est utilisé dans le dispositif fini</t>
  </si>
  <si>
    <t>6.1.b) les informations sur la stabilité, y compris la durée de conservation en stock,</t>
  </si>
  <si>
    <t>6.1.b) les informations sur les performances et la sécurité</t>
  </si>
  <si>
    <t xml:space="preserve">6.1.b) Le cas échéant, la conformité avec les dispositions de la directive 2004/10/CE du Parlement européen et du Conseil (1) est démontrée. </t>
  </si>
  <si>
    <t>6.1.d) Le plan de suivi clinique après commercialisation (SCAC) et le rapport d'évaluation du SCAC</t>
  </si>
  <si>
    <t xml:space="preserve">6.2.c) Dans le cas des dispositifs qui sont composés de substances ou de combinaisons de substances qui sont destinées à être introduites dans le corps humain et qui sont absorbées par le corps humain ou dispersées localement dans celui-ci, des informations détaillées relatives notamment à la conception des essais, aux protocoles d'essai ou d'étude complets, aux méthodes d'analyse des données, ainsi que des synthèses de données et des conclusions des essais sur : 
— l'absorption, la distribution, le métabolisme et l'excrétion, </t>
  </si>
  <si>
    <t>— d'éventuelles interactions de ces substances ou de leurs produits de métabolisme dans le corps humain, avec d'autres dispositifs, médicaments ou substances, eu égard à la population cible et à son état de santé</t>
  </si>
  <si>
    <t>— la tolérance locale</t>
  </si>
  <si>
    <t xml:space="preserve">— la toxicité, y compris la toxicité résultant d'une dose unique et de doses répétées, la génotoxicité, la carcinogénicité et la toxicité pour la reproduction ou le développement, selon le cas, en fonction du niveau et de la nature de l'exposition au dispositif. </t>
  </si>
  <si>
    <t xml:space="preserve">En l'absence de telles études, une justification est fournie. </t>
  </si>
  <si>
    <t xml:space="preserve">6.2.d) Dans le cas des dispositifs contenant des substances cancérogènes, mutagènes ou toxiques pour la reproduction ou des perturbateurs endocriniens Justification portant sur la présence de substances cancérogènes, mutagènes ou toxiques pour la reproduction et/ou de perturbateurs endocriniens alors une justification de la présence de ces substances repose sur les éléments suivants: 
— une analyse et une estimation de l'exposition potentielle du patient ou de l'utilisateur à la substance; </t>
  </si>
  <si>
    <t xml:space="preserve">— une analyse des substances, matériaux ou conceptions de substitution possibles, y compris des informations sur la recherche indépendante, les études ayant fait l'objet d'une évaluation par les pairs et les avis scientifiques des comités scientifiques concernés, lorsqu'ils sont disponibles, ainsi qu'une analyse de la disponibilité de ces solutions de substitution; </t>
  </si>
  <si>
    <t>— des arguments expliquant pourquoi les substances et/ou matériaux de substitution, s'ils sont disponibles, ou une modification de la conception, si elle est réalisable, ne conviennent pas pour maintenir le fonctionnement, les performances et le rapport bénéfice/risque du produit; y compris la prise en compte du fait que l'utilisation prévue des dispositifs inclut le traitement des personnes vulnérables</t>
  </si>
  <si>
    <t>6.2.e) Dans le cas des dispositifs mis sur le marché à l'état stérile ou dans des conditions microbiologiques particulières, une description des conditions environnementales pour les étapes de fabrication.</t>
  </si>
  <si>
    <t>Annexe XIV : Evaluation clinique &amp; suivi clinique àpres commercialisation</t>
  </si>
  <si>
    <t>Partie A : Evaluation clinique</t>
  </si>
  <si>
    <t>— recense les exigences générales en matière de sécurité et de performances qui devront être étayées par des données cliniques pertinentes,</t>
  </si>
  <si>
    <t>— précise la destination du dispositif,</t>
  </si>
  <si>
    <t>— indique clairement les groupes cibles prévus, en précisant les indications et contre-indications</t>
  </si>
  <si>
    <t>— décrit en détail les bénéfices cliniques recherchés pour les patients, au moyen de paramètres pertinents et précis en matière de résultatscliniques</t>
  </si>
  <si>
    <t>— précise les méthodes à utiliser pour l'examen des aspects quantitatifs et qualitatifs de la sécurité clinique, avec une référence claire à l'identification des risques résiduels et des effets secondaires,</t>
  </si>
  <si>
    <t>— énumère à titre indicatif et décrit les paramètres à utiliser pour établir, sur la base de l'état de l'art dans le
domaine médical, le caractère acceptable du rapport bénéfice/risque au regard des différentes indications et
de la ou des destinations du dispositif</t>
  </si>
  <si>
    <t>— indique comment traiter les questions liées au rapport bénéfice/risque concernant des composants
spécifiques, telles que le recours à des produits pharmaceutiques ou à des tissus d'origine humaine ou
animale non viables</t>
  </si>
  <si>
    <t>— comporte un plan de développement clinique décrivant le passage des investigations exploratoires, telles que la première étude chez l'humain la faisabilité et les études pilotes, aux investigations de confirmation, telles que les investigations cliniques pivots, et un SCAC , avec indication des échéances et des critères d'acceptation potentiels;</t>
  </si>
  <si>
    <t>1.b) recense les données cliniques disponibles présentant un intérêt pour le dispositif et sa destination, ainsi que tout écart dans les preuves cliniques, grâce à une recherche systématique dans la littérature scientifique;</t>
  </si>
  <si>
    <t>1.c) évalue l'ensemble des données cliniques pertinentes en appréciant leur validité pour la détermination de la sécurité et des performances du dispositif;</t>
  </si>
  <si>
    <t>1.d) obtient, au moyen d'investigations cliniques bien conçues, conformément au plan de développement clinique, toute donnée clinique nouvelle ou supplémentaire nécessaire pour traiter les questions non résolues;</t>
  </si>
  <si>
    <t>1.e) analyse toutes les données cliniques pertinentes pour parvenir à des conclusions concernant la sécurité et les performances cliniques du dispositif, y compris ses bénéfices cliniques.</t>
  </si>
  <si>
    <t>2) Son ampleur et sa portée sont proportionnées et adaptées à la nature, à la classification, à la
destination et aux risques du dispositif en question, ainsi qu'aux allégations du fabricant au sujet du dispositif.</t>
  </si>
  <si>
    <t>Partie B : Suivi clinique àprès commercialisation</t>
  </si>
  <si>
    <t>Art 27 : Système d'identification unique des dispositifs</t>
  </si>
  <si>
    <t>Art 29 : Enregistrement des dispositifs</t>
  </si>
  <si>
    <t>Annexe III : Documentation relative à la surveillance post commercialisation</t>
  </si>
  <si>
    <t>1.1.a) Le plan de surveillance après commercialisation concerne la collecte et l'utilisation des informations disponibles tel que:
— les informations concernant les incidents graves, y compris les informations provenant des PSUR, et les
mesures correctives desécurité</t>
  </si>
  <si>
    <t>— les informations concernant les incidents qui ne sont pas des incidents graves et les données relatives aux éventuels effets secondaires indésirables,</t>
  </si>
  <si>
    <t>— les informations provenant du rapport de tendances,</t>
  </si>
  <si>
    <t>— les publications, bases de données et/ou registres techniques ou spécialisés,</t>
  </si>
  <si>
    <t>— les informations fournies par les utilisateurs, les distributeurs et les importateurs, y compris les retours
d'information et réclamations, et</t>
  </si>
  <si>
    <t>— les informations publiques concernant des dispositifs médicaux similaires.</t>
  </si>
  <si>
    <t>1.1.b) Le plan de surveillance après commercialisation comprend au moins:</t>
  </si>
  <si>
    <t>— un processus proactif et systématique de collecte des informations qui définit correctement les caractéristiques de performance des dispositifs et effectuer une comparaison entre les dispositifs et des produits similaires disponibles sur le marché,</t>
  </si>
  <si>
    <t>— des méthodes et des processus appropriés et efficaces pour l'évaluation des données collectées,</t>
  </si>
  <si>
    <t xml:space="preserve">— des indicateurs et des seuils adaptés à utiliser pour procéder à la réévaluation continue de l'analyse
bénéfice/risque et de la gestion des risques </t>
  </si>
  <si>
    <t>— des méthodes et des outils appropriés et efficaces pour donner suite aux réclamations et analyser les
données d'expérience en matière de commercialisation collectées sur le terrain</t>
  </si>
  <si>
    <t>— des méthodes et des protocoles pour gérer les événements faisant l'objet du rapport de tendances ainsi que les méthodes et protocoles servant à établir une éventuelle progression statistiquement significative de la fréquence ou de la sévérité des incidents ainsi que la période d'observation,</t>
  </si>
  <si>
    <t>— des méthodes et des protocoles permettant une communication efficace avec les autorités compétentes, les organismes notifiés, les opérateurs économiques et les utilisateurs,</t>
  </si>
  <si>
    <t>— une référence aux procédures permettant aux fabricants de satisfaire aux obligations</t>
  </si>
  <si>
    <t>— des procédures systématiques pour définir et engager les mesures appropriées, y compris des mesures
correctives,</t>
  </si>
  <si>
    <t>— des outils efficaces permettant d'identifier et de retrouver les dispositifs susceptibles de nécessiter des
mesures correctives, et</t>
  </si>
  <si>
    <t>— un plan de SCAC ou tout élément justifiant qu'un SCAC n'est pas applicable.</t>
  </si>
  <si>
    <t>1.2) un PSUR</t>
  </si>
  <si>
    <t>Annexe VI : Informations à fournir lors de l'enregistrment des dispositifs et des orpérateurs économiques et système IUD</t>
  </si>
  <si>
    <t>Partie A : Informations à fournir lors de l'enregistrement des dispositifs et opérateurs economiques</t>
  </si>
  <si>
    <t>1. Informations relatives des opérateurs économiques</t>
  </si>
  <si>
    <t>1.2 Les coordonnés, le nom et l'adresse du fabricant</t>
  </si>
  <si>
    <t>1.3 Les coordonnés, le nom et l’adresse des opérateurs économiques</t>
  </si>
  <si>
    <t>1.4 Le nom, l'adresse et les coordonnées de la ou les personnes chargées des affaires règlementaires.</t>
  </si>
  <si>
    <t>2.1 IUD-ID</t>
  </si>
  <si>
    <t xml:space="preserve">2.2 le numéro, le type, la date d'expiration du certificat du marquage CE ainsi que le nom, le numéro d’identification de l’organisme notifié et le lien vers les informations concernant la certification qui existe dans la base EUDAMED.  </t>
  </si>
  <si>
    <t xml:space="preserve">2.3 le ou les pays où le dispositif a été commercialisé   </t>
  </si>
  <si>
    <t>2.4 Si le dispositif est de classe IIa, IIb ou III le fabricant fournit les informations des États membres où le dispositif est ou sera mis à disposition,</t>
  </si>
  <si>
    <t>2.5 La classe de risque du DM</t>
  </si>
  <si>
    <t>2.6 Indication s’il s’agit d’un dispositif à usage unique retraité</t>
  </si>
  <si>
    <t>2.7 Indication de la présence ou l’absence d'une substance qui peut être  considérée comme un médicament et le nom de cette substance</t>
  </si>
  <si>
    <t>2.8 Indication de la présence ou l’absence d'une substance qui peut être considérée comme un médicament dérivé du sang ou du plasma d'origine humaine et le nom de cette substance</t>
  </si>
  <si>
    <t>2.9 Indication de la présence ou l’absence de cellules ou de tissus d'origine humaine, ou de leurs dérivés</t>
  </si>
  <si>
    <t>2.10 Indication de la présence ou l’absence de cellules ou de tissus d'origine animale, ou de leurs dérivés</t>
  </si>
  <si>
    <t>2.11 le numéro d'identification unique relatif aux investigations cliniques en rapport avec le DM ou le lien vers l'enregistrement des investigations dans le système électronique relatif à ces investigations.</t>
  </si>
  <si>
    <t>2. Informations relatives aux dispositifs</t>
  </si>
  <si>
    <t>2.12 Dans le cas des dispositifs n’ayant de destination médicale, une mention la destination du dispositif</t>
  </si>
  <si>
    <t>2.15 Le statut du dispositif (si il est mis ou non sur le marché, s’il y’a des mesures correctives mise en place)</t>
  </si>
  <si>
    <t>2.13 dans le cas des dispositifs conçus et fabriqués par une autre personne physique ou morale visée à l'article 10, paragraphe 15, le nom, l'adresse et les coordonnées de cette personne physique ou morale;</t>
  </si>
  <si>
    <t>2.14 Le résumé des caractéristiques de sécurité et des performances cliniques pour les dispositifs de classe III</t>
  </si>
  <si>
    <t>Partie B : Principaux éléments de données à fournir à la base de données IUD avec l'IUD-ID</t>
  </si>
  <si>
    <t>1. La quantité par unité des conditionnements</t>
  </si>
  <si>
    <t>5. Adresse et nom du fabricant comme mentionné dans l’étiquette</t>
  </si>
  <si>
    <t>6. Le N° d’enregistrement unique</t>
  </si>
  <si>
    <t xml:space="preserve">10. Le cas échéant, la dénomination commerciale ou le nom du DM  </t>
  </si>
  <si>
    <t>11. Le cas échéant, la référence, le modèle ou le N° existant dans le catalogue</t>
  </si>
  <si>
    <t>12. Le cas échéant, les dimensions cliniques</t>
  </si>
  <si>
    <t>14. Le cas échéant, les conditions de manipulation et stockage</t>
  </si>
  <si>
    <t>15. Le cas échéant, les autres dénominations du DM</t>
  </si>
  <si>
    <t>16. S’il est étiqueté ou non comme étant un DM à usage unique</t>
  </si>
  <si>
    <t>17. Indication de nombre maximale d’utilisation du DM</t>
  </si>
  <si>
    <t>18. Indication si le DM est étiqueté comme stérile</t>
  </si>
  <si>
    <t>19. Précision de la nécessité de stérilisation du dispositif avant l’utilisation</t>
  </si>
  <si>
    <t>20. Indication si le DM contient du latex</t>
  </si>
  <si>
    <t>21. Le cas échant, Si le DM contient des substances ou particules (débris dus à l’usure, les produits de dégradation et les résidus de transformation), les étiquettes signale la présence de ces substances doivent être apposés sur le dispositif.</t>
  </si>
  <si>
    <t>2. L'IUD – ID de base et toutes UDI – ID supplémentaires</t>
  </si>
  <si>
    <t>3. Les moyens de contrôle de la production (date de fabrication, d’expiration, N° de série et N° de lot)</t>
  </si>
  <si>
    <t>4.  le cas échéant, l'ID de l'unité d'utilisation UDI-ID (lorsqu'un IUD n'est pas indiqué sur l'étiquette du dispositif au niveau de son unité d'utilisation, un ID «Unité d'utilisation» est attribué de manière à associer l'utilisation d'un dispositif à un patient);</t>
  </si>
  <si>
    <t>7. Le nom et l’adresse du mandataire si existe comme mentionné dans l’étiquette</t>
  </si>
  <si>
    <t>8. Le code de la nomenclature des dispositifs médicaux</t>
  </si>
  <si>
    <t>9. la classe de risque du dispositif médical</t>
  </si>
  <si>
    <t>22. une URLpour des informations supplémentaires, telles qu'unenotice d'utilisation électronique (facultatif);</t>
  </si>
  <si>
    <t>23. Le cas échant, contre-indication ou mises en garde importantes</t>
  </si>
  <si>
    <t>24. Le statut de dispositif</t>
  </si>
  <si>
    <t>Partie C : Le système IUD</t>
  </si>
  <si>
    <t xml:space="preserve">3.9 Dans le cas d’une modification du dispositif, un nouveau IUD- ID est requis </t>
  </si>
  <si>
    <t>3.10 Si le dispositif passe par plusieurs processus de fabrication, le fabricant qui reconditionne ou réétiquette,  doit garder la trace de l’IUD du fabricant précèdent</t>
  </si>
  <si>
    <t>5.11 Les données des DM sont conservées même si le dispositif n’est plus sur le marché</t>
  </si>
  <si>
    <t xml:space="preserve">Art 83 : Système de surveillance après commercialisation mis en place par le fabricant </t>
  </si>
  <si>
    <t xml:space="preserve">Art 86 : Rapport périodique actualisé de sécurité </t>
  </si>
  <si>
    <t xml:space="preserve">Art 87 : Notification des incidents graves et des mesures correctives de sécurité </t>
  </si>
  <si>
    <t>Art 32 : Résumé des caractéristiques de sécurité et des performances cliniques</t>
  </si>
  <si>
    <t>3. L'IUD</t>
  </si>
  <si>
    <t>6.1 Règles applicables aux Dispositifs implantables</t>
  </si>
  <si>
    <t>6.1.1 Le niveau de conditionnement inférieur doit être identifié grâce à l’AIDC au moyen d’un IUD</t>
  </si>
  <si>
    <t>6.1.3 le fabricant identifie l’IUD du dispositif implantable</t>
  </si>
  <si>
    <t xml:space="preserve">6.2 Dispositifs réutilisable sont nettoyés, stérilisés, désinfectés ou remis à neuf entre l’utilisation </t>
  </si>
  <si>
    <t>6.2.1L’IUD de DM est facilement lisible après les opérations permettant son réutilisation</t>
  </si>
  <si>
    <t>6.2.2 Le fabricant définit les caractéristiques de l’IUD-IP comme N°de lot, N° de série</t>
  </si>
  <si>
    <t>6.4.2 Le fabricant attribue un IUD-ID à des groupes de configuration et non pas à chaque configuration faisant partie du groupe.</t>
  </si>
  <si>
    <t>6.4.3 le fabricant attribue un IUD-ID à chaque DM configurable</t>
  </si>
  <si>
    <t>6.4.4 le fabricant appose le support IUD du DM configurable sur l’assemblage dont le risque d’être échanger durant la durée de vie de système est minimale</t>
  </si>
  <si>
    <t>6.5.1 le fabricant attribue l’IUD au niveau de système de logiciel et assure que l’identification de logiciel est indiquée dans l’IUD-IP</t>
  </si>
  <si>
    <t xml:space="preserve">6.5.2 le fabricant attribue un nouvel IUD-ID dans le cas de modification des performances initiales, de l’interprétation des données ou la sécurité et l’utilisation prévue de logiciel </t>
  </si>
  <si>
    <t>6.5.3 Le fabricant attribue un IUD- IP dans le cas des révisions mineur du logiciel</t>
  </si>
  <si>
    <t>6.5.4 b) Le fabricant met à disposition de l’utilisateur l’IUD qui doit être disponible sur un écran</t>
  </si>
  <si>
    <t>6.5.4 c) Dans le cas des logiciels qui n’ont pas une interface pour l’utilisateur, l’IUD est transmis par une interface de programme d’application</t>
  </si>
  <si>
    <t>6.5.4 d) le marquage en clair de l’IUD est indisponible dans les affichages électroniques d’un logiciel</t>
  </si>
  <si>
    <t>6.4 Règles applicables aux Dispositifs configurables</t>
  </si>
  <si>
    <t>6.5 Règles applicables aux logiciels</t>
  </si>
  <si>
    <t>6.5.4 a) le fabricant appose sur le support physique du logiciel (CD ou DVD) l’IUD complet (AIDC et marquage en clair) qui est le même comme celui attribué au niveau du système logiciel</t>
  </si>
  <si>
    <t xml:space="preserve">6.1.2 a) Pour les dispositifs implantables actifs l’IUD-IP comporte le N° de série </t>
  </si>
  <si>
    <t>6.1.2 b) Pour les dispositifs implantables l’IUD-IP comporte le N° de série ou N° de lot</t>
  </si>
  <si>
    <t xml:space="preserve">Niveau moyen sur les exigences du règlement 2017/745 par Annexe </t>
  </si>
  <si>
    <t>1. Description et spécification du dispositif, y compris les variantes et les accessoires</t>
  </si>
  <si>
    <t>2. Informations devant être fournies par le fabricant</t>
  </si>
  <si>
    <t>3. Informations sur la conception et la fabrication</t>
  </si>
  <si>
    <t>4. Exigences générales en matière de sécurité et de performances</t>
  </si>
  <si>
    <t>5. Analyse bénéfice/risque et gestion des risques</t>
  </si>
  <si>
    <t>6. Vérification et validation du produit</t>
  </si>
  <si>
    <t>Chapitre III  Exigences relatives aux informations fournies avec le dispositif</t>
  </si>
  <si>
    <t xml:space="preserve">Art 88 : Rapport de tendances </t>
  </si>
  <si>
    <t xml:space="preserve">Art 89 : Analyse des incidents graves et des mesures correctives de sécurité </t>
  </si>
  <si>
    <t>…</t>
  </si>
  <si>
    <t>Document d'appui à la déclaration première partie de conformité au règlement 2017/745</t>
  </si>
  <si>
    <t>Annexe I : Exigences générales en matière de sécurité et de performance</t>
  </si>
  <si>
    <t xml:space="preserve">  Résultats de la MAÎTRISE DOCUMENTAIRE conformément au Règlement 2017/745</t>
  </si>
  <si>
    <t>Doc. 1 : Notice d'utilisation</t>
  </si>
  <si>
    <t>Doc. 2: Etiquetage</t>
  </si>
  <si>
    <t>Doc. 3 : Documentation technique</t>
  </si>
  <si>
    <t>Relation entre les differents documents</t>
  </si>
  <si>
    <t>Doc. 5: Dossier et plan de gestion des risques</t>
  </si>
  <si>
    <t>Doc. 6: Rapport et plan d'évaluation clinique</t>
  </si>
  <si>
    <t>Doc. 4: Documentation technique après commercialisation et le plan de SAC</t>
  </si>
  <si>
    <t>Doc. 7: Plan de suivi clinique après commercialisation</t>
  </si>
  <si>
    <t>Doc. 8: Système de management de la qualité</t>
  </si>
  <si>
    <t>Doc. 9: Déclaration de conformité</t>
  </si>
  <si>
    <t>Doc. 10: Système IUD et tracabilité</t>
  </si>
  <si>
    <t>Doc. 11: Vigilance</t>
  </si>
  <si>
    <t>Doc. 12: Rapport de tendances</t>
  </si>
  <si>
    <t>Doc. 13: Rapport actualisé périodique et de sécurité</t>
  </si>
  <si>
    <t>Doc. 14: Carte d'implant</t>
  </si>
  <si>
    <t>Doc. 15: Conditionnement Stérile</t>
  </si>
  <si>
    <t>N° Annexe</t>
  </si>
  <si>
    <t>présente dans la documentation technique</t>
  </si>
  <si>
    <t>I.Ch2.(10.4.5; 11.1.d; 11.2; 11.2.d; 11.4; 14.7; 16.1.b)
I.Ch3(23.1; 23.1.a; 23.a; 23.1.f; 23.4)</t>
  </si>
  <si>
    <t>I.Ch2.(10.4.5;14.1)
I.Ch3.(23.1.a, 23.1.c, 23.2)</t>
  </si>
  <si>
    <t>I.Ch2.(10.1.b; 10.1.c; 10.1.d;10.1.f; 10.1.g; 10.1.h; 10.4.1; 10.4.2; 10.4.2.a; 10.4.2.b; 10.4.2.c; 10.4.5; 12.1; 12.2; 13.1.a; 13.1.b; 13.1.c 13.2.a; 13.2.b; 13.2.c; 13.3; 14.6; 15.1; 15.2; 16.3; 16.4; 16.4; 16.4.b; 17.3; 17.4. 18.2; 18.8; 22.1)</t>
  </si>
  <si>
    <t>I.Ch1.(2; 3; 8; 9)
I.Ch2(10.6; 11.a; 14.1; 14.2; 14.2.b; 14.2.c; 14.2.d; 14.2.e; 14.2.f; 14.2.g; 14.3; 14.4; 14.5; 14.7; 18.1; 19.1.c; 20.5; 22.2)
I.Ch3.(23.1.h)</t>
  </si>
  <si>
    <t>I.Ch3(23.1; 23.3)</t>
  </si>
  <si>
    <t>Cartographie de la MAÎTRISE DOCUMENTAIRE conformément au règlement 2017/745</t>
  </si>
  <si>
    <t>III.1.1; III.1.2</t>
  </si>
  <si>
    <t>XIV.A</t>
  </si>
  <si>
    <t>XIV.B</t>
  </si>
  <si>
    <t>VI</t>
  </si>
  <si>
    <t>Statut</t>
  </si>
  <si>
    <t>Fabricants, où en êtes vous par rapport au Règlement Européen  2017/745 ?</t>
  </si>
  <si>
    <t xml:space="preserve">Chapitre II : Mise sur le marché </t>
  </si>
  <si>
    <t xml:space="preserve"> Chapitre III : Enregistrement, EUDAMED et Résumé périodique de sécurité et de performance</t>
  </si>
  <si>
    <t>Chapitre VII: Surveillance après commercialisation, Vigilance et surveillance du marché</t>
  </si>
  <si>
    <t xml:space="preserve"> Fiche de déclaration de conformité par une première partie - norme ISO 17050</t>
  </si>
  <si>
    <t>Enregistrement de qualité :  A4 100% vertical</t>
  </si>
  <si>
    <t>COMMENTAIRES sur les RÉSULTATS obtenus</t>
  </si>
  <si>
    <t>Commentaires (collectifs si possible)  :</t>
  </si>
  <si>
    <t>DÉCISIONS : Plans d'action PRIORITAIRES</t>
  </si>
  <si>
    <t>Plan n°3 :</t>
  </si>
  <si>
    <t>Cartographie par Annexe</t>
  </si>
  <si>
    <t>Chapitre I : Exigences générales</t>
  </si>
  <si>
    <t>Art 31 : Enregistrement des fabricants</t>
  </si>
  <si>
    <t>Art 61 : Evaluation clinique</t>
  </si>
  <si>
    <t>Réf. Chapitre</t>
  </si>
  <si>
    <t>Art 7; Art 32</t>
  </si>
  <si>
    <t>Art 32</t>
  </si>
  <si>
    <t>Art 10.10; Art 83.(1; 2; 4)</t>
  </si>
  <si>
    <t>Art 10.2</t>
  </si>
  <si>
    <t>Art 10.3; Art 61.11; Art 61.12</t>
  </si>
  <si>
    <t>Art 10.3; Art 61.11</t>
  </si>
  <si>
    <t>Art 10.6; Art 19.1</t>
  </si>
  <si>
    <t>Art 10.7, Art 27.(1; 3; 4; 6; 7; 8); Art 29.(1; 3); Art 31.(1; 3; 4)</t>
  </si>
  <si>
    <t>Art 10.(9.k; 13); Art 87.(1.b; 3; 4; 5; 8); Art 89.(1; 5; 8)</t>
  </si>
  <si>
    <t>Art 88.1</t>
  </si>
  <si>
    <t>Art 86</t>
  </si>
  <si>
    <t>Art 18.(a; b; c; d)</t>
  </si>
  <si>
    <t>1. Le résumé des caractéristiques de sécurité et des performances cliniques est écrit de manière à être clair pour l'utilisateur auquelle dispositif est destiné et,le cas échéant,pour le patient,et il est mis à la disposition du public via Eudamed.</t>
  </si>
  <si>
    <t>Art 10.1; 10.4; 10.5; 10.8
Art 86.1; Art 87.1.a; Art 61.12, Art 32</t>
  </si>
  <si>
    <t>tel</t>
  </si>
  <si>
    <t xml:space="preserve">                    Evaluation par Chapitre</t>
  </si>
  <si>
    <t>NOM et Prénom du PCVRR</t>
  </si>
  <si>
    <t xml:space="preserve">                    Evaluation par Annexe</t>
  </si>
  <si>
    <t>Critères d'exigence des chapitres du règlement 2017/745</t>
  </si>
  <si>
    <t>Taux moyen Minimal</t>
  </si>
  <si>
    <t>Convaincant</t>
  </si>
  <si>
    <t>Conforme</t>
  </si>
  <si>
    <t>Non Applicable</t>
  </si>
  <si>
    <t>Taux moyen Maximal</t>
  </si>
  <si>
    <t>Insuffisant</t>
  </si>
  <si>
    <t>Conformité de niveau 1 :  Revoyez le fonctionnement de vos activités.</t>
  </si>
  <si>
    <t xml:space="preserve">Statut </t>
  </si>
  <si>
    <t>En attente…</t>
  </si>
  <si>
    <t>Complet</t>
  </si>
  <si>
    <t>Incomplet</t>
  </si>
  <si>
    <t>Niveau de 
CONFORMITE</t>
  </si>
  <si>
    <t>Taux</t>
  </si>
  <si>
    <t>Libélllés 
explicites</t>
  </si>
  <si>
    <t>Revoir les documents prouvant la conformité à l'exigence</t>
  </si>
  <si>
    <t xml:space="preserve">Les preuves sont complètes mais une mise à jour permanente est requise </t>
  </si>
  <si>
    <t>égale 100%</t>
  </si>
  <si>
    <t>inférieur à 100%</t>
  </si>
  <si>
    <t>Echelles d'évaluation de la maitrise documentaire</t>
  </si>
  <si>
    <t>Chapitre VI: Evaluation clinique et investigation clinique</t>
  </si>
  <si>
    <t>Dispositif médical (DM)</t>
  </si>
  <si>
    <t>Dispositif médical implantable actif (DMIA)</t>
  </si>
  <si>
    <t>Indiquez le type de dispositif</t>
  </si>
  <si>
    <r>
      <rPr>
        <sz val="6"/>
        <color theme="1"/>
        <rFont val="Arial"/>
        <family val="2"/>
      </rPr>
      <t xml:space="preserve">Libellés explicites </t>
    </r>
    <r>
      <rPr>
        <b/>
        <sz val="6"/>
        <color theme="1"/>
        <rFont val="Arial"/>
        <family val="2"/>
      </rPr>
      <t xml:space="preserve">
des niveaux de VÉRACITÉ</t>
    </r>
  </si>
  <si>
    <r>
      <rPr>
        <sz val="6"/>
        <color theme="1"/>
        <rFont val="Arial"/>
        <family val="2"/>
      </rPr>
      <t xml:space="preserve">Choix de </t>
    </r>
    <r>
      <rPr>
        <b/>
        <sz val="6"/>
        <color theme="1"/>
        <rFont val="Arial"/>
        <family val="2"/>
      </rPr>
      <t>VÉRACITÉ</t>
    </r>
  </si>
  <si>
    <r>
      <t xml:space="preserve">Taux de </t>
    </r>
    <r>
      <rPr>
        <b/>
        <sz val="6"/>
        <color theme="1"/>
        <rFont val="Arial"/>
        <family val="2"/>
      </rPr>
      <t>VÉRACITÉ</t>
    </r>
  </si>
  <si>
    <r>
      <t xml:space="preserve">Niveau de </t>
    </r>
    <r>
      <rPr>
        <b/>
        <sz val="6"/>
        <color rgb="FF900000"/>
        <rFont val="Arial"/>
        <family val="2"/>
      </rPr>
      <t>CONFORMITE</t>
    </r>
  </si>
  <si>
    <r>
      <t xml:space="preserve">Libellés explicites 
</t>
    </r>
    <r>
      <rPr>
        <b/>
        <sz val="6"/>
        <color rgb="FF900000"/>
        <rFont val="Arial"/>
        <family val="2"/>
      </rPr>
      <t>des niveaux de conformité</t>
    </r>
  </si>
  <si>
    <r>
      <rPr>
        <b/>
        <sz val="7"/>
        <color theme="1"/>
        <rFont val="Arial"/>
        <family val="2"/>
      </rPr>
      <t xml:space="preserve">Niveau 1 </t>
    </r>
    <r>
      <rPr>
        <sz val="7"/>
        <color theme="1"/>
        <rFont val="Arial"/>
        <family val="2"/>
      </rPr>
      <t>: L'exigence est respectée</t>
    </r>
  </si>
  <si>
    <r>
      <t xml:space="preserve">Conformité de niveau 1 :  </t>
    </r>
    <r>
      <rPr>
        <sz val="7"/>
        <color rgb="FF900000"/>
        <rFont val="Arial"/>
        <family val="2"/>
      </rPr>
      <t>Revoyez le fonctionnement de vos activités.</t>
    </r>
  </si>
  <si>
    <r>
      <rPr>
        <b/>
        <sz val="7"/>
        <color theme="1"/>
        <rFont val="Arial"/>
        <family val="2"/>
      </rPr>
      <t>Niveau 2</t>
    </r>
    <r>
      <rPr>
        <sz val="7"/>
        <color theme="1"/>
        <rFont val="Arial"/>
        <family val="2"/>
      </rPr>
      <t xml:space="preserve"> : La conformité à l'exigence est en cours…</t>
    </r>
  </si>
  <si>
    <r>
      <t xml:space="preserve">Conformité de niveau 2 : </t>
    </r>
    <r>
      <rPr>
        <sz val="7"/>
        <color rgb="FF900000"/>
        <rFont val="Arial"/>
        <family val="2"/>
      </rPr>
      <t>Des améliorations peuvent encore être apportées.</t>
    </r>
  </si>
  <si>
    <r>
      <rPr>
        <b/>
        <sz val="7"/>
        <color theme="1"/>
        <rFont val="Arial"/>
        <family val="2"/>
      </rPr>
      <t xml:space="preserve">Niveau 3 </t>
    </r>
    <r>
      <rPr>
        <sz val="7"/>
        <color theme="1"/>
        <rFont val="Arial"/>
        <family val="2"/>
      </rPr>
      <t>: L'exigence n'est pas respectée</t>
    </r>
  </si>
  <si>
    <r>
      <rPr>
        <b/>
        <sz val="7"/>
        <color theme="1"/>
        <rFont val="Arial"/>
        <family val="2"/>
      </rPr>
      <t>Niveau 4</t>
    </r>
    <r>
      <rPr>
        <sz val="7"/>
        <color theme="1"/>
        <rFont val="Arial"/>
        <family val="2"/>
      </rPr>
      <t xml:space="preserve"> : L'exigence est non applicable</t>
    </r>
  </si>
  <si>
    <r>
      <t xml:space="preserve">Non applicable : </t>
    </r>
    <r>
      <rPr>
        <sz val="7"/>
        <color rgb="FF900000"/>
        <rFont val="Arial"/>
        <family val="2"/>
      </rPr>
      <t>Ce critère ne peut pas être appliqué, d'une manière justifiée.</t>
    </r>
  </si>
  <si>
    <r>
      <rPr>
        <b/>
        <i/>
        <sz val="6"/>
        <color rgb="FF0432FF"/>
        <rFont val="Arial"/>
        <family val="2"/>
      </rPr>
      <t xml:space="preserve">Attention : </t>
    </r>
    <r>
      <rPr>
        <i/>
        <sz val="6"/>
        <color rgb="FF0432FF"/>
        <rFont val="Arial"/>
        <family val="2"/>
      </rPr>
      <t>Seules les cases blanches écrites en bleu peuvent être modifiées par l’utilisateur. Cela concerne toutes les parties de l’outil</t>
    </r>
  </si>
  <si>
    <r>
      <t>LIBELLÉS</t>
    </r>
    <r>
      <rPr>
        <sz val="7"/>
        <color rgb="FF900000"/>
        <rFont val="Arial"/>
        <family val="2"/>
      </rPr>
      <t xml:space="preserve"> des niveaux de </t>
    </r>
    <r>
      <rPr>
        <b/>
        <sz val="7"/>
        <color rgb="FF900000"/>
        <rFont val="Arial"/>
        <family val="2"/>
      </rPr>
      <t>CONFORMITE</t>
    </r>
    <r>
      <rPr>
        <sz val="7"/>
        <color rgb="FF900000"/>
        <rFont val="Arial"/>
        <family val="2"/>
      </rPr>
      <t xml:space="preserve"> des </t>
    </r>
    <r>
      <rPr>
        <b/>
        <sz val="7"/>
        <color rgb="FF900000"/>
        <rFont val="Arial"/>
        <family val="2"/>
      </rPr>
      <t xml:space="preserve">ARTICLES </t>
    </r>
    <r>
      <rPr>
        <sz val="7"/>
        <color rgb="FF900000"/>
        <rFont val="Arial"/>
        <family val="2"/>
      </rPr>
      <t xml:space="preserve">du règlement </t>
    </r>
  </si>
  <si>
    <r>
      <rPr>
        <b/>
        <i/>
        <sz val="5"/>
        <color rgb="FF000000"/>
        <rFont val="Arial"/>
        <family val="2"/>
      </rPr>
      <t>Equipe d'étudiants</t>
    </r>
    <r>
      <rPr>
        <i/>
        <sz val="5"/>
        <color rgb="FF000000"/>
        <rFont val="Arial"/>
        <family val="2"/>
      </rPr>
      <t xml:space="preserve"> : KABBABI Kaouter, MHAMDI Salma, MOUITIE Ghita, NYAGAM KEMAJOU Olivier Donald, OMRANI Ryhab, OUISSA Kaouthar, PETNTANG DJONGANG Chrispy Cédric, SALMI Silyana</t>
    </r>
  </si>
  <si>
    <t xml:space="preserve">  PRÉSENTATION DES ONGLETS :</t>
  </si>
  <si>
    <t>{Mode d'emploi} :</t>
  </si>
  <si>
    <t>* Echelles d'évaluation utilisées avec leurs seuils</t>
  </si>
  <si>
    <t xml:space="preserve">* Explication sur le fonctionnement de l'outil
</t>
  </si>
  <si>
    <t>{Evaluation par Chapitre} :  87 critères</t>
  </si>
  <si>
    <t xml:space="preserve"> {Evaluation par Annexe} : 286 critères</t>
  </si>
  <si>
    <t>{Résultats Globaux} :</t>
  </si>
  <si>
    <t>{Maitrise documentaire} :</t>
  </si>
  <si>
    <t>{Déclaration ISO 17050} :</t>
  </si>
  <si>
    <t>* Pour communiquer librement ses résultats s'ils sont considérés comme probants</t>
  </si>
  <si>
    <r>
      <t xml:space="preserve">NB : Cet outil se veut être une aide et </t>
    </r>
    <r>
      <rPr>
        <b/>
        <sz val="7"/>
        <color rgb="FFFF0000"/>
        <rFont val="Arial"/>
        <family val="2"/>
      </rPr>
      <t>ne garantit pas l'obtention du Marquage CE</t>
    </r>
  </si>
  <si>
    <r>
      <t xml:space="preserve">Le fabricant n'utilise pas de texte, de noms, de marques,  d'images et de signes figuratifs ou autres susceptibles d'induire l'utilisateur ou le patient  en erreur en ce qui concerne la destination,  la sécurité et les performances du dispositif
a) </t>
    </r>
    <r>
      <rPr>
        <b/>
        <sz val="8"/>
        <color rgb="FF000000"/>
        <rFont val="Arial"/>
        <family val="2"/>
      </rPr>
      <t xml:space="preserve">en attribuant au dispositif des fonctions et des propriétés qu'il n'a pas ; </t>
    </r>
  </si>
  <si>
    <r>
      <t xml:space="preserve">b) </t>
    </r>
    <r>
      <rPr>
        <b/>
        <sz val="8"/>
        <color rgb="FF000000"/>
        <rFont val="Arial"/>
        <family val="2"/>
      </rPr>
      <t>en donnant une impression trompeuse sur le traitement ou le diagnostic</t>
    </r>
    <r>
      <rPr>
        <sz val="8"/>
        <color rgb="FF000000"/>
        <rFont val="Arial"/>
        <family val="2"/>
      </rPr>
      <t xml:space="preserve">, ou sur des fonctions ou des propriétés </t>
    </r>
    <r>
      <rPr>
        <b/>
        <sz val="8"/>
        <color rgb="FF000000"/>
        <rFont val="Arial"/>
        <family val="2"/>
      </rPr>
      <t>qui ne sont pas celles du dispositif en question</t>
    </r>
    <r>
      <rPr>
        <sz val="8"/>
        <color rgb="FF000000"/>
        <rFont val="Arial"/>
        <family val="2"/>
      </rPr>
      <t xml:space="preserve"> ;</t>
    </r>
  </si>
  <si>
    <r>
      <t xml:space="preserve">c) </t>
    </r>
    <r>
      <rPr>
        <b/>
        <sz val="8"/>
        <color rgb="FF000000"/>
        <rFont val="Arial"/>
        <family val="2"/>
      </rPr>
      <t>en omettant d'informer l'utilisateur ou le patient d'un risque probable</t>
    </r>
    <r>
      <rPr>
        <sz val="8"/>
        <color rgb="FF000000"/>
        <rFont val="Arial"/>
        <family val="2"/>
      </rPr>
      <t xml:space="preserve"> lié à l'utilisation du dispositif conformément à sa destination ;</t>
    </r>
  </si>
  <si>
    <r>
      <t xml:space="preserve">d) </t>
    </r>
    <r>
      <rPr>
        <b/>
        <sz val="8"/>
        <color rgb="FF000000"/>
        <rFont val="Arial"/>
        <family val="2"/>
      </rPr>
      <t>en suggérant d'autres utilisations du dispositif que celles déclarées</t>
    </r>
    <r>
      <rPr>
        <sz val="8"/>
        <color rgb="FF000000"/>
        <rFont val="Arial"/>
        <family val="2"/>
      </rPr>
      <t xml:space="preserve"> de la destination pour laquelle l'évaluation de la conformité a été réalisée.</t>
    </r>
  </si>
  <si>
    <r>
      <t xml:space="preserve">1. Le fabricant veille à ce que les </t>
    </r>
    <r>
      <rPr>
        <b/>
        <sz val="8"/>
        <color rgb="FF000000"/>
        <rFont val="Arial"/>
        <family val="2"/>
      </rPr>
      <t xml:space="preserve">dispositifs aient été conçus et fabriqués conformément aux exigences du présent règlement. </t>
    </r>
  </si>
  <si>
    <r>
      <t xml:space="preserve">2. Le fabricant </t>
    </r>
    <r>
      <rPr>
        <b/>
        <sz val="8"/>
        <color rgb="FF000000"/>
        <rFont val="Arial"/>
        <family val="2"/>
      </rPr>
      <t>établit, documente et maintient un système de gestion des risques</t>
    </r>
    <r>
      <rPr>
        <sz val="8"/>
        <color rgb="FF000000"/>
        <rFont val="Arial"/>
        <family val="2"/>
      </rPr>
      <t>.</t>
    </r>
  </si>
  <si>
    <r>
      <t xml:space="preserve">3. Le fabricant réalise </t>
    </r>
    <r>
      <rPr>
        <b/>
        <sz val="8"/>
        <rFont val="Arial"/>
        <family val="2"/>
      </rPr>
      <t>une évaluation clinique comprennant un SCAC.</t>
    </r>
  </si>
  <si>
    <r>
      <t xml:space="preserve">4. Le fabricant de dispositifs, autres que des dispositifs sur mesure, </t>
    </r>
    <r>
      <rPr>
        <b/>
        <sz val="8"/>
        <rFont val="Arial"/>
        <family val="2"/>
      </rPr>
      <t xml:space="preserve">établit et tient à jour la documentation technique. </t>
    </r>
  </si>
  <si>
    <r>
      <t xml:space="preserve">5. Le fabricant de dispositifs sur mesure </t>
    </r>
    <r>
      <rPr>
        <b/>
        <sz val="8"/>
        <rFont val="Arial"/>
        <family val="2"/>
      </rPr>
      <t>établit, tient à jour et à disposition des autorités compétentes la documentation visée à l'annexe XIII (procédure pour les dispositifs sur mesures).</t>
    </r>
  </si>
  <si>
    <r>
      <t>6. Le fabricant</t>
    </r>
    <r>
      <rPr>
        <b/>
        <sz val="8"/>
        <rFont val="Arial"/>
        <family val="2"/>
      </rPr>
      <t xml:space="preserve"> établit une déclaration de conformité UE</t>
    </r>
    <r>
      <rPr>
        <sz val="8"/>
        <rFont val="Arial"/>
        <family val="2"/>
      </rPr>
      <t xml:space="preserve"> (à l'exception des dispositifs sur mesure).</t>
    </r>
  </si>
  <si>
    <r>
      <t xml:space="preserve">7. Le fabricant se conforme </t>
    </r>
    <r>
      <rPr>
        <b/>
        <sz val="8"/>
        <color rgb="FF000000"/>
        <rFont val="Arial"/>
        <family val="2"/>
      </rPr>
      <t>aux obligations du système IUD.</t>
    </r>
  </si>
  <si>
    <r>
      <t>8. Le fabricant</t>
    </r>
    <r>
      <rPr>
        <b/>
        <sz val="8"/>
        <color rgb="FF000000"/>
        <rFont val="Arial"/>
        <family val="2"/>
      </rPr>
      <t xml:space="preserve"> tient toute la documentation nécessaire à la disposition des autorités compétentes</t>
    </r>
    <r>
      <rPr>
        <sz val="8"/>
        <color rgb="FF000000"/>
        <rFont val="Arial"/>
        <family val="2"/>
      </rPr>
      <t xml:space="preserve"> pour </t>
    </r>
    <r>
      <rPr>
        <b/>
        <sz val="8"/>
        <color rgb="FF000000"/>
        <rFont val="Arial"/>
        <family val="2"/>
      </rPr>
      <t>une durée de 10 ans</t>
    </r>
    <r>
      <rPr>
        <sz val="8"/>
        <color rgb="FF000000"/>
        <rFont val="Arial"/>
        <family val="2"/>
      </rPr>
      <t xml:space="preserve"> pour les dispositifs médicaux.</t>
    </r>
  </si>
  <si>
    <r>
      <rPr>
        <b/>
        <sz val="8"/>
        <color rgb="FF000000"/>
        <rFont val="Arial"/>
        <family val="2"/>
      </rPr>
      <t>Le système  porte au moins sur les aspects suivants :</t>
    </r>
    <r>
      <rPr>
        <sz val="8"/>
        <color rgb="FF000000"/>
        <rFont val="Arial"/>
        <family val="2"/>
      </rPr>
      <t xml:space="preserve">
9. a) </t>
    </r>
    <r>
      <rPr>
        <b/>
        <sz val="8"/>
        <color rgb="FF000000"/>
        <rFont val="Arial"/>
        <family val="2"/>
      </rPr>
      <t>Une stratégie de respect de la réglementation</t>
    </r>
    <r>
      <rPr>
        <sz val="8"/>
        <color rgb="FF000000"/>
        <rFont val="Arial"/>
        <family val="2"/>
      </rPr>
      <t xml:space="preserve"> (respect des procédures d'évaluation de la conformité et de gestion des modifications apportées aux dispositifs concernés par le système de gestion de la qualité) ;</t>
    </r>
  </si>
  <si>
    <r>
      <t xml:space="preserve">9. b) </t>
    </r>
    <r>
      <rPr>
        <b/>
        <sz val="8"/>
        <color rgb="FF000000"/>
        <rFont val="Arial"/>
        <family val="2"/>
      </rPr>
      <t xml:space="preserve">L'identification des exigences générales en matière de sécurité et de performances et de solutions pour les respecter </t>
    </r>
    <r>
      <rPr>
        <sz val="8"/>
        <color rgb="FF000000"/>
        <rFont val="Arial"/>
        <family val="2"/>
      </rPr>
      <t>;</t>
    </r>
  </si>
  <si>
    <r>
      <t xml:space="preserve">9. c) </t>
    </r>
    <r>
      <rPr>
        <b/>
        <sz val="8"/>
        <color rgb="FF000000"/>
        <rFont val="Arial"/>
        <family val="2"/>
      </rPr>
      <t>La responsabilité de la gestion</t>
    </r>
    <r>
      <rPr>
        <sz val="8"/>
        <color rgb="FF000000"/>
        <rFont val="Arial"/>
        <family val="2"/>
      </rPr>
      <t xml:space="preserve"> ;</t>
    </r>
  </si>
  <si>
    <r>
      <t xml:space="preserve">9. d) </t>
    </r>
    <r>
      <rPr>
        <b/>
        <sz val="8"/>
        <color rgb="FF000000"/>
        <rFont val="Arial"/>
        <family val="2"/>
      </rPr>
      <t>La gestion des ressources, et notamment la sélection et le contrôle des fournisseurs et sous-traitants</t>
    </r>
    <r>
      <rPr>
        <sz val="8"/>
        <color rgb="FF000000"/>
        <rFont val="Arial"/>
        <family val="2"/>
      </rPr>
      <t xml:space="preserve"> ;</t>
    </r>
  </si>
  <si>
    <r>
      <t>9. e)</t>
    </r>
    <r>
      <rPr>
        <b/>
        <sz val="8"/>
        <color rgb="FF000000"/>
        <rFont val="Arial"/>
        <family val="2"/>
      </rPr>
      <t xml:space="preserve"> La gestion des risques</t>
    </r>
    <r>
      <rPr>
        <sz val="8"/>
        <color rgb="FF000000"/>
        <rFont val="Arial"/>
        <family val="2"/>
      </rPr>
      <t xml:space="preserve"> ;</t>
    </r>
  </si>
  <si>
    <r>
      <t xml:space="preserve">9. f) </t>
    </r>
    <r>
      <rPr>
        <b/>
        <sz val="8"/>
        <color rgb="FF000000"/>
        <rFont val="Arial"/>
        <family val="2"/>
      </rPr>
      <t xml:space="preserve">L'évaluation clinique y compris le SCAC </t>
    </r>
    <r>
      <rPr>
        <sz val="8"/>
        <color rgb="FF000000"/>
        <rFont val="Arial"/>
        <family val="2"/>
      </rPr>
      <t>;</t>
    </r>
  </si>
  <si>
    <r>
      <t>9. g</t>
    </r>
    <r>
      <rPr>
        <b/>
        <sz val="8"/>
        <color rgb="FF000000"/>
        <rFont val="Arial"/>
        <family val="2"/>
      </rPr>
      <t>) La réalisation du produit</t>
    </r>
    <r>
      <rPr>
        <sz val="8"/>
        <color rgb="FF000000"/>
        <rFont val="Arial"/>
        <family val="2"/>
      </rPr>
      <t xml:space="preserve"> (planification, conception,élaboration, production et fourniture de services) ;</t>
    </r>
  </si>
  <si>
    <r>
      <t xml:space="preserve">9. h) </t>
    </r>
    <r>
      <rPr>
        <b/>
        <sz val="8"/>
        <color rgb="FF000000"/>
        <rFont val="Arial"/>
        <family val="2"/>
      </rPr>
      <t>La vérification des attributions d'IUD ;</t>
    </r>
  </si>
  <si>
    <r>
      <t xml:space="preserve">9. i) </t>
    </r>
    <r>
      <rPr>
        <b/>
        <sz val="8"/>
        <rFont val="Arial"/>
        <family val="2"/>
      </rPr>
      <t>L'élaboration, la mise en œuvre et le maintien d'un système de surveillance après commercialisation</t>
    </r>
    <r>
      <rPr>
        <sz val="8"/>
        <rFont val="Arial"/>
        <family val="2"/>
      </rPr>
      <t xml:space="preserve"> ;</t>
    </r>
  </si>
  <si>
    <r>
      <t xml:space="preserve">9. k) </t>
    </r>
    <r>
      <rPr>
        <b/>
        <sz val="8"/>
        <color rgb="FF000000"/>
        <rFont val="Arial"/>
        <family val="2"/>
      </rPr>
      <t>les processus de notification des incidents graves et des mesures correctives de sécurité dans un contexte de vigilance ;</t>
    </r>
  </si>
  <si>
    <r>
      <t xml:space="preserve">9. l) </t>
    </r>
    <r>
      <rPr>
        <b/>
        <sz val="8"/>
        <color rgb="FF000000"/>
        <rFont val="Arial"/>
        <family val="2"/>
      </rPr>
      <t>La gestion et la vérification de l'efficacité des mesures correctives et préventives</t>
    </r>
    <r>
      <rPr>
        <sz val="8"/>
        <color rgb="FF000000"/>
        <rFont val="Arial"/>
        <family val="2"/>
      </rPr>
      <t xml:space="preserve"> ;</t>
    </r>
  </si>
  <si>
    <r>
      <t xml:space="preserve">9. m) </t>
    </r>
    <r>
      <rPr>
        <b/>
        <sz val="8"/>
        <color rgb="FF000000"/>
        <rFont val="Arial"/>
        <family val="2"/>
      </rPr>
      <t>Les procédures de contrôle et mesure des résultats, d'analyse des données et d'amélioration des produits.</t>
    </r>
  </si>
  <si>
    <r>
      <t xml:space="preserve">10. Le fabricant de dispositifs </t>
    </r>
    <r>
      <rPr>
        <b/>
        <sz val="8"/>
        <color rgb="FF000000"/>
        <rFont val="Arial"/>
        <family val="2"/>
      </rPr>
      <t>applique et met à jour le système de surveillance après commercialisation.</t>
    </r>
  </si>
  <si>
    <r>
      <t xml:space="preserve">12. Dans le </t>
    </r>
    <r>
      <rPr>
        <b/>
        <sz val="8"/>
        <color rgb="FF000000"/>
        <rFont val="Arial"/>
        <family val="2"/>
      </rPr>
      <t>cas de non-conformité</t>
    </r>
    <r>
      <rPr>
        <sz val="8"/>
        <color rgb="FF000000"/>
        <rFont val="Arial"/>
        <family val="2"/>
      </rPr>
      <t xml:space="preserve"> du dispositif, le fabricant </t>
    </r>
    <r>
      <rPr>
        <b/>
        <sz val="8"/>
        <color rgb="FF000000"/>
        <rFont val="Arial"/>
        <family val="2"/>
      </rPr>
      <t xml:space="preserve">prend immédiatement les mesures correctives </t>
    </r>
    <r>
      <rPr>
        <sz val="8"/>
        <color rgb="FF000000"/>
        <rFont val="Arial"/>
        <family val="2"/>
      </rPr>
      <t>nécessaires pour le mettre en conformité, le retirer ou le rappeler.</t>
    </r>
  </si>
  <si>
    <r>
      <t>13. Le fabrican</t>
    </r>
    <r>
      <rPr>
        <b/>
        <sz val="8"/>
        <color rgb="FF000000"/>
        <rFont val="Arial"/>
        <family val="2"/>
      </rPr>
      <t xml:space="preserve">t dispose d'un système d'enregistrement et de notification des incidents et des mesures correctives </t>
    </r>
    <r>
      <rPr>
        <sz val="8"/>
        <color rgb="FF000000"/>
        <rFont val="Arial"/>
        <family val="2"/>
      </rPr>
      <t xml:space="preserve">de sécurité </t>
    </r>
  </si>
  <si>
    <r>
      <t xml:space="preserve">1. Le fabricant </t>
    </r>
    <r>
      <rPr>
        <b/>
        <sz val="8"/>
        <color rgb="FF000000"/>
        <rFont val="Arial"/>
        <family val="2"/>
      </rPr>
      <t xml:space="preserve">dispose </t>
    </r>
    <r>
      <rPr>
        <sz val="8"/>
        <color rgb="FF000000"/>
        <rFont val="Arial"/>
        <family val="2"/>
      </rPr>
      <t>au sein de l'organisation au moins</t>
    </r>
    <r>
      <rPr>
        <b/>
        <sz val="8"/>
        <color rgb="FF000000"/>
        <rFont val="Arial"/>
        <family val="2"/>
      </rPr>
      <t xml:space="preserve"> une personne chargée de veiller au respect de la réglementation</t>
    </r>
  </si>
  <si>
    <r>
      <t xml:space="preserve">Cette personne dispose d'un:
a)  </t>
    </r>
    <r>
      <rPr>
        <b/>
        <sz val="8"/>
        <rFont val="Arial"/>
        <family val="2"/>
      </rPr>
      <t xml:space="preserve">diplôme en droit, médecine, pharmacie, ingénierie </t>
    </r>
    <r>
      <rPr>
        <sz val="8"/>
        <rFont val="Arial"/>
        <family val="2"/>
      </rPr>
      <t xml:space="preserve">ou dans une autre discipline scientifique pertinente, ou un cycle de cours reconnu équivalent par l'État membre concerné, et une expérience professionnelle d'au moins un an dans le domaine de la réglementation ou des systèmes de gestion de la qualité en rapport avec les dispositifs médicaux ;
                                                               </t>
    </r>
    <r>
      <rPr>
        <b/>
        <sz val="8"/>
        <rFont val="Arial"/>
        <family val="2"/>
      </rPr>
      <t xml:space="preserve"> OU</t>
    </r>
    <r>
      <rPr>
        <sz val="8"/>
        <rFont val="Arial"/>
        <family val="2"/>
      </rPr>
      <t xml:space="preserve">
b) </t>
    </r>
    <r>
      <rPr>
        <b/>
        <sz val="8"/>
        <rFont val="Arial"/>
        <family val="2"/>
      </rPr>
      <t xml:space="preserve">une expérience professionnelle de 4 ans </t>
    </r>
    <r>
      <rPr>
        <sz val="8"/>
        <rFont val="Arial"/>
        <family val="2"/>
      </rPr>
      <t>dans le même domaine.</t>
    </r>
  </si>
  <si>
    <r>
      <t xml:space="preserve">4. Si le fabricant </t>
    </r>
    <r>
      <rPr>
        <b/>
        <sz val="8"/>
        <color rgb="FF000000"/>
        <rFont val="Arial"/>
        <family val="2"/>
      </rPr>
      <t>dispose de plusieurs personnes responsables du respect de la réglementation, leurs domaines de responsabilité sont précisés par écrit.</t>
    </r>
  </si>
  <si>
    <r>
      <t xml:space="preserve">Le fabricant d'un dispositif implantable joint au dispositif les éléments suivants :
a) Les informations sur la carte d'implant comprennant : </t>
    </r>
    <r>
      <rPr>
        <b/>
        <sz val="8"/>
        <color rgb="FF000000"/>
        <rFont val="Arial"/>
        <family val="2"/>
      </rPr>
      <t>le nom, le numéro de série, le numéro de lot, l'IUD,</t>
    </r>
    <r>
      <rPr>
        <sz val="8"/>
        <color rgb="FF000000"/>
        <rFont val="Arial"/>
        <family val="2"/>
      </rPr>
      <t xml:space="preserve"> </t>
    </r>
    <r>
      <rPr>
        <b/>
        <sz val="8"/>
        <color rgb="FF000000"/>
        <rFont val="Arial"/>
        <family val="2"/>
      </rPr>
      <t>le modèle du dispositif, et également le nom, l'adresse et le site internet du fabricant</t>
    </r>
    <r>
      <rPr>
        <sz val="8"/>
        <color rgb="FF000000"/>
        <rFont val="Arial"/>
        <family val="2"/>
      </rPr>
      <t>;</t>
    </r>
  </si>
  <si>
    <r>
      <t>b)</t>
    </r>
    <r>
      <rPr>
        <b/>
        <sz val="8"/>
        <color rgb="FF000000"/>
        <rFont val="Arial"/>
        <family val="2"/>
      </rPr>
      <t xml:space="preserve"> Les mises en garde, précautions ou mesures à prendre par le patient ou par un professionnel de la santé à l'égard des interférences réciproques</t>
    </r>
    <r>
      <rPr>
        <sz val="8"/>
        <color rgb="FF000000"/>
        <rFont val="Arial"/>
        <family val="2"/>
      </rPr>
      <t xml:space="preserve"> avec des sources ou conditions d'environnement extérieures ou des examens médicaux raisonnablement prévisibles ;</t>
    </r>
  </si>
  <si>
    <r>
      <t xml:space="preserve">c) </t>
    </r>
    <r>
      <rPr>
        <b/>
        <sz val="8"/>
        <color rgb="FF000000"/>
        <rFont val="Arial"/>
        <family val="2"/>
      </rPr>
      <t>Toute information sur la durée de vie prévue</t>
    </r>
    <r>
      <rPr>
        <sz val="8"/>
        <color rgb="FF000000"/>
        <rFont val="Arial"/>
        <family val="2"/>
      </rPr>
      <t xml:space="preserve"> du dispositif ;</t>
    </r>
  </si>
  <si>
    <r>
      <t xml:space="preserve">d) </t>
    </r>
    <r>
      <rPr>
        <b/>
        <sz val="8"/>
        <color rgb="FF000000"/>
        <rFont val="Arial"/>
        <family val="2"/>
      </rPr>
      <t xml:space="preserve">Toute autre information destinée à garantir l'utilisation sûre </t>
    </r>
    <r>
      <rPr>
        <sz val="8"/>
        <color rgb="FF000000"/>
        <rFont val="Arial"/>
        <family val="2"/>
      </rPr>
      <t>du dispositif par le patient</t>
    </r>
  </si>
  <si>
    <r>
      <t xml:space="preserve"> 1. Le fabricant </t>
    </r>
    <r>
      <rPr>
        <b/>
        <sz val="8"/>
        <rFont val="Arial"/>
        <family val="2"/>
      </rPr>
      <t xml:space="preserve">tient à jour et atteste que les exigences du règlement ont été respectées sur la déclaration de conformité UE. </t>
    </r>
  </si>
  <si>
    <r>
      <t xml:space="preserve">2. Dans le cas des </t>
    </r>
    <r>
      <rPr>
        <b/>
        <sz val="8"/>
        <color rgb="FF000000"/>
        <rFont val="Arial"/>
        <family val="2"/>
      </rPr>
      <t>dispositifs faisant l'objet d'autres actes législatifs</t>
    </r>
    <r>
      <rPr>
        <sz val="8"/>
        <color rgb="FF000000"/>
        <rFont val="Arial"/>
        <family val="2"/>
      </rPr>
      <t xml:space="preserve">, le fabricant </t>
    </r>
    <r>
      <rPr>
        <b/>
        <sz val="8"/>
        <color rgb="FF000000"/>
        <rFont val="Arial"/>
        <family val="2"/>
      </rPr>
      <t xml:space="preserve">atteste que le respect des ces exigences a été démontré, </t>
    </r>
  </si>
  <si>
    <r>
      <t xml:space="preserve">1. a Le fabricant </t>
    </r>
    <r>
      <rPr>
        <b/>
        <sz val="8"/>
        <color rgb="FF000000"/>
        <rFont val="Arial"/>
        <family val="2"/>
      </rPr>
      <t>a obtenu l’IUD–ID et  IUD–IP conformes aux normes internationales</t>
    </r>
  </si>
  <si>
    <r>
      <t xml:space="preserve">1. b Le fabricant </t>
    </r>
    <r>
      <rPr>
        <b/>
        <sz val="8"/>
        <color rgb="FF000000"/>
        <rFont val="Arial"/>
        <family val="2"/>
      </rPr>
      <t>a apposé IUD sur le DM et sur les conditionnements</t>
    </r>
  </si>
  <si>
    <r>
      <t xml:space="preserve">3. Le fabricant </t>
    </r>
    <r>
      <rPr>
        <b/>
        <sz val="8"/>
        <color rgb="FF000000"/>
        <rFont val="Arial"/>
        <family val="2"/>
      </rPr>
      <t>a vérifié que les données à fournir à la base de données sont correctement soumises</t>
    </r>
  </si>
  <si>
    <r>
      <t>4.</t>
    </r>
    <r>
      <rPr>
        <b/>
        <sz val="8"/>
        <color rgb="FF000000"/>
        <rFont val="Arial"/>
        <family val="2"/>
      </rPr>
      <t xml:space="preserve"> les supports IUD sont apposés sur tous les niveaux de conditionnement</t>
    </r>
    <r>
      <rPr>
        <sz val="8"/>
        <color rgb="FF000000"/>
        <rFont val="Arial"/>
        <family val="2"/>
      </rPr>
      <t xml:space="preserve"> supérieurs </t>
    </r>
    <r>
      <rPr>
        <b/>
        <sz val="8"/>
        <color rgb="FF000000"/>
        <rFont val="Arial"/>
        <family val="2"/>
      </rPr>
      <t>sauf les conteneurs de transports</t>
    </r>
  </si>
  <si>
    <r>
      <t xml:space="preserve">6. le fabricant </t>
    </r>
    <r>
      <rPr>
        <b/>
        <sz val="8"/>
        <color rgb="FF000000"/>
        <rFont val="Arial"/>
        <family val="2"/>
      </rPr>
      <t>a vérifié que l’IUD-ID apparait sur les certificats de déclaration de conformité</t>
    </r>
  </si>
  <si>
    <r>
      <t>7. Le fabricant a assuré</t>
    </r>
    <r>
      <rPr>
        <b/>
        <sz val="8"/>
        <color rgb="FF000000"/>
        <rFont val="Arial"/>
        <family val="2"/>
      </rPr>
      <t xml:space="preserve"> la mise à jour de la liste des IUD qu'il a obtenu</t>
    </r>
  </si>
  <si>
    <r>
      <t xml:space="preserve">8. le fabricant </t>
    </r>
    <r>
      <rPr>
        <b/>
        <sz val="8"/>
        <color rgb="FF000000"/>
        <rFont val="Arial"/>
        <family val="2"/>
      </rPr>
      <t>a enregistré et conservé l’IUD de son dispositif</t>
    </r>
  </si>
  <si>
    <r>
      <t xml:space="preserve">1. le fabricant </t>
    </r>
    <r>
      <rPr>
        <b/>
        <sz val="8"/>
        <color rgb="FF000000"/>
        <rFont val="Arial"/>
        <family val="2"/>
      </rPr>
      <t>a obtenu un IUD-ID de base</t>
    </r>
    <r>
      <rPr>
        <sz val="8"/>
        <color rgb="FF000000"/>
        <rFont val="Arial"/>
        <family val="2"/>
      </rPr>
      <t xml:space="preserve"> et </t>
    </r>
    <r>
      <rPr>
        <b/>
        <sz val="8"/>
        <color rgb="FF000000"/>
        <rFont val="Arial"/>
        <family val="2"/>
      </rPr>
      <t>le transmet à la base EUDAMED</t>
    </r>
    <r>
      <rPr>
        <sz val="8"/>
        <color rgb="FF000000"/>
        <rFont val="Arial"/>
        <family val="2"/>
      </rPr>
      <t xml:space="preserve"> avec les autres éléments à fournir </t>
    </r>
    <r>
      <rPr>
        <b/>
        <sz val="8"/>
        <color rgb="FF000000"/>
        <rFont val="Arial"/>
        <family val="2"/>
      </rPr>
      <t>(Annexe VI)</t>
    </r>
  </si>
  <si>
    <r>
      <t>3. le fabricant</t>
    </r>
    <r>
      <rPr>
        <b/>
        <sz val="8"/>
        <color rgb="FF000000"/>
        <rFont val="Arial"/>
        <family val="2"/>
      </rPr>
      <t xml:space="preserve"> a obtenu un IUD- ID</t>
    </r>
    <r>
      <rPr>
        <sz val="8"/>
        <color rgb="FF000000"/>
        <rFont val="Arial"/>
        <family val="2"/>
      </rPr>
      <t xml:space="preserve"> pour les DM requiert l’évaluation de conformité </t>
    </r>
    <r>
      <rPr>
        <b/>
        <sz val="8"/>
        <color rgb="FF000000"/>
        <rFont val="Arial"/>
        <family val="2"/>
      </rPr>
      <t>avant la demande auprès de l’organisme notifié pour cette évaluation</t>
    </r>
  </si>
  <si>
    <r>
      <t xml:space="preserve">1. Le fabricant </t>
    </r>
    <r>
      <rPr>
        <b/>
        <sz val="8"/>
        <color rgb="FF000000"/>
        <rFont val="Arial"/>
        <family val="2"/>
      </rPr>
      <t>a transmis les données pour son enregistrement au système électronique</t>
    </r>
  </si>
  <si>
    <r>
      <t xml:space="preserve">3. le fabricant </t>
    </r>
    <r>
      <rPr>
        <b/>
        <sz val="8"/>
        <color rgb="FF000000"/>
        <rFont val="Arial"/>
        <family val="2"/>
      </rPr>
      <t>a accédé à la base EUDAMED</t>
    </r>
  </si>
  <si>
    <r>
      <t xml:space="preserve">4. le fabricant </t>
    </r>
    <r>
      <rPr>
        <b/>
        <sz val="8"/>
        <color rgb="FF000000"/>
        <rFont val="Arial"/>
        <family val="2"/>
      </rPr>
      <t>a mis à jour les données dans la base EUDAMED</t>
    </r>
  </si>
  <si>
    <r>
      <t xml:space="preserve">1. le fabricant a </t>
    </r>
    <r>
      <rPr>
        <b/>
        <sz val="8"/>
        <color rgb="FF000000"/>
        <rFont val="Arial"/>
        <family val="2"/>
      </rPr>
      <t>produit un résumé des caractéristiques de sécurité et des performances cliniques pour les dispositifs implantables et les dispositifs de classe III</t>
    </r>
  </si>
  <si>
    <r>
      <t>1.</t>
    </r>
    <r>
      <rPr>
        <sz val="8"/>
        <color theme="1"/>
        <rFont val="Arial"/>
        <family val="2"/>
      </rPr>
      <t xml:space="preserve"> Le fabricant a </t>
    </r>
    <r>
      <rPr>
        <b/>
        <sz val="8"/>
        <color theme="1"/>
        <rFont val="Arial"/>
        <family val="2"/>
      </rPr>
      <t>mentionné sur l'étiquette ou sur la notice d'utilisation où le résumé est disponible</t>
    </r>
  </si>
  <si>
    <r>
      <t xml:space="preserve">1. Le projet de ce résumé </t>
    </r>
    <r>
      <rPr>
        <b/>
        <sz val="8"/>
        <color rgb="FF000000"/>
        <rFont val="Arial"/>
        <family val="2"/>
      </rPr>
      <t>fait partie de la documentation à fournir à l'organisme notifié</t>
    </r>
  </si>
  <si>
    <r>
      <t>2. Le résumé des caractéristiques de sécurité et des performances cliniques contient au moins les éléments suivants:
a)</t>
    </r>
    <r>
      <rPr>
        <b/>
        <sz val="8"/>
        <color rgb="FF000000"/>
        <rFont val="Arial"/>
        <family val="2"/>
      </rPr>
      <t xml:space="preserve"> l'identifiant du dispositif et du fabricant</t>
    </r>
    <r>
      <rPr>
        <sz val="8"/>
        <color rgb="FF000000"/>
        <rFont val="Arial"/>
        <family val="2"/>
      </rPr>
      <t>, y compris l'</t>
    </r>
    <r>
      <rPr>
        <b/>
        <sz val="8"/>
        <color rgb="FF000000"/>
        <rFont val="Arial"/>
        <family val="2"/>
      </rPr>
      <t>IUD-ID de base</t>
    </r>
    <r>
      <rPr>
        <sz val="8"/>
        <color rgb="FF000000"/>
        <rFont val="Arial"/>
        <family val="2"/>
      </rPr>
      <t xml:space="preserve"> et le </t>
    </r>
    <r>
      <rPr>
        <b/>
        <sz val="8"/>
        <color rgb="FF000000"/>
        <rFont val="Arial"/>
        <family val="2"/>
      </rPr>
      <t>numéro d'enregistrement unique;</t>
    </r>
  </si>
  <si>
    <r>
      <t xml:space="preserve">2.b) la </t>
    </r>
    <r>
      <rPr>
        <b/>
        <sz val="8"/>
        <color rgb="FF000000"/>
        <rFont val="Arial"/>
        <family val="2"/>
      </rPr>
      <t>destination du dispositif</t>
    </r>
    <r>
      <rPr>
        <sz val="8"/>
        <color rgb="FF000000"/>
        <rFont val="Arial"/>
        <family val="2"/>
      </rPr>
      <t xml:space="preserve"> ainsi que d'éventuelles indications ou </t>
    </r>
    <r>
      <rPr>
        <b/>
        <sz val="8"/>
        <color rgb="FF000000"/>
        <rFont val="Arial"/>
        <family val="2"/>
      </rPr>
      <t>contre-indications</t>
    </r>
    <r>
      <rPr>
        <sz val="8"/>
        <color rgb="FF000000"/>
        <rFont val="Arial"/>
        <family val="2"/>
      </rPr>
      <t xml:space="preserve"> et les </t>
    </r>
    <r>
      <rPr>
        <b/>
        <sz val="8"/>
        <color rgb="FF000000"/>
        <rFont val="Arial"/>
        <family val="2"/>
      </rPr>
      <t>populations cibles</t>
    </r>
    <r>
      <rPr>
        <sz val="8"/>
        <color rgb="FF000000"/>
        <rFont val="Arial"/>
        <family val="2"/>
      </rPr>
      <t>;</t>
    </r>
  </si>
  <si>
    <r>
      <t>2.d) les</t>
    </r>
    <r>
      <rPr>
        <b/>
        <sz val="8"/>
        <color rgb="FF000000"/>
        <rFont val="Arial"/>
        <family val="2"/>
      </rPr>
      <t xml:space="preserve"> autres solutions</t>
    </r>
    <r>
      <rPr>
        <sz val="8"/>
        <color rgb="FF000000"/>
        <rFont val="Arial"/>
        <family val="2"/>
      </rPr>
      <t xml:space="preserve"> diagnostiques ou thérapeutiques possibles;</t>
    </r>
  </si>
  <si>
    <r>
      <t xml:space="preserve">2.e) une référence aux </t>
    </r>
    <r>
      <rPr>
        <b/>
        <sz val="8"/>
        <color rgb="FF000000"/>
        <rFont val="Arial"/>
        <family val="2"/>
      </rPr>
      <t>normes harmonisées et aux spécifications communes</t>
    </r>
    <r>
      <rPr>
        <sz val="8"/>
        <color rgb="FF000000"/>
        <rFont val="Arial"/>
        <family val="2"/>
      </rPr>
      <t xml:space="preserve"> appliquées;</t>
    </r>
  </si>
  <si>
    <r>
      <t xml:space="preserve">2.f) le </t>
    </r>
    <r>
      <rPr>
        <b/>
        <sz val="8"/>
        <color rgb="FF000000"/>
        <rFont val="Arial"/>
        <family val="2"/>
      </rPr>
      <t>résumé de l'évaluation clinique et les informations pertinentes</t>
    </r>
    <r>
      <rPr>
        <sz val="8"/>
        <color rgb="FF000000"/>
        <rFont val="Arial"/>
        <family val="2"/>
      </rPr>
      <t xml:space="preserve"> sur le suivi clinique après
commercialisation;</t>
    </r>
  </si>
  <si>
    <r>
      <t xml:space="preserve">2.g) le </t>
    </r>
    <r>
      <rPr>
        <b/>
        <sz val="8"/>
        <color rgb="FF000000"/>
        <rFont val="Arial"/>
        <family val="2"/>
      </rPr>
      <t>profil et la formation suggérés</t>
    </r>
    <r>
      <rPr>
        <sz val="8"/>
        <color rgb="FF000000"/>
        <rFont val="Arial"/>
        <family val="2"/>
      </rPr>
      <t xml:space="preserve"> pour les utilisateurs;</t>
    </r>
  </si>
  <si>
    <r>
      <t xml:space="preserve">2.h) des informations sur les </t>
    </r>
    <r>
      <rPr>
        <b/>
        <sz val="8"/>
        <color rgb="FF000000"/>
        <rFont val="Arial"/>
        <family val="2"/>
      </rPr>
      <t>risques résiduels et sur tout effet indésirable,</t>
    </r>
    <r>
      <rPr>
        <sz val="8"/>
        <color rgb="FF000000"/>
        <rFont val="Arial"/>
        <family val="2"/>
      </rPr>
      <t xml:space="preserve"> les mises en garde et les précautions.</t>
    </r>
  </si>
  <si>
    <r>
      <t>5) Le fabricant d'un dispositif pour lequel</t>
    </r>
    <r>
      <rPr>
        <b/>
        <sz val="8"/>
        <color rgb="FF000000"/>
        <rFont val="Arial"/>
        <family val="2"/>
      </rPr>
      <t xml:space="preserve"> il a été démontré qu'il est équivalent </t>
    </r>
    <r>
      <rPr>
        <sz val="8"/>
        <color rgb="FF000000"/>
        <rFont val="Arial"/>
        <family val="2"/>
      </rPr>
      <t xml:space="preserve">à un dispositif déjà commercialisé et non fabriqué par lui, </t>
    </r>
    <r>
      <rPr>
        <b/>
        <sz val="8"/>
        <color rgb="FF000000"/>
        <rFont val="Arial"/>
        <family val="2"/>
      </rPr>
      <t>peut ne pas conduire d'investigation clinique</t>
    </r>
    <r>
      <rPr>
        <sz val="8"/>
        <color rgb="FF000000"/>
        <rFont val="Arial"/>
        <family val="2"/>
      </rPr>
      <t xml:space="preserve">, pour  autant que les conditions suivantes soient remplies en plus de ce qui est exigé audit paragraphe:
— </t>
    </r>
    <r>
      <rPr>
        <b/>
        <sz val="8"/>
        <color rgb="FF000000"/>
        <rFont val="Arial"/>
        <family val="2"/>
      </rPr>
      <t>les deux fabricants ont conclu un contrat qui accorde explicitement</t>
    </r>
    <r>
      <rPr>
        <sz val="8"/>
        <color rgb="FF000000"/>
        <rFont val="Arial"/>
        <family val="2"/>
      </rPr>
      <t xml:space="preserve"> au fabricant du second dispositif un </t>
    </r>
    <r>
      <rPr>
        <b/>
        <sz val="8"/>
        <color rgb="FF000000"/>
        <rFont val="Arial"/>
        <family val="2"/>
      </rPr>
      <t xml:space="preserve">accès total et permanent à la documentation technique, </t>
    </r>
    <r>
      <rPr>
        <sz val="8"/>
        <color rgb="FF000000"/>
        <rFont val="Arial"/>
        <family val="2"/>
      </rPr>
      <t>et</t>
    </r>
  </si>
  <si>
    <r>
      <t>—</t>
    </r>
    <r>
      <rPr>
        <b/>
        <sz val="8"/>
        <color rgb="FF000000"/>
        <rFont val="Arial"/>
        <family val="2"/>
      </rPr>
      <t xml:space="preserve"> l'évaluation clinique d'origine a été effectuée conformément aux exigences</t>
    </r>
    <r>
      <rPr>
        <sz val="8"/>
        <color rgb="FF000000"/>
        <rFont val="Arial"/>
        <family val="2"/>
      </rPr>
      <t xml:space="preserve"> du présent règlement,
et </t>
    </r>
  </si>
  <si>
    <r>
      <t xml:space="preserve">— le fabricant du second dispositif </t>
    </r>
    <r>
      <rPr>
        <b/>
        <sz val="8"/>
        <color rgb="FF000000"/>
        <rFont val="Arial"/>
        <family val="2"/>
      </rPr>
      <t>en apporte la preuve manifeste</t>
    </r>
    <r>
      <rPr>
        <sz val="8"/>
        <color rgb="FF000000"/>
        <rFont val="Arial"/>
        <family val="2"/>
      </rPr>
      <t xml:space="preserve"> à l'organisme notifié.</t>
    </r>
  </si>
  <si>
    <r>
      <t xml:space="preserve">11) </t>
    </r>
    <r>
      <rPr>
        <b/>
        <sz val="8"/>
        <color rgb="FF000000"/>
        <rFont val="Arial"/>
        <family val="2"/>
      </rPr>
      <t>L'évaluation clinique et la documentation</t>
    </r>
    <r>
      <rPr>
        <sz val="8"/>
        <color rgb="FF000000"/>
        <rFont val="Arial"/>
        <family val="2"/>
      </rPr>
      <t xml:space="preserve"> y afférente </t>
    </r>
    <r>
      <rPr>
        <b/>
        <sz val="8"/>
        <color rgb="FF000000"/>
        <rFont val="Arial"/>
        <family val="2"/>
      </rPr>
      <t>sont actualisées tout au long du cycle de vie</t>
    </r>
    <r>
      <rPr>
        <sz val="8"/>
        <color rgb="FF000000"/>
        <rFont val="Arial"/>
        <family val="2"/>
      </rPr>
      <t xml:space="preserve"> du dispositif concerné</t>
    </r>
    <r>
      <rPr>
        <b/>
        <sz val="8"/>
        <color rgb="FF000000"/>
        <rFont val="Arial"/>
        <family val="2"/>
      </rPr>
      <t xml:space="preserve"> à l'aide des données cliniques obtenues par le fabricant</t>
    </r>
    <r>
      <rPr>
        <sz val="8"/>
        <color rgb="FF000000"/>
        <rFont val="Arial"/>
        <family val="2"/>
      </rPr>
      <t xml:space="preserve"> à la suite de l'application de </t>
    </r>
    <r>
      <rPr>
        <b/>
        <sz val="8"/>
        <color rgb="FF000000"/>
        <rFont val="Arial"/>
        <family val="2"/>
      </rPr>
      <t>son plan de SCAC</t>
    </r>
    <r>
      <rPr>
        <sz val="8"/>
        <color rgb="FF000000"/>
        <rFont val="Arial"/>
        <family val="2"/>
      </rPr>
      <t>, et de son</t>
    </r>
    <r>
      <rPr>
        <b/>
        <sz val="8"/>
        <color rgb="FF000000"/>
        <rFont val="Arial"/>
        <family val="2"/>
      </rPr>
      <t xml:space="preserve"> plan de surveillance après commercialisation</t>
    </r>
  </si>
  <si>
    <r>
      <t xml:space="preserve">11) Pour les dispositifs </t>
    </r>
    <r>
      <rPr>
        <b/>
        <sz val="8"/>
        <color rgb="FF000000"/>
        <rFont val="Arial"/>
        <family val="2"/>
      </rPr>
      <t>de classe III et les dispositifs implantables</t>
    </r>
    <r>
      <rPr>
        <sz val="8"/>
        <color rgb="FF000000"/>
        <rFont val="Arial"/>
        <family val="2"/>
      </rPr>
      <t>,</t>
    </r>
    <r>
      <rPr>
        <b/>
        <sz val="8"/>
        <color rgb="FF000000"/>
        <rFont val="Arial"/>
        <family val="2"/>
      </rPr>
      <t xml:space="preserve"> le rapport d'évaluation du SCAC </t>
    </r>
    <r>
      <rPr>
        <sz val="8"/>
        <color rgb="FF000000"/>
        <rFont val="Arial"/>
        <family val="2"/>
      </rPr>
      <t>et, s'il y a lieu,</t>
    </r>
    <r>
      <rPr>
        <b/>
        <sz val="8"/>
        <color rgb="FF000000"/>
        <rFont val="Arial"/>
        <family val="2"/>
      </rPr>
      <t xml:space="preserve"> le résumé des caractéristiques de sécurité et des performances cliniques</t>
    </r>
    <r>
      <rPr>
        <sz val="8"/>
        <color rgb="FF000000"/>
        <rFont val="Arial"/>
        <family val="2"/>
      </rPr>
      <t xml:space="preserve">, sont </t>
    </r>
    <r>
      <rPr>
        <b/>
        <sz val="8"/>
        <color rgb="FF000000"/>
        <rFont val="Arial"/>
        <family val="2"/>
      </rPr>
      <t>mis à jour au moins annuellement</t>
    </r>
    <r>
      <rPr>
        <sz val="8"/>
        <color rgb="FF000000"/>
        <rFont val="Arial"/>
        <family val="2"/>
      </rPr>
      <t xml:space="preserve"> en y ajoutant les données en question.</t>
    </r>
  </si>
  <si>
    <r>
      <t>12)</t>
    </r>
    <r>
      <rPr>
        <b/>
        <sz val="8"/>
        <color rgb="FF000000"/>
        <rFont val="Arial"/>
        <family val="2"/>
      </rPr>
      <t xml:space="preserve"> L'évaluation clinique, ses résultats et la preuve clinique</t>
    </r>
    <r>
      <rPr>
        <sz val="8"/>
        <color rgb="FF000000"/>
        <rFont val="Arial"/>
        <family val="2"/>
      </rPr>
      <t xml:space="preserve"> qui en découle sont </t>
    </r>
    <r>
      <rPr>
        <b/>
        <sz val="8"/>
        <color rgb="FF000000"/>
        <rFont val="Arial"/>
        <family val="2"/>
      </rPr>
      <t>documentés dans le rapport sur l'évaluation clinique</t>
    </r>
    <r>
      <rPr>
        <sz val="8"/>
        <color rgb="FF000000"/>
        <rFont val="Arial"/>
        <family val="2"/>
      </rPr>
      <t>, qui, sauf pour ce qui est des dispositifs sur mesure,</t>
    </r>
    <r>
      <rPr>
        <b/>
        <sz val="8"/>
        <color rgb="FF000000"/>
        <rFont val="Arial"/>
        <family val="2"/>
      </rPr>
      <t xml:space="preserve"> fait partie de la
documentation technique</t>
    </r>
    <r>
      <rPr>
        <sz val="8"/>
        <color rgb="FF000000"/>
        <rFont val="Arial"/>
        <family val="2"/>
      </rPr>
      <t xml:space="preserve"> relative au dispositif concerné</t>
    </r>
  </si>
  <si>
    <r>
      <t xml:space="preserve">1) Le fabricant </t>
    </r>
    <r>
      <rPr>
        <b/>
        <sz val="8"/>
        <color rgb="FF000000"/>
        <rFont val="Arial"/>
        <family val="2"/>
      </rPr>
      <t>possède et maintient à jour un système de surveillance après commercialisation intégré au système de gestion de la qualité</t>
    </r>
    <r>
      <rPr>
        <sz val="8"/>
        <color rgb="FF000000"/>
        <rFont val="Arial"/>
        <family val="2"/>
      </rPr>
      <t xml:space="preserve"> et adapté à la classe de risque du dispositif</t>
    </r>
  </si>
  <si>
    <r>
      <t xml:space="preserve">2) </t>
    </r>
    <r>
      <rPr>
        <b/>
        <sz val="8"/>
        <color rgb="FF000000"/>
        <rFont val="Arial"/>
        <family val="2"/>
      </rPr>
      <t>Le système de surveillance après commercialisation permet de collecter et d'analyser</t>
    </r>
    <r>
      <rPr>
        <sz val="8"/>
        <color rgb="FF000000"/>
        <rFont val="Arial"/>
        <family val="2"/>
      </rPr>
      <t xml:space="preserve"> activement et systématiquement</t>
    </r>
    <r>
      <rPr>
        <b/>
        <sz val="8"/>
        <color rgb="FF000000"/>
        <rFont val="Arial"/>
        <family val="2"/>
      </rPr>
      <t xml:space="preserve"> les données sur la qualité, les performances et la sécurité</t>
    </r>
    <r>
      <rPr>
        <sz val="8"/>
        <color rgb="FF000000"/>
        <rFont val="Arial"/>
        <family val="2"/>
      </rPr>
      <t xml:space="preserve"> du dispositif </t>
    </r>
    <r>
      <rPr>
        <b/>
        <sz val="8"/>
        <color rgb="FF000000"/>
        <rFont val="Arial"/>
        <family val="2"/>
      </rPr>
      <t>pendant toute sa durée de vie</t>
    </r>
    <r>
      <rPr>
        <sz val="8"/>
        <color rgb="FF000000"/>
        <rFont val="Arial"/>
        <family val="2"/>
      </rPr>
      <t xml:space="preserve"> en vue d'en assurer le suivi ou d'appliquer des mesures préventives ou correctives </t>
    </r>
  </si>
  <si>
    <r>
      <t xml:space="preserve">4) </t>
    </r>
    <r>
      <rPr>
        <b/>
        <sz val="8"/>
        <color rgb="FF000000"/>
        <rFont val="Arial"/>
        <family val="2"/>
      </rPr>
      <t>Le fabricant applique les mesures préventives ou correctives appropriées</t>
    </r>
    <r>
      <rPr>
        <sz val="8"/>
        <color rgb="FF000000"/>
        <rFont val="Arial"/>
        <family val="2"/>
      </rPr>
      <t xml:space="preserve"> et informe les autorités compétentes concernées ainsi que l'organisme notifié</t>
    </r>
  </si>
  <si>
    <r>
      <t xml:space="preserve">1) </t>
    </r>
    <r>
      <rPr>
        <b/>
        <sz val="8"/>
        <color rgb="FF000000"/>
        <rFont val="Arial"/>
        <family val="2"/>
      </rPr>
      <t xml:space="preserve">Le fabricant établit un rapport périodique actualisé de sécurité </t>
    </r>
    <r>
      <rPr>
        <sz val="8"/>
        <color rgb="FF000000"/>
        <rFont val="Arial"/>
        <family val="2"/>
      </rPr>
      <t xml:space="preserve">(PSUR) faisant la synthèse des résultats et des conclusions de l'analyse des données de surveillance après commercialisation (collectées dans le cadre du plan de surveillance après commercialisation) ; </t>
    </r>
    <r>
      <rPr>
        <b/>
        <sz val="8"/>
        <color rgb="FF000000"/>
        <rFont val="Arial"/>
        <family val="2"/>
      </rPr>
      <t>justifie et décrit toute mesure préventive ou corrective prise.</t>
    </r>
  </si>
  <si>
    <r>
      <t xml:space="preserve">1) Pendant toute la durée de vie du dispositif concerné, </t>
    </r>
    <r>
      <rPr>
        <b/>
        <sz val="8"/>
        <color rgb="FF000000"/>
        <rFont val="Arial"/>
        <family val="2"/>
      </rPr>
      <t>le PSUR décrit:</t>
    </r>
  </si>
  <si>
    <r>
      <t>a)</t>
    </r>
    <r>
      <rPr>
        <b/>
        <sz val="8"/>
        <color rgb="FF000000"/>
        <rFont val="Arial"/>
        <family val="2"/>
      </rPr>
      <t xml:space="preserve"> Les conclusions à utiliser</t>
    </r>
    <r>
      <rPr>
        <sz val="8"/>
        <color rgb="FF000000"/>
        <rFont val="Arial"/>
        <family val="2"/>
      </rPr>
      <t xml:space="preserve"> dans le cadre de </t>
    </r>
    <r>
      <rPr>
        <b/>
        <sz val="8"/>
        <color rgb="FF000000"/>
        <rFont val="Arial"/>
        <family val="2"/>
      </rPr>
      <t>la détermination du rapport bénéfice/risque</t>
    </r>
  </si>
  <si>
    <r>
      <t xml:space="preserve">b) </t>
    </r>
    <r>
      <rPr>
        <b/>
        <sz val="8"/>
        <color rgb="FF000000"/>
        <rFont val="Arial"/>
        <family val="2"/>
      </rPr>
      <t>Les principales constatations du SCAC</t>
    </r>
  </si>
  <si>
    <r>
      <t xml:space="preserve">c) </t>
    </r>
    <r>
      <rPr>
        <b/>
        <sz val="8"/>
        <color rgb="FF000000"/>
        <rFont val="Arial"/>
        <family val="2"/>
      </rPr>
      <t>Le volume des ventes du dispositif,</t>
    </r>
    <r>
      <rPr>
        <sz val="8"/>
        <color rgb="FF000000"/>
        <rFont val="Arial"/>
        <family val="2"/>
      </rPr>
      <t xml:space="preserve"> </t>
    </r>
    <r>
      <rPr>
        <b/>
        <sz val="8"/>
        <color rgb="FF000000"/>
        <rFont val="Arial"/>
        <family val="2"/>
      </rPr>
      <t>une estimation de la taille de la populatio</t>
    </r>
    <r>
      <rPr>
        <sz val="8"/>
        <color rgb="FF000000"/>
        <rFont val="Arial"/>
        <family val="2"/>
      </rPr>
      <t xml:space="preserve">n utilisant le dispositif, </t>
    </r>
    <r>
      <rPr>
        <b/>
        <sz val="8"/>
        <color rgb="FF000000"/>
        <rFont val="Arial"/>
        <family val="2"/>
      </rPr>
      <t>caractéristiques de la population</t>
    </r>
    <r>
      <rPr>
        <sz val="8"/>
        <color rgb="FF000000"/>
        <rFont val="Arial"/>
        <family val="2"/>
      </rPr>
      <t xml:space="preserve"> utilisant Le dispositif et, si possible, </t>
    </r>
    <r>
      <rPr>
        <b/>
        <sz val="8"/>
        <color rgb="FF000000"/>
        <rFont val="Arial"/>
        <family val="2"/>
      </rPr>
      <t>la fréquence d'utilisation du dispositif</t>
    </r>
  </si>
  <si>
    <r>
      <t xml:space="preserve">1) </t>
    </r>
    <r>
      <rPr>
        <b/>
        <sz val="8"/>
        <color rgb="FF000000"/>
        <rFont val="Arial"/>
        <family val="2"/>
      </rPr>
      <t>Le PSUR à jour au moins 1 fois / an</t>
    </r>
    <r>
      <rPr>
        <sz val="8"/>
        <color rgb="FF000000"/>
        <rFont val="Arial"/>
        <family val="2"/>
      </rPr>
      <t xml:space="preserve"> et </t>
    </r>
    <r>
      <rPr>
        <b/>
        <sz val="8"/>
        <color rgb="FF000000"/>
        <rFont val="Arial"/>
        <family val="2"/>
      </rPr>
      <t>fait partie de la documentation technique</t>
    </r>
  </si>
  <si>
    <r>
      <t xml:space="preserve">2) </t>
    </r>
    <r>
      <rPr>
        <b/>
        <sz val="8"/>
        <color rgb="FF000000"/>
        <rFont val="Arial"/>
        <family val="2"/>
      </rPr>
      <t>Le PSUR est communiqué à l'organisme notifié</t>
    </r>
    <r>
      <rPr>
        <sz val="8"/>
        <color rgb="FF000000"/>
        <rFont val="Arial"/>
        <family val="2"/>
      </rPr>
      <t xml:space="preserve"> intervenant dans l'évaluation de la conformité par le fabricant et </t>
    </r>
    <r>
      <rPr>
        <b/>
        <sz val="8"/>
        <color rgb="FF000000"/>
        <rFont val="Arial"/>
        <family val="2"/>
      </rPr>
      <t>mis à la disposition des autorités compétentes</t>
    </r>
  </si>
  <si>
    <r>
      <t xml:space="preserve">1. Le fabricant notifie aux autorités compétentes les éléments suivants : 
a) </t>
    </r>
    <r>
      <rPr>
        <b/>
        <sz val="8"/>
        <color rgb="FF000000"/>
        <rFont val="Arial"/>
        <family val="2"/>
      </rPr>
      <t>Tout incident grave concernant les dispositifs mis à disposition</t>
    </r>
    <r>
      <rPr>
        <sz val="8"/>
        <color rgb="FF000000"/>
        <rFont val="Arial"/>
        <family val="2"/>
      </rPr>
      <t xml:space="preserve"> sur le marché de l'Union, à l'exception des effets secondaires attendus clairement</t>
    </r>
    <r>
      <rPr>
        <b/>
        <sz val="8"/>
        <color rgb="FF000000"/>
        <rFont val="Arial"/>
        <family val="2"/>
      </rPr>
      <t xml:space="preserve"> documentés dans les informations relatives au produit</t>
    </r>
    <r>
      <rPr>
        <sz val="8"/>
        <color rgb="FF000000"/>
        <rFont val="Arial"/>
        <family val="2"/>
      </rPr>
      <t xml:space="preserve"> et quantifiés dans la documentation technique</t>
    </r>
  </si>
  <si>
    <r>
      <t xml:space="preserve">b) </t>
    </r>
    <r>
      <rPr>
        <b/>
        <sz val="8"/>
        <color rgb="FF000000"/>
        <rFont val="Arial"/>
        <family val="2"/>
      </rPr>
      <t>Toute mesure corrective de sécurité prise à l'égard des dispositifs mis à disposition</t>
    </r>
    <r>
      <rPr>
        <sz val="8"/>
        <color rgb="FF000000"/>
        <rFont val="Arial"/>
        <family val="2"/>
      </rPr>
      <t xml:space="preserve"> sur le marché de l'Union, ainsi que </t>
    </r>
    <r>
      <rPr>
        <b/>
        <sz val="8"/>
        <color rgb="FF000000"/>
        <rFont val="Arial"/>
        <family val="2"/>
      </rPr>
      <t>toute mesure corrective de sécurité prise dans un pays tiers</t>
    </r>
    <r>
      <rPr>
        <sz val="8"/>
        <color rgb="FF000000"/>
        <rFont val="Arial"/>
        <family val="2"/>
      </rPr>
      <t xml:space="preserve"> concernant un dispositif qui est aussi légalement mis à disposition sur le marché de l'Union</t>
    </r>
  </si>
  <si>
    <r>
      <t xml:space="preserve">3)  </t>
    </r>
    <r>
      <rPr>
        <b/>
        <sz val="8"/>
        <color rgb="FF000000"/>
        <rFont val="Arial"/>
        <family val="2"/>
      </rPr>
      <t>La notification des incidents graves par le fabricant aux autorités compétentes</t>
    </r>
    <r>
      <rPr>
        <sz val="8"/>
        <color rgb="FF000000"/>
        <rFont val="Arial"/>
        <family val="2"/>
      </rPr>
      <t xml:space="preserve"> à lieu immédiatement après avoir établi un lien de causalité entre l'incident et</t>
    </r>
    <r>
      <rPr>
        <b/>
        <sz val="8"/>
        <color rgb="FF000000"/>
        <rFont val="Arial"/>
        <family val="2"/>
      </rPr>
      <t xml:space="preserve"> le dispositif au plus tard 15 jours après connaissance de</t>
    </r>
    <r>
      <rPr>
        <sz val="8"/>
        <color rgb="FF000000"/>
        <rFont val="Arial"/>
        <family val="2"/>
      </rPr>
      <t xml:space="preserve"> l'incident. </t>
    </r>
  </si>
  <si>
    <r>
      <t xml:space="preserve">4) </t>
    </r>
    <r>
      <rPr>
        <b/>
        <sz val="8"/>
        <color rgb="FF000000"/>
        <rFont val="Arial"/>
        <family val="2"/>
      </rPr>
      <t>La notification des incidents graves par le fabricant aux autorités compétentes</t>
    </r>
    <r>
      <rPr>
        <sz val="8"/>
        <color rgb="FF000000"/>
        <rFont val="Arial"/>
        <family val="2"/>
      </rPr>
      <t xml:space="preserve"> à lieu immédiatement ou </t>
    </r>
    <r>
      <rPr>
        <b/>
        <sz val="8"/>
        <color rgb="FF000000"/>
        <rFont val="Arial"/>
        <family val="2"/>
      </rPr>
      <t>au plus tard 2 jours après connaissance d'une menace grave</t>
    </r>
    <r>
      <rPr>
        <sz val="8"/>
        <color rgb="FF000000"/>
        <rFont val="Arial"/>
        <family val="2"/>
      </rPr>
      <t xml:space="preserve"> pour la santé publique</t>
    </r>
  </si>
  <si>
    <r>
      <t>5)</t>
    </r>
    <r>
      <rPr>
        <b/>
        <sz val="8"/>
        <color rgb="FF000000"/>
        <rFont val="Arial"/>
        <family val="2"/>
      </rPr>
      <t xml:space="preserve"> La notification des incidents graves par le fabricant aux autorités compétentes </t>
    </r>
    <r>
      <rPr>
        <sz val="8"/>
        <color rgb="FF000000"/>
        <rFont val="Arial"/>
        <family val="2"/>
      </rPr>
      <t xml:space="preserve">à lieu immédiatement après décès ou de détérioration grave inattendue de l'état de santé d'un patient </t>
    </r>
    <r>
      <rPr>
        <b/>
        <sz val="8"/>
        <color rgb="FF000000"/>
        <rFont val="Arial"/>
        <family val="2"/>
      </rPr>
      <t>mais au plus tard 10 jours après connaissance de l'incident grave</t>
    </r>
  </si>
  <si>
    <r>
      <t>8) Entraine</t>
    </r>
    <r>
      <rPr>
        <b/>
        <sz val="8"/>
        <color rgb="FF000000"/>
        <rFont val="Arial"/>
        <family val="2"/>
      </rPr>
      <t xml:space="preserve"> la prise immédiate de mesure corrective</t>
    </r>
    <r>
      <rPr>
        <sz val="8"/>
        <color rgb="FF000000"/>
        <rFont val="Arial"/>
        <family val="2"/>
      </rPr>
      <t xml:space="preserve"> </t>
    </r>
    <r>
      <rPr>
        <b/>
        <sz val="8"/>
        <color rgb="FF000000"/>
        <rFont val="Arial"/>
        <family val="2"/>
      </rPr>
      <t>de sécurité</t>
    </r>
  </si>
  <si>
    <r>
      <t xml:space="preserve">1) Le fabricant </t>
    </r>
    <r>
      <rPr>
        <b/>
        <sz val="8"/>
        <color rgb="FF000000"/>
        <rFont val="Arial"/>
        <family val="2"/>
      </rPr>
      <t>doit notifier toute augmentation de la fréquence ou de la sévérité des incidents</t>
    </r>
    <r>
      <rPr>
        <sz val="8"/>
        <color rgb="FF000000"/>
        <rFont val="Arial"/>
        <family val="2"/>
      </rPr>
      <t xml:space="preserve"> ou des effets secondaires </t>
    </r>
    <r>
      <rPr>
        <b/>
        <sz val="8"/>
        <color rgb="FF000000"/>
        <rFont val="Arial"/>
        <family val="2"/>
      </rPr>
      <t>ayant une incidence sur le rapport bénéfice/risque</t>
    </r>
    <r>
      <rPr>
        <sz val="8"/>
        <color rgb="FF000000"/>
        <rFont val="Arial"/>
        <family val="2"/>
      </rPr>
      <t xml:space="preserve"> et  indique également comment gérer les incidents.</t>
    </r>
  </si>
  <si>
    <r>
      <t xml:space="preserve">1) Suite de la </t>
    </r>
    <r>
      <rPr>
        <b/>
        <sz val="8"/>
        <color rgb="FF000000"/>
        <rFont val="Arial"/>
        <family val="2"/>
      </rPr>
      <t>notification d'un incident grave</t>
    </r>
    <r>
      <rPr>
        <sz val="8"/>
        <color rgb="FF000000"/>
        <rFont val="Arial"/>
        <family val="2"/>
      </rPr>
      <t xml:space="preserve">, le fabricant </t>
    </r>
    <r>
      <rPr>
        <b/>
        <sz val="8"/>
        <color rgb="FF000000"/>
        <rFont val="Arial"/>
        <family val="2"/>
      </rPr>
      <t>mène sans tarder les investigations</t>
    </r>
    <r>
      <rPr>
        <sz val="8"/>
        <color rgb="FF000000"/>
        <rFont val="Arial"/>
        <family val="2"/>
      </rPr>
      <t xml:space="preserve"> nécessaires en coopération avec les autorités compétentes et l'organisme notifié (évaluation des risques résultant de l'incident et analyse des mesures correctives de sécurité)</t>
    </r>
  </si>
  <si>
    <r>
      <t xml:space="preserve">5) Le fabricant présente à l'autorité compétente </t>
    </r>
    <r>
      <rPr>
        <b/>
        <sz val="8"/>
        <color rgb="FF000000"/>
        <rFont val="Arial"/>
        <family val="2"/>
      </rPr>
      <t>un rapport final énonçant les conclusions et mesures correctives</t>
    </r>
    <r>
      <rPr>
        <sz val="8"/>
        <color rgb="FF000000"/>
        <rFont val="Arial"/>
        <family val="2"/>
      </rPr>
      <t xml:space="preserve"> à prendre qu'il a tirées de l'investigation </t>
    </r>
  </si>
  <si>
    <r>
      <t xml:space="preserve">8) Le fabricant </t>
    </r>
    <r>
      <rPr>
        <b/>
        <sz val="8"/>
        <color rgb="FF000000"/>
        <rFont val="Arial"/>
        <family val="2"/>
      </rPr>
      <t>veille à ce que les informations relatives aux mesures correctives prises soient portées sans tarder à l'attention des utilisateurs</t>
    </r>
    <r>
      <rPr>
        <sz val="8"/>
        <color rgb="FF000000"/>
        <rFont val="Arial"/>
        <family val="2"/>
      </rPr>
      <t xml:space="preserve"> du dispositif au moyen d'un avis de sécurité rédigé dans une ou des langues officielles de l'Union. </t>
    </r>
    <r>
      <rPr>
        <b/>
        <sz val="8"/>
        <color rgb="FF000000"/>
        <rFont val="Arial"/>
        <family val="2"/>
      </rPr>
      <t xml:space="preserve">L'avis de sécurité permet l'identification des dispositifs concernés grâce à l'IUD, expose les raisons de la mesure corrective de sécurité </t>
    </r>
    <r>
      <rPr>
        <sz val="8"/>
        <color rgb="FF000000"/>
        <rFont val="Arial"/>
        <family val="2"/>
      </rPr>
      <t>(dysfonctionnement du dispositif et risques pour les patients)</t>
    </r>
  </si>
  <si>
    <t>Indiquez ici les noms des participants</t>
  </si>
  <si>
    <t xml:space="preserve"> Personne chargée de veiller 
au respect de la réglementation (PCVRR) : </t>
  </si>
  <si>
    <t>2.c) une description du dispositif, y compris une référence à la ou aux générations précédentes et aux variantes, s'il en existe, et une description des différences, ainsi que, le cas échéant, une description des accessoires, et des autres dispositifs et produits destinés à être utilisés en combinaison avec le dispositif;</t>
  </si>
  <si>
    <t>Travail réalisé dans le cadre d'un projet UTC Master M2 "Ingénierie de la Santé" - www.utc.fr - Encadrement : Dr Ing. G. Farges (HDR)</t>
  </si>
  <si>
    <t>Indiquez le nom du dispositif</t>
  </si>
  <si>
    <r>
      <t xml:space="preserve">2) Les risques sont </t>
    </r>
    <r>
      <rPr>
        <b/>
        <sz val="8"/>
        <color rgb="FF000000"/>
        <rFont val="Arial"/>
        <family val="2"/>
      </rPr>
      <t xml:space="preserve">réduits autant que possible </t>
    </r>
    <r>
      <rPr>
        <sz val="8"/>
        <color rgb="FF000000"/>
        <rFont val="Arial"/>
        <family val="2"/>
      </rPr>
      <t xml:space="preserve">sans altérer </t>
    </r>
    <r>
      <rPr>
        <b/>
        <sz val="8"/>
        <color rgb="FF000000"/>
        <rFont val="Arial"/>
        <family val="2"/>
      </rPr>
      <t>le rapport bénéfice risque</t>
    </r>
    <r>
      <rPr>
        <sz val="8"/>
        <color rgb="FF000000"/>
        <rFont val="Arial"/>
        <family val="2"/>
      </rPr>
      <t xml:space="preserve"> </t>
    </r>
  </si>
  <si>
    <r>
      <t xml:space="preserve">3) </t>
    </r>
    <r>
      <rPr>
        <b/>
        <sz val="8"/>
        <color rgb="FF000000"/>
        <rFont val="Arial"/>
        <family val="2"/>
      </rPr>
      <t>Le système de gestion des risques</t>
    </r>
    <r>
      <rPr>
        <sz val="8"/>
        <color rgb="FF000000"/>
        <rFont val="Arial"/>
        <family val="2"/>
      </rPr>
      <t xml:space="preserve"> est </t>
    </r>
    <r>
      <rPr>
        <b/>
        <sz val="8"/>
        <color rgb="FF000000"/>
        <rFont val="Arial"/>
        <family val="2"/>
      </rPr>
      <t>établit, appliqué, documenté, et mise à jour</t>
    </r>
    <r>
      <rPr>
        <sz val="8"/>
        <color rgb="FF000000"/>
        <rFont val="Arial"/>
        <family val="2"/>
      </rPr>
      <t xml:space="preserve"> en permanence</t>
    </r>
  </si>
  <si>
    <r>
      <t xml:space="preserve">3.a) un </t>
    </r>
    <r>
      <rPr>
        <b/>
        <sz val="8"/>
        <color rgb="FF000000"/>
        <rFont val="Arial"/>
        <family val="2"/>
      </rPr>
      <t>plan de gestion des risques</t>
    </r>
    <r>
      <rPr>
        <sz val="8"/>
        <color rgb="FF000000"/>
        <rFont val="Arial"/>
        <family val="2"/>
      </rPr>
      <t xml:space="preserve"> pour chaque dispositif est </t>
    </r>
    <r>
      <rPr>
        <b/>
        <sz val="8"/>
        <color rgb="FF000000"/>
        <rFont val="Arial"/>
        <family val="2"/>
      </rPr>
      <t>établi et documenté</t>
    </r>
  </si>
  <si>
    <r>
      <t xml:space="preserve">3.b) </t>
    </r>
    <r>
      <rPr>
        <b/>
        <sz val="8"/>
        <color rgb="FF000000"/>
        <rFont val="Arial"/>
        <family val="2"/>
      </rPr>
      <t>Les dangers</t>
    </r>
    <r>
      <rPr>
        <sz val="8"/>
        <color rgb="FF000000"/>
        <rFont val="Arial"/>
        <family val="2"/>
      </rPr>
      <t xml:space="preserve"> connus et prévisibles associés à chaque dispositif</t>
    </r>
    <r>
      <rPr>
        <b/>
        <sz val="8"/>
        <color rgb="FF000000"/>
        <rFont val="Arial"/>
        <family val="2"/>
      </rPr>
      <t xml:space="preserve"> sont déterminés et analysés</t>
    </r>
    <r>
      <rPr>
        <sz val="8"/>
        <color rgb="FF000000"/>
        <rFont val="Arial"/>
        <family val="2"/>
      </rPr>
      <t xml:space="preserve"> </t>
    </r>
  </si>
  <si>
    <r>
      <t xml:space="preserve">3.c) </t>
    </r>
    <r>
      <rPr>
        <b/>
        <sz val="8"/>
        <color rgb="FF000000"/>
        <rFont val="Arial"/>
        <family val="2"/>
      </rPr>
      <t xml:space="preserve">estimer et évaluer les risques associés à l'utilisation prévue et à une mauvaise utilisation </t>
    </r>
    <r>
      <rPr>
        <sz val="8"/>
        <color rgb="FF000000"/>
        <rFont val="Arial"/>
        <family val="2"/>
      </rPr>
      <t>raisonnablement prévisible et qui se présentent lors desdites utilisations sont estimés et maitrisés</t>
    </r>
  </si>
  <si>
    <r>
      <t xml:space="preserve">3.d)  </t>
    </r>
    <r>
      <rPr>
        <b/>
        <sz val="8"/>
        <color rgb="FF000000"/>
        <rFont val="Arial"/>
        <family val="2"/>
      </rPr>
      <t>éliminer ou maitriser les risques du point 3.c)</t>
    </r>
  </si>
  <si>
    <r>
      <t xml:space="preserve">3.e) Le fabricant </t>
    </r>
    <r>
      <rPr>
        <b/>
        <sz val="8"/>
        <color rgb="FF000000"/>
        <rFont val="Arial"/>
        <family val="2"/>
      </rPr>
      <t xml:space="preserve">a évalué l'incidence des informations issues de la phase de production </t>
    </r>
    <r>
      <rPr>
        <sz val="8"/>
        <color rgb="FF000000"/>
        <rFont val="Arial"/>
        <family val="2"/>
      </rPr>
      <t>et, en particulier, du système de surveillance après commercialisation, sur les dangers et la fréquence à laquelle ils se présentent, sur les estimations des risques associés aux dangers, ainsi que sur le risque global, le rapport bénéfice/risque et le caractère acceptable du risque</t>
    </r>
  </si>
  <si>
    <r>
      <t xml:space="preserve">3.f) Sur la base de l'évaluation de l'incidence des informations visées au point e), au besoin, le fabricant </t>
    </r>
    <r>
      <rPr>
        <b/>
        <sz val="8"/>
        <color rgb="FF000000"/>
        <rFont val="Arial"/>
        <family val="2"/>
      </rPr>
      <t>modifie les mesures de maîtrise des risques</t>
    </r>
    <r>
      <rPr>
        <sz val="8"/>
        <color rgb="FF000000"/>
        <rFont val="Arial"/>
        <family val="2"/>
      </rPr>
      <t xml:space="preserve"> </t>
    </r>
  </si>
  <si>
    <r>
      <t xml:space="preserve">4.c) Le fabricant fournit des informations de sécurité (mises en garde/précautions/contre-indications) et, le cas échéant, </t>
    </r>
    <r>
      <rPr>
        <b/>
        <sz val="8"/>
        <color rgb="FF000000"/>
        <rFont val="Arial"/>
        <family val="2"/>
      </rPr>
      <t>une formation  aux utilisateurs.</t>
    </r>
    <r>
      <rPr>
        <sz val="8"/>
        <color rgb="FF000000"/>
        <rFont val="Arial"/>
        <family val="2"/>
      </rPr>
      <t xml:space="preserve"> </t>
    </r>
  </si>
  <si>
    <r>
      <t xml:space="preserve">8 ) </t>
    </r>
    <r>
      <rPr>
        <b/>
        <sz val="8"/>
        <color rgb="FF000000"/>
        <rFont val="Arial"/>
        <family val="2"/>
      </rPr>
      <t>Tous les risques connus</t>
    </r>
    <r>
      <rPr>
        <sz val="8"/>
        <color rgb="FF000000"/>
        <rFont val="Arial"/>
        <family val="2"/>
      </rPr>
      <t xml:space="preserve"> et prévisibles ainsi que tous les effets secondaires indésirables</t>
    </r>
    <r>
      <rPr>
        <b/>
        <sz val="8"/>
        <color rgb="FF000000"/>
        <rFont val="Arial"/>
        <family val="2"/>
      </rPr>
      <t xml:space="preserve"> sont réduits au minimum et sont acceptables au regard des bénéfices quantifiés</t>
    </r>
    <r>
      <rPr>
        <sz val="8"/>
        <color rgb="FF000000"/>
        <rFont val="Arial"/>
        <family val="2"/>
      </rPr>
      <t xml:space="preserve"> que présentent pour le patient et/ou l'utilisateur les performances effectives du dispositif dans des conditions normales d'utilisation.</t>
    </r>
  </si>
  <si>
    <r>
      <t xml:space="preserve">9 ) </t>
    </r>
    <r>
      <rPr>
        <b/>
        <sz val="8"/>
        <color rgb="FF000000"/>
        <rFont val="Arial"/>
        <family val="2"/>
      </rPr>
      <t>Les dispositifs n'ayant pas de finalité médicale</t>
    </r>
    <r>
      <rPr>
        <sz val="8"/>
        <color rgb="FF000000"/>
        <rFont val="Arial"/>
        <family val="2"/>
      </rPr>
      <t xml:space="preserve"> utilisés dans des conditions normales et conformément à sa destination,</t>
    </r>
    <r>
      <rPr>
        <b/>
        <sz val="8"/>
        <color rgb="FF000000"/>
        <rFont val="Arial"/>
        <family val="2"/>
      </rPr>
      <t xml:space="preserve"> présentent un risque nul ou un risque qui n'est pas supérieur au risque maximum acceptable</t>
    </r>
    <r>
      <rPr>
        <sz val="8"/>
        <color rgb="FF000000"/>
        <rFont val="Arial"/>
        <family val="2"/>
      </rPr>
      <t xml:space="preserve"> lié à l'utilisation du produit, de manière </t>
    </r>
    <r>
      <rPr>
        <b/>
        <sz val="8"/>
        <color rgb="FF000000"/>
        <rFont val="Arial"/>
        <family val="2"/>
      </rPr>
      <t xml:space="preserve">à garantir un niveau élevé de protection de la sécurité et de la santé des personnes. </t>
    </r>
  </si>
  <si>
    <r>
      <t xml:space="preserve">10.1.b)  </t>
    </r>
    <r>
      <rPr>
        <b/>
        <sz val="8"/>
        <color rgb="FF000000"/>
        <rFont val="Arial"/>
        <family val="2"/>
      </rPr>
      <t>la compatibilité des matériaux et des substances utilisés avec les tissus biologiques</t>
    </r>
    <r>
      <rPr>
        <sz val="8"/>
        <color rgb="FF000000"/>
        <rFont val="Arial"/>
        <family val="2"/>
      </rPr>
      <t xml:space="preserve">, les cellules et les liquides corporels, eu égard à la destination du dispositif et, le cas échéant, à l'absorption, à la distribution, au métabolisme et à l'excrétion </t>
    </r>
  </si>
  <si>
    <r>
      <t xml:space="preserve">10.1.c) </t>
    </r>
    <r>
      <rPr>
        <b/>
        <sz val="8"/>
        <color rgb="FF000000"/>
        <rFont val="Arial"/>
        <family val="2"/>
      </rPr>
      <t xml:space="preserve">la compatibilité entre les différentes parties d'un dispositif </t>
    </r>
    <r>
      <rPr>
        <sz val="8"/>
        <color rgb="FF000000"/>
        <rFont val="Arial"/>
        <family val="2"/>
      </rPr>
      <t xml:space="preserve">consistant en plus d'une partie implantable; </t>
    </r>
  </si>
  <si>
    <r>
      <t xml:space="preserve">10.1.d) </t>
    </r>
    <r>
      <rPr>
        <b/>
        <sz val="8"/>
        <rFont val="Arial"/>
        <family val="2"/>
      </rPr>
      <t>l'incidence des procédés sur les propriétés des matériaux;</t>
    </r>
    <r>
      <rPr>
        <sz val="8"/>
        <rFont val="Arial"/>
        <family val="2"/>
      </rPr>
      <t xml:space="preserve"> </t>
    </r>
  </si>
  <si>
    <r>
      <t xml:space="preserve">10.1.f) </t>
    </r>
    <r>
      <rPr>
        <b/>
        <sz val="8"/>
        <rFont val="Arial"/>
        <family val="2"/>
      </rPr>
      <t>aux propriétés mécaniques des matériaux utilisés eu égard</t>
    </r>
    <r>
      <rPr>
        <sz val="8"/>
        <rFont val="Arial"/>
        <family val="2"/>
      </rPr>
      <t xml:space="preserve">, s'il y a lieu, à des aspects comme la </t>
    </r>
    <r>
      <rPr>
        <b/>
        <sz val="8"/>
        <rFont val="Arial"/>
        <family val="2"/>
      </rPr>
      <t>résistance, la ductilité, la résistance à la rupture, la résistance à l'usure et la résistance à la fatigue</t>
    </r>
    <r>
      <rPr>
        <sz val="8"/>
        <rFont val="Arial"/>
        <family val="2"/>
      </rPr>
      <t xml:space="preserve">; </t>
    </r>
  </si>
  <si>
    <r>
      <t xml:space="preserve">10.1.g) </t>
    </r>
    <r>
      <rPr>
        <b/>
        <sz val="8"/>
        <rFont val="Arial"/>
        <family val="2"/>
      </rPr>
      <t>aux propriétés de surface</t>
    </r>
    <r>
      <rPr>
        <sz val="8"/>
        <rFont val="Arial"/>
        <family val="2"/>
      </rPr>
      <t>; et</t>
    </r>
  </si>
  <si>
    <r>
      <t xml:space="preserve">10.1.h) </t>
    </r>
    <r>
      <rPr>
        <b/>
        <sz val="8"/>
        <rFont val="Arial"/>
        <family val="2"/>
      </rPr>
      <t xml:space="preserve">à la confirmation que le dispositif satisfait </t>
    </r>
    <r>
      <rPr>
        <sz val="8"/>
        <rFont val="Arial"/>
        <family val="2"/>
      </rPr>
      <t>à toute exigence chimique et/ou physique qui a été définie.</t>
    </r>
  </si>
  <si>
    <r>
      <t xml:space="preserve">10.4.1. Conception et fabrication des dispositifs 
Les dispositifs sont conçus et fabriqués de manière à réduire autant que possible les risques liés </t>
    </r>
    <r>
      <rPr>
        <b/>
        <sz val="8"/>
        <color rgb="FF000000"/>
        <rFont val="Arial"/>
        <family val="2"/>
      </rPr>
      <t>aux substances (cancerigènes, mutagènes, toxiques, possédant des propriétés pertubant le système endocrinien ) ou aux particules,</t>
    </r>
    <r>
      <rPr>
        <sz val="8"/>
        <color rgb="FF000000"/>
        <rFont val="Arial"/>
        <family val="2"/>
      </rPr>
      <t xml:space="preserve"> y compris les débris dus à l'usure, les produits de dégradation et les résidus de transformation, susceptibles d'être libérés d'un dispositif. </t>
    </r>
  </si>
  <si>
    <r>
      <t xml:space="preserve">10.4.1.Les dispositifs, ou les parties de dispositifs ou matériaux utilisés qui: 
— sont invasifs et entrent </t>
    </r>
    <r>
      <rPr>
        <b/>
        <sz val="8"/>
        <rFont val="Arial"/>
        <family val="2"/>
      </rPr>
      <t>en contact direct avec le corps humain</t>
    </r>
    <r>
      <rPr>
        <sz val="8"/>
        <rFont val="Arial"/>
        <family val="2"/>
      </rPr>
      <t>, ou 
— sont destinés</t>
    </r>
    <r>
      <rPr>
        <b/>
        <sz val="8"/>
        <rFont val="Arial"/>
        <family val="2"/>
      </rPr>
      <t xml:space="preserve"> à (ré)introduire et/ou prélever un médicament</t>
    </r>
    <r>
      <rPr>
        <sz val="8"/>
        <rFont val="Arial"/>
        <family val="2"/>
      </rPr>
      <t xml:space="preserve">, des fluides corporels ou d'autres substances, dont des gaz, dans le corps, ou 
— sont </t>
    </r>
    <r>
      <rPr>
        <b/>
        <sz val="8"/>
        <rFont val="Arial"/>
        <family val="2"/>
      </rPr>
      <t>destinés à transporter ou stocker des médicaments</t>
    </r>
    <r>
      <rPr>
        <sz val="8"/>
        <rFont val="Arial"/>
        <family val="2"/>
      </rPr>
      <t>, des fluides corporels ou d'autres substances, dont des gaz, d</t>
    </r>
    <r>
      <rPr>
        <b/>
        <sz val="8"/>
        <rFont val="Arial"/>
        <family val="2"/>
      </rPr>
      <t>estinés à être (ré)introduits dans le corps</t>
    </r>
    <r>
      <rPr>
        <sz val="8"/>
        <rFont val="Arial"/>
        <family val="2"/>
      </rPr>
      <t xml:space="preserve"> 
</t>
    </r>
    <r>
      <rPr>
        <b/>
        <sz val="8"/>
        <rFont val="Arial"/>
        <family val="2"/>
      </rPr>
      <t>ne contiennent les substances</t>
    </r>
    <r>
      <rPr>
        <sz val="8"/>
        <rFont val="Arial"/>
        <family val="2"/>
      </rPr>
      <t xml:space="preserve"> ci-après dans une </t>
    </r>
    <r>
      <rPr>
        <b/>
        <sz val="8"/>
        <rFont val="Arial"/>
        <family val="2"/>
      </rPr>
      <t xml:space="preserve">concentration supérieure à 0,1 % en fraction massique </t>
    </r>
    <r>
      <rPr>
        <sz val="8"/>
        <rFont val="Arial"/>
        <family val="2"/>
      </rPr>
      <t xml:space="preserve">(m/m) que lorsque cela </t>
    </r>
    <r>
      <rPr>
        <b/>
        <sz val="8"/>
        <rFont val="Arial"/>
        <family val="2"/>
      </rPr>
      <t>est justifié conformément au 10.4.2</t>
    </r>
  </si>
  <si>
    <r>
      <t xml:space="preserve">10.4.2. </t>
    </r>
    <r>
      <rPr>
        <b/>
        <sz val="8"/>
        <color rgb="FF000000"/>
        <rFont val="Arial"/>
        <family val="2"/>
      </rPr>
      <t>Justification portant sur la présence de substances</t>
    </r>
    <r>
      <rPr>
        <sz val="8"/>
        <color rgb="FF000000"/>
        <rFont val="Arial"/>
        <family val="2"/>
      </rPr>
      <t xml:space="preserve"> cancérogènes, mutagènes ou toxiques pour la reproduction et/ou de perturbateurs endocriniens </t>
    </r>
  </si>
  <si>
    <r>
      <t xml:space="preserve">10.4.2.a) </t>
    </r>
    <r>
      <rPr>
        <b/>
        <sz val="8"/>
        <color rgb="FF000000"/>
        <rFont val="Arial"/>
        <family val="2"/>
      </rPr>
      <t>une analyse et une estimation de l'exposition potentielle</t>
    </r>
    <r>
      <rPr>
        <sz val="8"/>
        <color rgb="FF000000"/>
        <rFont val="Arial"/>
        <family val="2"/>
      </rPr>
      <t xml:space="preserve"> du patient ou de l'utilisateur à la substance; </t>
    </r>
  </si>
  <si>
    <r>
      <t xml:space="preserve">b) </t>
    </r>
    <r>
      <rPr>
        <b/>
        <sz val="8"/>
        <color rgb="FF000000"/>
        <rFont val="Arial"/>
        <family val="2"/>
      </rPr>
      <t>une analyse des substances, matériaux ou conceptions de substitution possibles,</t>
    </r>
    <r>
      <rPr>
        <sz val="8"/>
        <color rgb="FF000000"/>
        <rFont val="Arial"/>
        <family val="2"/>
      </rPr>
      <t xml:space="preserve"> y compris des informations sur la recherche indépendante, </t>
    </r>
    <r>
      <rPr>
        <b/>
        <sz val="8"/>
        <color rgb="FF000000"/>
        <rFont val="Arial"/>
        <family val="2"/>
      </rPr>
      <t>les études ayant fait l'objet d'une évaluation par les pairs</t>
    </r>
    <r>
      <rPr>
        <sz val="8"/>
        <color rgb="FF000000"/>
        <rFont val="Arial"/>
        <family val="2"/>
      </rPr>
      <t xml:space="preserve"> et </t>
    </r>
    <r>
      <rPr>
        <b/>
        <sz val="8"/>
        <color rgb="FF000000"/>
        <rFont val="Arial"/>
        <family val="2"/>
      </rPr>
      <t>les avis scientifiques des comités scientifiques</t>
    </r>
    <r>
      <rPr>
        <sz val="8"/>
        <color rgb="FF000000"/>
        <rFont val="Arial"/>
        <family val="2"/>
      </rPr>
      <t xml:space="preserve"> concernés, lorsqu'ils sont disponibles, ainsi qu'une analyse de la disponibilité de ces solutions de substitution; </t>
    </r>
  </si>
  <si>
    <r>
      <t xml:space="preserve">10.4.2.c) </t>
    </r>
    <r>
      <rPr>
        <b/>
        <sz val="8"/>
        <color rgb="FF000000"/>
        <rFont val="Arial"/>
        <family val="2"/>
      </rPr>
      <t>des arguments expliquant pourquoi les substances et/ou matériaux de substitution,</t>
    </r>
    <r>
      <rPr>
        <sz val="8"/>
        <color rgb="FF000000"/>
        <rFont val="Arial"/>
        <family val="2"/>
      </rPr>
      <t xml:space="preserve"> s'ils sont disponibles, ou une modification de la conception, si elle est réalisable, ne conviennent pas pour maintenir le fonctionnement, les performances et le rapport bénéfice/risque du produit; y compris la prise en compte du</t>
    </r>
    <r>
      <rPr>
        <b/>
        <sz val="8"/>
        <color rgb="FF000000"/>
        <rFont val="Arial"/>
        <family val="2"/>
      </rPr>
      <t xml:space="preserve"> fait que l'utilisation prévue des dispositifs inclut le traitement</t>
    </r>
    <r>
      <rPr>
        <sz val="8"/>
        <color rgb="FF000000"/>
        <rFont val="Arial"/>
        <family val="2"/>
      </rPr>
      <t xml:space="preserve"> des personnes vulnérables à ces subtances et/ou matériaux</t>
    </r>
  </si>
  <si>
    <r>
      <t>10.4.2.d) le cas échéant et s'il en existe,</t>
    </r>
    <r>
      <rPr>
        <b/>
        <sz val="8"/>
        <color rgb="FF000000"/>
        <rFont val="Arial"/>
        <family val="2"/>
      </rPr>
      <t xml:space="preserve"> les orientations les plus récentes du comité scientifique concerné</t>
    </r>
  </si>
  <si>
    <r>
      <t xml:space="preserve">10.4.5) </t>
    </r>
    <r>
      <rPr>
        <b/>
        <sz val="8"/>
        <color rgb="FF000000"/>
        <rFont val="Arial"/>
        <family val="2"/>
      </rPr>
      <t>Des étiquettes signalant la présence de ces substances</t>
    </r>
    <r>
      <rPr>
        <sz val="8"/>
        <color rgb="FF000000"/>
        <rFont val="Arial"/>
        <family val="2"/>
      </rPr>
      <t xml:space="preserve"> (visées au point 10.4.1) sont </t>
    </r>
    <r>
      <rPr>
        <b/>
        <sz val="8"/>
        <color rgb="FF000000"/>
        <rFont val="Arial"/>
        <family val="2"/>
      </rPr>
      <t>apposées sur le dispositif lui-même et/ou sur le conditionnement de chaque unité</t>
    </r>
    <r>
      <rPr>
        <sz val="8"/>
        <color rgb="FF000000"/>
        <rFont val="Arial"/>
        <family val="2"/>
      </rPr>
      <t xml:space="preserve"> ou, s'il y a lieu, sur le conditionnement de vente.</t>
    </r>
  </si>
  <si>
    <r>
      <t xml:space="preserve">10.4.5) </t>
    </r>
    <r>
      <rPr>
        <b/>
        <sz val="8"/>
        <color rgb="FF000000"/>
        <rFont val="Arial"/>
        <family val="2"/>
      </rPr>
      <t>La notice d'utilisation</t>
    </r>
    <r>
      <rPr>
        <sz val="8"/>
        <color rgb="FF000000"/>
        <rFont val="Arial"/>
        <family val="2"/>
      </rPr>
      <t xml:space="preserve"> contient des </t>
    </r>
    <r>
      <rPr>
        <b/>
        <sz val="8"/>
        <color rgb="FF000000"/>
        <rFont val="Arial"/>
        <family val="2"/>
      </rPr>
      <t>informations sur les risques résiduels</t>
    </r>
    <r>
      <rPr>
        <sz val="8"/>
        <color rgb="FF000000"/>
        <rFont val="Arial"/>
        <family val="2"/>
      </rPr>
      <t xml:space="preserve"> pour ces groupes de patients et, le cas échéant, sur</t>
    </r>
    <r>
      <rPr>
        <b/>
        <sz val="8"/>
        <color rgb="FF000000"/>
        <rFont val="Arial"/>
        <family val="2"/>
      </rPr>
      <t xml:space="preserve"> les mesures de précaution appropriées</t>
    </r>
    <r>
      <rPr>
        <sz val="8"/>
        <color rgb="FF000000"/>
        <rFont val="Arial"/>
        <family val="2"/>
      </rPr>
      <t>.</t>
    </r>
  </si>
  <si>
    <r>
      <t xml:space="preserve">10.6. Les dispositifs sont </t>
    </r>
    <r>
      <rPr>
        <b/>
        <sz val="8"/>
        <color rgb="FF000000"/>
        <rFont val="Arial"/>
        <family val="2"/>
      </rPr>
      <t>conçus et fabriqués</t>
    </r>
    <r>
      <rPr>
        <sz val="8"/>
        <color rgb="FF000000"/>
        <rFont val="Arial"/>
        <family val="2"/>
      </rPr>
      <t xml:space="preserve"> de façon à </t>
    </r>
    <r>
      <rPr>
        <b/>
        <sz val="8"/>
        <color rgb="FF000000"/>
        <rFont val="Arial"/>
        <family val="2"/>
      </rPr>
      <t>réduire autant que possible les risques</t>
    </r>
    <r>
      <rPr>
        <sz val="8"/>
        <color rgb="FF000000"/>
        <rFont val="Arial"/>
        <family val="2"/>
      </rPr>
      <t xml:space="preserve"> associés à </t>
    </r>
    <r>
      <rPr>
        <b/>
        <sz val="8"/>
        <color rgb="FF000000"/>
        <rFont val="Arial"/>
        <family val="2"/>
      </rPr>
      <t>la taille et aux propriétés des particules</t>
    </r>
    <r>
      <rPr>
        <sz val="8"/>
        <color rgb="FF000000"/>
        <rFont val="Arial"/>
        <family val="2"/>
      </rPr>
      <t xml:space="preserve"> qui sont libérées dans le corps du patient ou de l'utilisateur, </t>
    </r>
    <r>
      <rPr>
        <b/>
        <sz val="8"/>
        <color rgb="FF000000"/>
        <rFont val="Arial"/>
        <family val="2"/>
      </rPr>
      <t>ou sont susceptibles de l'être</t>
    </r>
    <r>
      <rPr>
        <sz val="8"/>
        <color rgb="FF000000"/>
        <rFont val="Arial"/>
        <family val="2"/>
      </rPr>
      <t xml:space="preserve">, sauf si elles entrent en contact uniquement avec une peau intacte. Une attention particulière </t>
    </r>
    <r>
      <rPr>
        <b/>
        <sz val="8"/>
        <color rgb="FF000000"/>
        <rFont val="Arial"/>
        <family val="2"/>
      </rPr>
      <t>est accordée  aux  nanomatériaux.</t>
    </r>
  </si>
  <si>
    <r>
      <t>11.1.a) La conception</t>
    </r>
    <r>
      <rPr>
        <b/>
        <sz val="8"/>
        <color rgb="FF000000"/>
        <rFont val="Arial"/>
        <family val="2"/>
      </rPr>
      <t xml:space="preserve"> réduit autant que possible</t>
    </r>
    <r>
      <rPr>
        <sz val="8"/>
        <color rgb="FF000000"/>
        <rFont val="Arial"/>
        <family val="2"/>
      </rPr>
      <t xml:space="preserve"> et dans la mesure appropriée </t>
    </r>
    <r>
      <rPr>
        <b/>
        <sz val="8"/>
        <color rgb="FF000000"/>
        <rFont val="Arial"/>
        <family val="2"/>
      </rPr>
      <t>les risques de coupure ou piqûre involontaire</t>
    </r>
    <r>
      <rPr>
        <sz val="8"/>
        <color rgb="FF000000"/>
        <rFont val="Arial"/>
        <family val="2"/>
      </rPr>
      <t xml:space="preserve">, par exemple les blessures causées par une seringue; </t>
    </r>
  </si>
  <si>
    <r>
      <t xml:space="preserve">11.1.d) </t>
    </r>
    <r>
      <rPr>
        <b/>
        <sz val="8"/>
        <color rgb="FF000000"/>
        <rFont val="Arial"/>
        <family val="2"/>
      </rPr>
      <t>prévient la contamination microbienne</t>
    </r>
    <r>
      <rPr>
        <sz val="8"/>
        <color rgb="FF000000"/>
        <rFont val="Arial"/>
        <family val="2"/>
      </rPr>
      <t xml:space="preserve"> du dispositif ou de </t>
    </r>
    <r>
      <rPr>
        <b/>
        <sz val="8"/>
        <color rgb="FF000000"/>
        <rFont val="Arial"/>
        <family val="2"/>
      </rPr>
      <t>son contenu</t>
    </r>
    <r>
      <rPr>
        <sz val="8"/>
        <color rgb="FF000000"/>
        <rFont val="Arial"/>
        <family val="2"/>
      </rPr>
      <t xml:space="preserve"> (échantillons ou fluides, par exemple). </t>
    </r>
  </si>
  <si>
    <r>
      <t xml:space="preserve">11.2) les dispositifs sont </t>
    </r>
    <r>
      <rPr>
        <b/>
        <sz val="8"/>
        <color rgb="FF000000"/>
        <rFont val="Arial"/>
        <family val="2"/>
      </rPr>
      <t>conçus de manière à en faciliter le nettoyage, la désinfection et/ou la stérilisation en toute sécurité.</t>
    </r>
  </si>
  <si>
    <r>
      <t xml:space="preserve">12.1) </t>
    </r>
    <r>
      <rPr>
        <b/>
        <sz val="8"/>
        <rFont val="Arial"/>
        <family val="2"/>
      </rPr>
      <t>la qualité, la sécurité et l'utilité de la substance</t>
    </r>
    <r>
      <rPr>
        <sz val="8"/>
        <rFont val="Arial"/>
        <family val="2"/>
      </rPr>
      <t xml:space="preserve"> qui, utilisée séparément, serait considérée comme un médicament au sens de l'article 1er, point 2), de la directive 2001/83/CE, sont vérifiées par analogie au moyen des méthodes prévues à l'annexe I de la directive 2001/83/CE, comme le prévoit la procédure d'évaluation de la conformité applicable pour les dispositifs incorporant comme partie intégrante une substance</t>
    </r>
  </si>
  <si>
    <r>
      <t xml:space="preserve">12.2) </t>
    </r>
    <r>
      <rPr>
        <b/>
        <sz val="8"/>
        <color rgb="FF000000"/>
        <rFont val="Arial"/>
        <family val="2"/>
      </rPr>
      <t>Les dispositifs qui sont composés de substances ou de combinaisons de substances qui sont destinées à être introduites dans le corps humain et qui sont absorbées par le corps humain ou dispersées localement dans celui-ci sont</t>
    </r>
    <r>
      <rPr>
        <sz val="8"/>
        <color rgb="FF000000"/>
        <rFont val="Arial"/>
        <family val="2"/>
      </rPr>
      <t xml:space="preserve">, le cas échéant et uniquement pour les aspects ne relevant pas du présent règlement, </t>
    </r>
    <r>
      <rPr>
        <b/>
        <sz val="8"/>
        <color rgb="FF000000"/>
        <rFont val="Arial"/>
        <family val="2"/>
      </rPr>
      <t>conformes aux exigences applicables prévues à l'annexe I de la directive 2001/83/CE</t>
    </r>
    <r>
      <rPr>
        <sz val="8"/>
        <color rgb="FF000000"/>
        <rFont val="Arial"/>
        <family val="2"/>
      </rPr>
      <t xml:space="preserve">, en ce qui concerne </t>
    </r>
    <r>
      <rPr>
        <b/>
        <sz val="8"/>
        <color rgb="FF000000"/>
        <rFont val="Arial"/>
        <family val="2"/>
      </rPr>
      <t>l'absorption, la distribution, le métabolisme, l'excrétion, la tolérance locale, la toxicité, les interactions avec d'autres dispositifs, médicaments ou substances et les risques d'effets indésirables</t>
    </r>
    <r>
      <rPr>
        <sz val="8"/>
        <color rgb="FF000000"/>
        <rFont val="Arial"/>
        <family val="2"/>
      </rPr>
      <t>, comme le prévoit la procédure d'évaluation de la conformité applicable</t>
    </r>
  </si>
  <si>
    <r>
      <t>13.1.a)</t>
    </r>
    <r>
      <rPr>
        <b/>
        <sz val="8"/>
        <color rgb="FF000000"/>
        <rFont val="Arial"/>
        <family val="2"/>
      </rPr>
      <t xml:space="preserve"> Pour les dispositifs fabriqués à partir de dérivés de tissus</t>
    </r>
    <r>
      <rPr>
        <sz val="8"/>
        <color rgb="FF000000"/>
        <rFont val="Arial"/>
        <family val="2"/>
      </rPr>
      <t xml:space="preserve"> ou de cellules d'origine humaine, non viables ou rendus non viablesle don, l'obtention et le contrôle des tissus, ainsi que des cellules sont conformes à la directive 2004/23/CE; </t>
    </r>
  </si>
  <si>
    <r>
      <t>13.1.b)</t>
    </r>
    <r>
      <rPr>
        <b/>
        <sz val="8"/>
        <color rgb="FF000000"/>
        <rFont val="Arial"/>
        <family val="2"/>
      </rPr>
      <t xml:space="preserve"> Le traitement, la conservation et toute autre manipulation de ces tissus </t>
    </r>
    <r>
      <rPr>
        <sz val="8"/>
        <color rgb="FF000000"/>
        <rFont val="Arial"/>
        <family val="2"/>
      </rPr>
      <t xml:space="preserve">et cellules ou de leurs dérivés sont </t>
    </r>
    <r>
      <rPr>
        <b/>
        <sz val="8"/>
        <color rgb="FF000000"/>
        <rFont val="Arial"/>
        <family val="2"/>
      </rPr>
      <t>effectués de manière à garantir la sécurité des patients, des utilisateurs.</t>
    </r>
  </si>
  <si>
    <r>
      <t xml:space="preserve">13.1.b) </t>
    </r>
    <r>
      <rPr>
        <b/>
        <sz val="8"/>
        <color rgb="FF000000"/>
        <rFont val="Arial"/>
        <family val="2"/>
      </rPr>
      <t xml:space="preserve">la sécurité en ce qui concerne les virus </t>
    </r>
    <r>
      <rPr>
        <sz val="8"/>
        <color rgb="FF000000"/>
        <rFont val="Arial"/>
        <family val="2"/>
      </rPr>
      <t xml:space="preserve">et autres agents transmissibles est </t>
    </r>
    <r>
      <rPr>
        <b/>
        <sz val="8"/>
        <color rgb="FF000000"/>
        <rFont val="Arial"/>
        <family val="2"/>
      </rPr>
      <t>assurée par des méthodes d'approvisionnement appropriées et par l'application de méthodes validées d'élimination</t>
    </r>
    <r>
      <rPr>
        <sz val="8"/>
        <color rgb="FF000000"/>
        <rFont val="Arial"/>
        <family val="2"/>
      </rPr>
      <t xml:space="preserve"> ou d'inactivation au cours du processus de fabrication;  </t>
    </r>
  </si>
  <si>
    <r>
      <t xml:space="preserve">13.1.c) </t>
    </r>
    <r>
      <rPr>
        <b/>
        <sz val="8"/>
        <color rgb="FF000000"/>
        <rFont val="Arial"/>
        <family val="2"/>
      </rPr>
      <t>le système de traçabilité de ces dispositifs complète et respecte les exigences en matière de traçabilité et de protection des données</t>
    </r>
    <r>
      <rPr>
        <sz val="8"/>
        <color rgb="FF000000"/>
        <rFont val="Arial"/>
        <family val="2"/>
      </rPr>
      <t xml:space="preserve"> établies par la directive 2004/23/CE et la directive 2002/98/CE.</t>
    </r>
  </si>
  <si>
    <r>
      <t xml:space="preserve">13.2.a) Pour les dispositifs fabriqués à partir de tissus ou de cellules d'origine animale, ou de leurs dérivés, non viables ou rendus non viables compte tenu de l'espèce animale, </t>
    </r>
    <r>
      <rPr>
        <b/>
        <sz val="8"/>
        <color rgb="FF000000"/>
        <rFont val="Arial"/>
        <family val="2"/>
      </rPr>
      <t>si possible, les tissus et cellules d'origine animale, ou leurs dérivés, proviennent d'animaux qui ont été soumis à des contrôles vétérinaires adaptés</t>
    </r>
    <r>
      <rPr>
        <sz val="8"/>
        <color rgb="FF000000"/>
        <rFont val="Arial"/>
        <family val="2"/>
      </rPr>
      <t xml:space="preserve"> </t>
    </r>
  </si>
  <si>
    <r>
      <t xml:space="preserve">13.2.a) </t>
    </r>
    <r>
      <rPr>
        <b/>
        <sz val="8"/>
        <color rgb="FF000000"/>
        <rFont val="Arial"/>
        <family val="2"/>
      </rPr>
      <t>Les informations sur l'origine géographique des animaux sont conservées par les fabricants</t>
    </r>
    <r>
      <rPr>
        <sz val="8"/>
        <color rgb="FF000000"/>
        <rFont val="Arial"/>
        <family val="2"/>
      </rPr>
      <t xml:space="preserve">; </t>
    </r>
  </si>
  <si>
    <r>
      <t xml:space="preserve">13.2.b) </t>
    </r>
    <r>
      <rPr>
        <b/>
        <sz val="8"/>
        <color rgb="FF000000"/>
        <rFont val="Arial"/>
        <family val="2"/>
      </rPr>
      <t>l'approvisionnement en tissus, cellules et substances d'origine animale,</t>
    </r>
    <r>
      <rPr>
        <sz val="8"/>
        <color rgb="FF000000"/>
        <rFont val="Arial"/>
        <family val="2"/>
      </rPr>
      <t xml:space="preserve"> ou leurs dérivés, ainsi que leur traitement, leur conservation, leur contrôle et leur manipulation </t>
    </r>
    <r>
      <rPr>
        <b/>
        <sz val="8"/>
        <color rgb="FF000000"/>
        <rFont val="Arial"/>
        <family val="2"/>
      </rPr>
      <t>sont effectués de manière à garantir la sécurité des patients, des utilisateurs et, le cas échéant, d'autres personnes</t>
    </r>
  </si>
  <si>
    <r>
      <t xml:space="preserve">13.2.c) pour les dispositifs </t>
    </r>
    <r>
      <rPr>
        <b/>
        <sz val="8"/>
        <color rgb="FF000000"/>
        <rFont val="Arial"/>
        <family val="2"/>
      </rPr>
      <t>fabriqués à partir de tissus ou de cellules d'origine animale, ou de leurs dérivés, les exigences applicables du règlement (UE) no 722/2012 sont respectées</t>
    </r>
  </si>
  <si>
    <r>
      <t>14.1) le dispositif est</t>
    </r>
    <r>
      <rPr>
        <b/>
        <sz val="8"/>
        <color rgb="FF000000"/>
        <rFont val="Arial"/>
        <family val="2"/>
      </rPr>
      <t xml:space="preserve"> utilisé en combinaison avec d'autres dispositifs</t>
    </r>
    <r>
      <rPr>
        <sz val="8"/>
        <color rgb="FF000000"/>
        <rFont val="Arial"/>
        <family val="2"/>
      </rPr>
      <t xml:space="preserve"> ou équipements, l'ensemble, </t>
    </r>
    <r>
      <rPr>
        <b/>
        <sz val="8"/>
        <color rgb="FF000000"/>
        <rFont val="Arial"/>
        <family val="2"/>
      </rPr>
      <t>y compris le système de raccordement, est sûr et n'altère pas les performances prévues des dispositifs.</t>
    </r>
  </si>
  <si>
    <r>
      <t xml:space="preserve">14.1) </t>
    </r>
    <r>
      <rPr>
        <b/>
        <sz val="8"/>
        <color rgb="FF000000"/>
        <rFont val="Arial"/>
        <family val="2"/>
      </rPr>
      <t>Toute restriction d'utilisation</t>
    </r>
    <r>
      <rPr>
        <sz val="8"/>
        <color rgb="FF000000"/>
        <rFont val="Arial"/>
        <family val="2"/>
      </rPr>
      <t xml:space="preserve"> applicable à de telles combinaisons </t>
    </r>
    <r>
      <rPr>
        <b/>
        <sz val="8"/>
        <color rgb="FF000000"/>
        <rFont val="Arial"/>
        <family val="2"/>
      </rPr>
      <t>figure sur l'étiquette et/ou dans la notice d'utilisation</t>
    </r>
  </si>
  <si>
    <r>
      <t xml:space="preserve">14.1) </t>
    </r>
    <r>
      <rPr>
        <b/>
        <sz val="8"/>
        <color rgb="FF000000"/>
        <rFont val="Arial"/>
        <family val="2"/>
      </rPr>
      <t>Les raccordements qui doivent être manipulés par l'utilisateur</t>
    </r>
    <r>
      <rPr>
        <sz val="8"/>
        <color rgb="FF000000"/>
        <rFont val="Arial"/>
        <family val="2"/>
      </rPr>
      <t>, comme les systèmes de transfert de fluides ou de gaz ou les systèmes de couplage mécanique ou électrique, s</t>
    </r>
    <r>
      <rPr>
        <b/>
        <sz val="8"/>
        <color rgb="FF000000"/>
        <rFont val="Arial"/>
        <family val="2"/>
      </rPr>
      <t>ont conçus et construits de manière à réduire au minimum tous les risques possibles tels qu'une erreur de raccordement</t>
    </r>
  </si>
  <si>
    <r>
      <t xml:space="preserve">14.2)  Les dispositifs </t>
    </r>
    <r>
      <rPr>
        <b/>
        <sz val="8"/>
        <color rgb="FF000000"/>
        <rFont val="Arial"/>
        <family val="2"/>
      </rPr>
      <t>sont conçus et fabriqués de manière à éliminer ou à réduire autant que possible</t>
    </r>
    <r>
      <rPr>
        <sz val="8"/>
        <color rgb="FF000000"/>
        <rFont val="Arial"/>
        <family val="2"/>
      </rPr>
      <t xml:space="preserve"> 
a) </t>
    </r>
    <r>
      <rPr>
        <b/>
        <sz val="8"/>
        <color rgb="FF000000"/>
        <rFont val="Arial"/>
        <family val="2"/>
      </rPr>
      <t>tout risque de blessure lié à leurs caractéristiques physiques</t>
    </r>
    <r>
      <rPr>
        <sz val="8"/>
        <color rgb="FF000000"/>
        <rFont val="Arial"/>
        <family val="2"/>
      </rPr>
      <t xml:space="preserve">, y compris le rapport volume/pression, et leurs caractéristiques dimensionnelles  </t>
    </r>
  </si>
  <si>
    <r>
      <t xml:space="preserve">14.2.b)  </t>
    </r>
    <r>
      <rPr>
        <b/>
        <sz val="8"/>
        <color rgb="FF000000"/>
        <rFont val="Arial"/>
        <family val="2"/>
      </rPr>
      <t>tout risque lié à des influences externes ou des conditions d'environnement</t>
    </r>
    <r>
      <rPr>
        <sz val="8"/>
        <color rgb="FF000000"/>
        <rFont val="Arial"/>
        <family val="2"/>
      </rPr>
      <t xml:space="preserve"> raisonnablement prévisibles, telles que les champs magnétiques, </t>
    </r>
    <r>
      <rPr>
        <b/>
        <sz val="8"/>
        <color rgb="FF000000"/>
        <rFont val="Arial"/>
        <family val="2"/>
      </rPr>
      <t>les effets électriques et électromagnétiques externes</t>
    </r>
    <r>
      <rPr>
        <sz val="8"/>
        <color rgb="FF000000"/>
        <rFont val="Arial"/>
        <family val="2"/>
      </rPr>
      <t xml:space="preserve">, les décharges électro- statiques, </t>
    </r>
    <r>
      <rPr>
        <b/>
        <sz val="8"/>
        <color rgb="FF000000"/>
        <rFont val="Arial"/>
        <family val="2"/>
      </rPr>
      <t xml:space="preserve">les radiations associées aux procédures </t>
    </r>
    <r>
      <rPr>
        <sz val="8"/>
        <color rgb="FF000000"/>
        <rFont val="Arial"/>
        <family val="2"/>
      </rPr>
      <t xml:space="preserve">diagnostiques et thérapeutiques, la pression, l'humidité, la température, </t>
    </r>
    <r>
      <rPr>
        <b/>
        <sz val="8"/>
        <color rgb="FF000000"/>
        <rFont val="Arial"/>
        <family val="2"/>
      </rPr>
      <t>les variations de pression</t>
    </r>
    <r>
      <rPr>
        <sz val="8"/>
        <color rgb="FF000000"/>
        <rFont val="Arial"/>
        <family val="2"/>
      </rPr>
      <t xml:space="preserve"> et d'accélération ou encore les interférences radio; </t>
    </r>
  </si>
  <si>
    <r>
      <t>14.2.c)</t>
    </r>
    <r>
      <rPr>
        <b/>
        <sz val="8"/>
        <color rgb="FF000000"/>
        <rFont val="Arial"/>
        <family val="2"/>
      </rPr>
      <t xml:space="preserve"> tout risque associé à l'utilisation du dispositif lorsqu'il entre en contact avec des matériaux, </t>
    </r>
    <r>
      <rPr>
        <sz val="8"/>
        <color rgb="FF000000"/>
        <rFont val="Arial"/>
        <family val="2"/>
      </rPr>
      <t>des liquides et des substances, dont les gaz, auxquels il est exposé dans des conditions normales d'utilisation</t>
    </r>
  </si>
  <si>
    <r>
      <t>14.2.d)</t>
    </r>
    <r>
      <rPr>
        <b/>
        <sz val="8"/>
        <color rgb="FF000000"/>
        <rFont val="Arial"/>
        <family val="2"/>
      </rPr>
      <t xml:space="preserve"> tout risque associé à une éventuelle interaction négative entre les logiciels et l'environnement informatique</t>
    </r>
    <r>
      <rPr>
        <sz val="8"/>
        <color rgb="FF000000"/>
        <rFont val="Arial"/>
        <family val="2"/>
      </rPr>
      <t xml:space="preserve"> dans lequel ceux-ci fonctionnent et avec lequel ils interagissent; </t>
    </r>
  </si>
  <si>
    <r>
      <t xml:space="preserve">14.2.e) </t>
    </r>
    <r>
      <rPr>
        <b/>
        <sz val="8"/>
        <color rgb="FF000000"/>
        <rFont val="Arial"/>
        <family val="2"/>
      </rPr>
      <t>tout risque de pénétration accidentelle</t>
    </r>
    <r>
      <rPr>
        <sz val="8"/>
        <color rgb="FF000000"/>
        <rFont val="Arial"/>
        <family val="2"/>
      </rPr>
      <t xml:space="preserve"> de substances dans le dispositif; </t>
    </r>
  </si>
  <si>
    <r>
      <t>14.2.f)</t>
    </r>
    <r>
      <rPr>
        <b/>
        <sz val="8"/>
        <color rgb="FF000000"/>
        <rFont val="Arial"/>
        <family val="2"/>
      </rPr>
      <t xml:space="preserve"> tout risque d'interférence avec d'autres dispositifs normalement utilisés dans le cadre des investigations ou du traitement administré;  et </t>
    </r>
  </si>
  <si>
    <r>
      <t xml:space="preserve">14.2.g) </t>
    </r>
    <r>
      <rPr>
        <b/>
        <sz val="8"/>
        <color rgb="FF000000"/>
        <rFont val="Arial"/>
        <family val="2"/>
      </rPr>
      <t xml:space="preserve">tout risque découlant, lorsque la maintenance ou l'étalonnage est impossible </t>
    </r>
    <r>
      <rPr>
        <sz val="8"/>
        <color rgb="FF000000"/>
        <rFont val="Arial"/>
        <family val="2"/>
      </rPr>
      <t xml:space="preserve">(comme pour les implants), du vieillissement des matériaux utilisés ou de la diminution de la précision d'un mécanisme de mesure ou de contrôle. </t>
    </r>
  </si>
  <si>
    <r>
      <t>14.3)</t>
    </r>
    <r>
      <rPr>
        <b/>
        <sz val="8"/>
        <color rgb="FF000000"/>
        <rFont val="Arial"/>
        <family val="2"/>
      </rPr>
      <t xml:space="preserve"> Les dispositifs sont conçus et fabriqués de façon à réduire au minimum les risques d'incendie ou d'explosion dans des conditions normales d'utilisation et en condition de premier défaut.</t>
    </r>
    <r>
      <rPr>
        <sz val="8"/>
        <color rgb="FF000000"/>
        <rFont val="Arial"/>
        <family val="2"/>
      </rPr>
      <t xml:space="preserve"> Une attention particulière est accordée aux dispositifs dont l'utilisation prévue </t>
    </r>
    <r>
      <rPr>
        <b/>
        <sz val="8"/>
        <color rgb="FF000000"/>
        <rFont val="Arial"/>
        <family val="2"/>
      </rPr>
      <t>implique une exposition à des substances inflammables ou explosives</t>
    </r>
    <r>
      <rPr>
        <sz val="8"/>
        <color rgb="FF000000"/>
        <rFont val="Arial"/>
        <family val="2"/>
      </rPr>
      <t xml:space="preserve"> ou à </t>
    </r>
    <r>
      <rPr>
        <b/>
        <sz val="8"/>
        <color rgb="FF000000"/>
        <rFont val="Arial"/>
        <family val="2"/>
      </rPr>
      <t>des substances susceptibles de favoriser la combustion</t>
    </r>
    <r>
      <rPr>
        <sz val="8"/>
        <color rgb="FF000000"/>
        <rFont val="Arial"/>
        <family val="2"/>
      </rPr>
      <t xml:space="preserve">, ou une </t>
    </r>
    <r>
      <rPr>
        <b/>
        <sz val="8"/>
        <color rgb="FF000000"/>
        <rFont val="Arial"/>
        <family val="2"/>
      </rPr>
      <t xml:space="preserve">utilisation en association avec de telles substances. </t>
    </r>
  </si>
  <si>
    <r>
      <t xml:space="preserve">14.4) </t>
    </r>
    <r>
      <rPr>
        <b/>
        <sz val="8"/>
        <color rgb="FF000000"/>
        <rFont val="Arial"/>
        <family val="2"/>
      </rPr>
      <t>Les opérations de réglage, d'étalonnage et de maintenance sont realisées en toute sécurité et de manière efficace.</t>
    </r>
  </si>
  <si>
    <r>
      <t>14.5)</t>
    </r>
    <r>
      <rPr>
        <b/>
        <sz val="8"/>
        <color rgb="FF000000"/>
        <rFont val="Arial"/>
        <family val="2"/>
      </rPr>
      <t xml:space="preserve"> l'interopérabilité et la compatibilité des dispositifs qui sont destinés à être mis en œuvre avec d'autres dispositifs ou produits sont fiables et sûres.</t>
    </r>
  </si>
  <si>
    <r>
      <t xml:space="preserve">14.6) </t>
    </r>
    <r>
      <rPr>
        <b/>
        <sz val="8"/>
        <color rgb="FF000000"/>
        <rFont val="Arial"/>
        <family val="2"/>
      </rPr>
      <t xml:space="preserve">Toute échelle de mesure, de contrôle ou d'affichage est conçue et fabriquée suivant des principes ergonomiques, </t>
    </r>
    <r>
      <rPr>
        <sz val="8"/>
        <color rgb="FF000000"/>
        <rFont val="Arial"/>
        <family val="2"/>
      </rPr>
      <t>en tenant compte de la destination, des utilisateurs et des conditions d'environnement dans lesquelles les dispositifs sont destinés à être utilisés.</t>
    </r>
  </si>
  <si>
    <r>
      <t>14.7) Les dispositifs sont conçus et fabriqués de manière à</t>
    </r>
    <r>
      <rPr>
        <b/>
        <sz val="8"/>
        <color rgb="FF000000"/>
        <rFont val="Arial"/>
        <family val="2"/>
      </rPr>
      <t xml:space="preserve"> favoriser leur élimination sûre et l'élimination sûre des déchets associés par l'utilisateur, le patient</t>
    </r>
  </si>
  <si>
    <r>
      <t xml:space="preserve">15.1) Les dispositifs </t>
    </r>
    <r>
      <rPr>
        <b/>
        <sz val="8"/>
        <color rgb="FF000000"/>
        <rFont val="Arial"/>
        <family val="2"/>
      </rPr>
      <t xml:space="preserve">de diagnostic </t>
    </r>
    <r>
      <rPr>
        <sz val="8"/>
        <color rgb="FF000000"/>
        <rFont val="Arial"/>
        <family val="2"/>
      </rPr>
      <t>et les dispositifs ayant une fonction de mesurage sont conçus et fabriqués de manière à garantir une exactitude, une précision et une stabilité suffisantes eu égard à leur destination, sur la base de méthodes scientifiques et techniques appropriées</t>
    </r>
  </si>
  <si>
    <r>
      <t xml:space="preserve">15.1) </t>
    </r>
    <r>
      <rPr>
        <b/>
        <sz val="8"/>
        <color rgb="FF000000"/>
        <rFont val="Arial"/>
        <family val="2"/>
      </rPr>
      <t xml:space="preserve">Les limites de précision sont indiquées par le fabricant. </t>
    </r>
  </si>
  <si>
    <r>
      <t xml:space="preserve">15.2) Les mesures effectuées par les dispositifs </t>
    </r>
    <r>
      <rPr>
        <b/>
        <sz val="8"/>
        <color rgb="FF000000"/>
        <rFont val="Arial"/>
        <family val="2"/>
      </rPr>
      <t>ayant une fonction de mesurage sont exprimées en unités légales conformes aux dispositions de la directive 80/181/CEE du Conseil (1)</t>
    </r>
    <r>
      <rPr>
        <sz val="8"/>
        <color rgb="FF000000"/>
        <rFont val="Arial"/>
        <family val="2"/>
      </rPr>
      <t>.</t>
    </r>
  </si>
  <si>
    <r>
      <t xml:space="preserve">16.1.b) </t>
    </r>
    <r>
      <rPr>
        <b/>
        <sz val="8"/>
        <color rgb="FF000000"/>
        <rFont val="Arial"/>
        <family val="2"/>
      </rPr>
      <t>La notice d'utilisation des dispositifs émettant des rayonnements dangereux</t>
    </r>
    <r>
      <rPr>
        <sz val="8"/>
        <color rgb="FF000000"/>
        <rFont val="Arial"/>
        <family val="2"/>
      </rPr>
      <t xml:space="preserve"> ou potentiellement dangereux comporte des </t>
    </r>
    <r>
      <rPr>
        <b/>
        <sz val="8"/>
        <color rgb="FF000000"/>
        <rFont val="Arial"/>
        <family val="2"/>
      </rPr>
      <t xml:space="preserve">informations concernant les essais d'acceptation et de performances, les critères d'acceptation et la procédure de maintenance. </t>
    </r>
  </si>
  <si>
    <r>
      <t xml:space="preserve">16.3) Des méthodes appropriées </t>
    </r>
    <r>
      <rPr>
        <b/>
        <sz val="8"/>
        <color rgb="FF000000"/>
        <rFont val="Arial"/>
        <family val="2"/>
      </rPr>
      <t>qui réduisent l'exposition aux rayonnements des patients, des utilisateurs et d'autres personnes susceptibles d'être affectées sont choisies</t>
    </r>
  </si>
  <si>
    <r>
      <t xml:space="preserve">16.4. Rayonnements  ionisants 
a) Les dispositifs destinés </t>
    </r>
    <r>
      <rPr>
        <b/>
        <sz val="8"/>
        <color rgb="FF000000"/>
        <rFont val="Arial"/>
        <family val="2"/>
      </rPr>
      <t xml:space="preserve">à émettre des rayonnements ionisants sont conçus et fabriqués compte tenu des exigences de la directive 2013/59/Euratom </t>
    </r>
  </si>
  <si>
    <r>
      <t>16.4.b) Les dispositifs destinés à émettre</t>
    </r>
    <r>
      <rPr>
        <b/>
        <sz val="8"/>
        <color rgb="FF000000"/>
        <rFont val="Arial"/>
        <family val="2"/>
      </rPr>
      <t xml:space="preserve"> des rayonnements ionisants sont conçus et fabriqués de manière à garantir que la quantité, la géométrie et la qualité du rayonnement puissent,</t>
    </r>
    <r>
      <rPr>
        <sz val="8"/>
        <color rgb="FF000000"/>
        <rFont val="Arial"/>
        <family val="2"/>
      </rPr>
      <t xml:space="preserve"> dans la mesure du possible, être réglées et contrôlées eu égard à l'utilisation prévue et,</t>
    </r>
    <r>
      <rPr>
        <b/>
        <sz val="8"/>
        <color rgb="FF000000"/>
        <rFont val="Arial"/>
        <family val="2"/>
      </rPr>
      <t xml:space="preserve"> si possible, surveillées pendant le traitement. </t>
    </r>
  </si>
  <si>
    <r>
      <t xml:space="preserve">17.3) Les logiciels visés à la présente section qui sont destinés à être utilisés en </t>
    </r>
    <r>
      <rPr>
        <b/>
        <sz val="8"/>
        <color rgb="FF000000"/>
        <rFont val="Arial"/>
        <family val="2"/>
      </rPr>
      <t>combinaison avec des plateformes informatiques mobiles sont conçus et fabriqués en tenant compte des caractéristiques spécifiques de la plateforme mobile</t>
    </r>
    <r>
      <rPr>
        <sz val="8"/>
        <color rgb="FF000000"/>
        <rFont val="Arial"/>
        <family val="2"/>
      </rPr>
      <t xml:space="preserve"> (par exemple, taille et rapport de contraste de l'écran) </t>
    </r>
    <r>
      <rPr>
        <b/>
        <sz val="8"/>
        <color rgb="FF000000"/>
        <rFont val="Arial"/>
        <family val="2"/>
      </rPr>
      <t xml:space="preserve">et des facteurs externes liés à leur utilisation </t>
    </r>
    <r>
      <rPr>
        <sz val="8"/>
        <color rgb="FF000000"/>
        <rFont val="Arial"/>
        <family val="2"/>
      </rPr>
      <t>(variation du niveau sonore ou de la luminosité dans l'environnement).</t>
    </r>
  </si>
  <si>
    <r>
      <t>17.4) Les fabricants énoncent</t>
    </r>
    <r>
      <rPr>
        <b/>
        <sz val="8"/>
        <color rgb="FF000000"/>
        <rFont val="Arial"/>
        <family val="2"/>
      </rPr>
      <t xml:space="preserve"> les exigences minimales concernant le matériel informatique, les caractéristiques des réseaux informatiques et les mesures de sécurité informatique</t>
    </r>
    <r>
      <rPr>
        <sz val="8"/>
        <color rgb="FF000000"/>
        <rFont val="Arial"/>
        <family val="2"/>
      </rPr>
      <t xml:space="preserve">, y compris </t>
    </r>
    <r>
      <rPr>
        <b/>
        <sz val="8"/>
        <color rgb="FF000000"/>
        <rFont val="Arial"/>
        <family val="2"/>
      </rPr>
      <t>la protection contre l'accès non autorisé</t>
    </r>
    <r>
      <rPr>
        <sz val="8"/>
        <color rgb="FF000000"/>
        <rFont val="Arial"/>
        <family val="2"/>
      </rPr>
      <t>, qui sont nécessaires pour faire fonctionner le logiciel comme prévu.</t>
    </r>
  </si>
  <si>
    <r>
      <t xml:space="preserve">18.1) Pour les dispositifs actifs non implantables, </t>
    </r>
    <r>
      <rPr>
        <b/>
        <sz val="8"/>
        <color rgb="FF000000"/>
        <rFont val="Arial"/>
        <family val="2"/>
      </rPr>
      <t>en condition de premier défaut, des moyens adéquats sont adoptés pour éliminer ou réduire</t>
    </r>
    <r>
      <rPr>
        <sz val="8"/>
        <color rgb="FF000000"/>
        <rFont val="Arial"/>
        <family val="2"/>
      </rPr>
      <t xml:space="preserve"> autant que possible les risques qui en résultent.</t>
    </r>
  </si>
  <si>
    <r>
      <t xml:space="preserve">23.1) Exigences générale relatives aux informations fournies par le fabricant
Les informations  nécessaires à l'identification du dispositif figurent sur le dispositif lui même, sur le conditionnement ou dans la notice d'utilisation et, </t>
    </r>
    <r>
      <rPr>
        <b/>
        <sz val="8"/>
        <color rgb="FF000000"/>
        <rFont val="Arial"/>
        <family val="2"/>
      </rPr>
      <t>si le fabricant dispose d'un site internet, sont mises à disposition et mises à jour sur le site internet</t>
    </r>
  </si>
  <si>
    <r>
      <t>23.a) la notice d'utilisation est rédigée dans des termes faciles à comprendre par l'utilisateur auquel le dispositif est destiné et,</t>
    </r>
    <r>
      <rPr>
        <b/>
        <sz val="8"/>
        <color rgb="FF000000"/>
        <rFont val="Arial"/>
        <family val="2"/>
      </rPr>
      <t xml:space="preserve"> s'il y a lieu, complétée par des dessins et des graphiques; </t>
    </r>
  </si>
  <si>
    <r>
      <rPr>
        <b/>
        <sz val="8"/>
        <color rgb="FF000000"/>
        <rFont val="Arial"/>
        <family val="2"/>
      </rPr>
      <t>23.2) Informations  figurant  sur l'étiquette</t>
    </r>
    <r>
      <rPr>
        <sz val="8"/>
        <color rgb="FF000000"/>
        <rFont val="Arial"/>
        <family val="2"/>
      </rPr>
      <t xml:space="preserve"> 
23.2.e) Une indication du contenu du dispositif : (si c’est un médicament , y compris un dérivé de sang ou de plasma d'origine humaine, ou des tissus ou cellules d'origine humaine ou leurs dérivés, ou des tissus ou cellules d'origine animale ou leurs dérivés) </t>
    </r>
  </si>
  <si>
    <r>
      <t xml:space="preserve">23.3) Informations figurant sur le conditionnement qui préserve l'état stérile d'un dispositif («conditionnement stérile») 
</t>
    </r>
    <r>
      <rPr>
        <sz val="8"/>
        <color rgb="FF000000"/>
        <rFont val="Arial"/>
        <family val="2"/>
      </rPr>
      <t xml:space="preserve">a) l'indication permettant de  reconnaître le  conditionnement  stérile; </t>
    </r>
  </si>
  <si>
    <r>
      <t xml:space="preserve">23.4) Informations si dessus figurent dans la notice d'utilisation 
</t>
    </r>
    <r>
      <rPr>
        <sz val="8"/>
        <color rgb="FF000000"/>
        <rFont val="Arial"/>
        <family val="2"/>
      </rPr>
      <t xml:space="preserve">23.4.a) </t>
    </r>
    <r>
      <rPr>
        <b/>
        <sz val="8"/>
        <color rgb="FF000000"/>
        <rFont val="Arial"/>
        <family val="2"/>
      </rPr>
      <t>Le point 23.2.e)</t>
    </r>
    <r>
      <rPr>
        <sz val="8"/>
        <color rgb="FF000000"/>
        <rFont val="Arial"/>
        <family val="2"/>
      </rPr>
      <t xml:space="preserve"> </t>
    </r>
  </si>
  <si>
    <r>
      <t xml:space="preserve">23.4.a) </t>
    </r>
    <r>
      <rPr>
        <b/>
        <sz val="8"/>
        <color rgb="FF000000"/>
        <rFont val="Arial"/>
        <family val="2"/>
      </rPr>
      <t>Le point 23.2.r)</t>
    </r>
    <r>
      <rPr>
        <sz val="8"/>
        <color rgb="FF000000"/>
        <rFont val="Arial"/>
        <family val="2"/>
      </rPr>
      <t xml:space="preserve"> </t>
    </r>
  </si>
  <si>
    <r>
      <t xml:space="preserve">23.4.aa) Le fabricant d'un dispositif implantable fournit au patient:
a) Les informations sur la carte d'implant comprennant : </t>
    </r>
    <r>
      <rPr>
        <b/>
        <sz val="8"/>
        <color rgb="FF000000"/>
        <rFont val="Arial"/>
        <family val="2"/>
      </rPr>
      <t>le nom, le numéro de série, le numéro de lot, l'IUD,</t>
    </r>
    <r>
      <rPr>
        <sz val="8"/>
        <color rgb="FF000000"/>
        <rFont val="Arial"/>
        <family val="2"/>
      </rPr>
      <t xml:space="preserve"> </t>
    </r>
    <r>
      <rPr>
        <b/>
        <sz val="8"/>
        <color rgb="FF000000"/>
        <rFont val="Arial"/>
        <family val="2"/>
      </rPr>
      <t>le modèle du dispositif, et également le nom, l'adresse et le site internet du fabricant</t>
    </r>
    <r>
      <rPr>
        <sz val="8"/>
        <color rgb="FF000000"/>
        <rFont val="Arial"/>
        <family val="2"/>
      </rPr>
      <t>;</t>
    </r>
  </si>
  <si>
    <r>
      <t xml:space="preserve">La documentation technique relative à la surveillance après commercialisation, que le fabricant est tenu d'établir est présentée de manière claire, organisée et non ambiguë, sous une forme facilement consultable, et comprend les éléments
</t>
    </r>
    <r>
      <rPr>
        <b/>
        <sz val="8"/>
        <color rgb="FF000000"/>
        <rFont val="Arial"/>
        <family val="2"/>
      </rPr>
      <t>1.1. Plan de surveillance après commercialisation</t>
    </r>
  </si>
  <si>
    <r>
      <t>1.a) Les fabricants</t>
    </r>
    <r>
      <rPr>
        <b/>
        <sz val="8"/>
        <color rgb="FF000000"/>
        <rFont val="Arial"/>
        <family val="2"/>
      </rPr>
      <t xml:space="preserve"> établissent et mettent à jour un plan d'évaluation clinique</t>
    </r>
  </si>
  <si>
    <r>
      <t>2) l'évaluation clinique</t>
    </r>
    <r>
      <rPr>
        <b/>
        <sz val="8"/>
        <color rgb="FF000000"/>
        <rFont val="Arial"/>
        <family val="2"/>
      </rPr>
      <t xml:space="preserve"> tient compte des données aussi bien favorables que défavorables</t>
    </r>
  </si>
  <si>
    <r>
      <t xml:space="preserve">3. </t>
    </r>
    <r>
      <rPr>
        <b/>
        <sz val="8"/>
        <color rgb="FF000000"/>
        <rFont val="Arial"/>
        <family val="2"/>
      </rPr>
      <t>L'évaluation clinique qui repose sur les données cliniques</t>
    </r>
    <r>
      <rPr>
        <sz val="8"/>
        <color rgb="FF000000"/>
        <rFont val="Arial"/>
        <family val="2"/>
      </rPr>
      <t xml:space="preserve"> relatives à un dispositif pour lequel </t>
    </r>
    <r>
      <rPr>
        <b/>
        <sz val="8"/>
        <color rgb="FF000000"/>
        <rFont val="Arial"/>
        <family val="2"/>
      </rPr>
      <t xml:space="preserve">l'équivalence avec le dispositif en question est démontrée. </t>
    </r>
  </si>
  <si>
    <r>
      <t>3.</t>
    </r>
    <r>
      <rPr>
        <b/>
        <sz val="8"/>
        <color rgb="FF000000"/>
        <rFont val="Arial"/>
        <family val="2"/>
      </rPr>
      <t xml:space="preserve"> Les caractéristiques techniques sont similiares</t>
    </r>
    <r>
      <rPr>
        <sz val="8"/>
        <color rgb="FF000000"/>
        <rFont val="Arial"/>
        <family val="2"/>
      </rPr>
      <t xml:space="preserve"> (conception, conditions d'utilisation, spécifications, propriètés physicochimiques, méthode d'insallation) et prises en considération </t>
    </r>
    <r>
      <rPr>
        <b/>
        <sz val="8"/>
        <color rgb="FF000000"/>
        <rFont val="Arial"/>
        <family val="2"/>
      </rPr>
      <t>pour démontrer l'équivalence</t>
    </r>
    <r>
      <rPr>
        <sz val="8"/>
        <color rgb="FF000000"/>
        <rFont val="Arial"/>
        <family val="2"/>
      </rPr>
      <t xml:space="preserve"> </t>
    </r>
  </si>
  <si>
    <r>
      <t xml:space="preserve">3. </t>
    </r>
    <r>
      <rPr>
        <b/>
        <sz val="8"/>
        <color rgb="FF000000"/>
        <rFont val="Arial"/>
        <family val="2"/>
      </rPr>
      <t>Les caractéristiques biologiques sont similaires</t>
    </r>
    <r>
      <rPr>
        <sz val="8"/>
        <color rgb="FF000000"/>
        <rFont val="Arial"/>
        <family val="2"/>
      </rPr>
      <t xml:space="preserve"> (matériaux ou substance en contact avec les mêmes tissus humains, durée de contact, substances relarguées) et prises en considération</t>
    </r>
    <r>
      <rPr>
        <b/>
        <sz val="8"/>
        <color rgb="FF000000"/>
        <rFont val="Arial"/>
        <family val="2"/>
      </rPr>
      <t xml:space="preserve"> pour démontrer l'équivalence</t>
    </r>
  </si>
  <si>
    <r>
      <t>3.</t>
    </r>
    <r>
      <rPr>
        <b/>
        <sz val="8"/>
        <color rgb="FF000000"/>
        <rFont val="Arial"/>
        <family val="2"/>
      </rPr>
      <t xml:space="preserve"> Les caractéristiques cliniques sont similaires</t>
    </r>
    <r>
      <rPr>
        <sz val="8"/>
        <color rgb="FF000000"/>
        <rFont val="Arial"/>
        <family val="2"/>
      </rPr>
      <t xml:space="preserve"> (état clinique, destination, sévérité, stade de la maladie, population ciblée, leur age, leur anatomie et physiologie, le type d'utilisateur, performances critiques)</t>
    </r>
    <r>
      <rPr>
        <b/>
        <sz val="8"/>
        <color rgb="FF000000"/>
        <rFont val="Arial"/>
        <family val="2"/>
      </rPr>
      <t xml:space="preserve"> et prises en considération pour démontrer l'équivalence</t>
    </r>
  </si>
  <si>
    <r>
      <t xml:space="preserve">3) Il est démontré clairement que les fabricants ont un </t>
    </r>
    <r>
      <rPr>
        <b/>
        <sz val="8"/>
        <color rgb="FF000000"/>
        <rFont val="Arial"/>
        <family val="2"/>
      </rPr>
      <t>accès suffisant aux données relatives</t>
    </r>
    <r>
      <rPr>
        <sz val="8"/>
        <color rgb="FF000000"/>
        <rFont val="Arial"/>
        <family val="2"/>
      </rPr>
      <t xml:space="preserve"> aux dispositifs qu'ils considèrent comme équivalents</t>
    </r>
    <r>
      <rPr>
        <b/>
        <sz val="8"/>
        <color rgb="FF000000"/>
        <rFont val="Arial"/>
        <family val="2"/>
      </rPr>
      <t xml:space="preserve"> pour justifier leurs allégations d'équivalence</t>
    </r>
    <r>
      <rPr>
        <sz val="8"/>
        <color rgb="FF000000"/>
        <rFont val="Arial"/>
        <family val="2"/>
      </rPr>
      <t>.</t>
    </r>
  </si>
  <si>
    <r>
      <t xml:space="preserve">4) </t>
    </r>
    <r>
      <rPr>
        <b/>
        <sz val="8"/>
        <color rgb="FF000000"/>
        <rFont val="Arial"/>
        <family val="2"/>
      </rPr>
      <t xml:space="preserve">Les résultats de l'évaluation clinique et les preuves cliniques </t>
    </r>
    <r>
      <rPr>
        <sz val="8"/>
        <color rgb="FF000000"/>
        <rFont val="Arial"/>
        <family val="2"/>
      </rPr>
      <t>sur lesquelles celle-ci est fondée sont documentés dans un rapport sur l'évaluation clinique, qui corrobore l'évaluation de la conformité du dispositif.</t>
    </r>
  </si>
  <si>
    <r>
      <t xml:space="preserve">4) </t>
    </r>
    <r>
      <rPr>
        <b/>
        <sz val="8"/>
        <color rgb="FF000000"/>
        <rFont val="Arial"/>
        <family val="2"/>
      </rPr>
      <t>Les preuves cliniques et les données non cliniques</t>
    </r>
    <r>
      <rPr>
        <sz val="8"/>
        <color rgb="FF000000"/>
        <rFont val="Arial"/>
        <family val="2"/>
      </rPr>
      <t xml:space="preserve"> obtenues à partir des méthodes d'essai non cliniques et toute autre documentation pertinente  sont</t>
    </r>
    <r>
      <rPr>
        <b/>
        <sz val="8"/>
        <color rgb="FF000000"/>
        <rFont val="Arial"/>
        <family val="2"/>
      </rPr>
      <t xml:space="preserve"> incluses dans la documentation technique</t>
    </r>
    <r>
      <rPr>
        <sz val="8"/>
        <color rgb="FF000000"/>
        <rFont val="Arial"/>
        <family val="2"/>
      </rPr>
      <t xml:space="preserve"> du dispositif </t>
    </r>
  </si>
  <si>
    <r>
      <t>4)</t>
    </r>
    <r>
      <rPr>
        <b/>
        <sz val="8"/>
        <color rgb="FF000000"/>
        <rFont val="Arial"/>
        <family val="2"/>
      </rPr>
      <t xml:space="preserve"> Les données favorables et défavorables</t>
    </r>
    <r>
      <rPr>
        <sz val="8"/>
        <color rgb="FF000000"/>
        <rFont val="Arial"/>
        <family val="2"/>
      </rPr>
      <t xml:space="preserve"> prises en compte dans l'évaluation clinique figurent toutes dans la documentation technique.</t>
    </r>
  </si>
  <si>
    <r>
      <t>5) Le SCAC s'</t>
    </r>
    <r>
      <rPr>
        <b/>
        <sz val="8"/>
        <color rgb="FF000000"/>
        <rFont val="Arial"/>
        <family val="2"/>
      </rPr>
      <t>inscrit dans le plan de surveillance après commercialisation</t>
    </r>
    <r>
      <rPr>
        <sz val="8"/>
        <color rgb="FF000000"/>
        <rFont val="Arial"/>
        <family val="2"/>
      </rPr>
      <t xml:space="preserve"> </t>
    </r>
    <r>
      <rPr>
        <b/>
        <sz val="8"/>
        <color rgb="FF000000"/>
        <rFont val="Arial"/>
        <family val="2"/>
      </rPr>
      <t>établi</t>
    </r>
    <r>
      <rPr>
        <sz val="8"/>
        <color rgb="FF000000"/>
        <rFont val="Arial"/>
        <family val="2"/>
      </rPr>
      <t xml:space="preserve"> par le fabricant.</t>
    </r>
  </si>
  <si>
    <r>
      <t>5) le fabricant</t>
    </r>
    <r>
      <rPr>
        <b/>
        <sz val="8"/>
        <color rgb="FF000000"/>
        <rFont val="Arial"/>
        <family val="2"/>
      </rPr>
      <t xml:space="preserve"> collecte et évalue de manière proactive </t>
    </r>
    <r>
      <rPr>
        <sz val="8"/>
        <color rgb="FF000000"/>
        <rFont val="Arial"/>
        <family val="2"/>
      </rPr>
      <t>les données cliniques résultant de l'utilisation chez ou sur les humains d'un dispositif qui porte le marquage CE et est mis sur le marché ou mis en service pendant toute la durée de vie prévue du dispositif</t>
    </r>
  </si>
  <si>
    <r>
      <t>5) le SCAC a pour but de confirmer la sécurité et les performances et d'assurer le caractère constamment acceptable des risques identifiés et de</t>
    </r>
    <r>
      <rPr>
        <b/>
        <sz val="8"/>
        <color rgb="FF000000"/>
        <rFont val="Arial"/>
        <family val="2"/>
      </rPr>
      <t xml:space="preserve"> détecter les risques émergents sur la base d'éléments de preuve concrets</t>
    </r>
    <r>
      <rPr>
        <sz val="8"/>
        <color rgb="FF000000"/>
        <rFont val="Arial"/>
        <family val="2"/>
      </rPr>
      <t>.</t>
    </r>
  </si>
  <si>
    <r>
      <t xml:space="preserve">6. Le SCAC est effectué conformément </t>
    </r>
    <r>
      <rPr>
        <b/>
        <sz val="8"/>
        <color rgb="FF000000"/>
        <rFont val="Arial"/>
        <family val="2"/>
      </rPr>
      <t>à une méthode documentée exposée dans un plan de SCAC.</t>
    </r>
  </si>
  <si>
    <r>
      <t xml:space="preserve">6.1. </t>
    </r>
    <r>
      <rPr>
        <b/>
        <sz val="8"/>
        <color rgb="FF000000"/>
        <rFont val="Arial"/>
        <family val="2"/>
      </rPr>
      <t>Le plan de SCAC précise les méthodes et les procédures à suivre pour collecter et évaluer</t>
    </r>
    <r>
      <rPr>
        <sz val="8"/>
        <color rgb="FF000000"/>
        <rFont val="Arial"/>
        <family val="2"/>
      </rPr>
      <t xml:space="preserve"> de </t>
    </r>
    <r>
      <rPr>
        <b/>
        <sz val="8"/>
        <color rgb="FF000000"/>
        <rFont val="Arial"/>
        <family val="2"/>
      </rPr>
      <t>manière proactive</t>
    </r>
    <r>
      <rPr>
        <sz val="8"/>
        <color rgb="FF000000"/>
        <rFont val="Arial"/>
        <family val="2"/>
      </rPr>
      <t xml:space="preserve"> des données cliniques dans le but:
a) de </t>
    </r>
    <r>
      <rPr>
        <b/>
        <sz val="8"/>
        <color rgb="FF000000"/>
        <rFont val="Arial"/>
        <family val="2"/>
      </rPr>
      <t>confirmer la sécurité et les performances du dispositif pendant toute sa durée de vie prévue</t>
    </r>
    <r>
      <rPr>
        <sz val="8"/>
        <color rgb="FF000000"/>
        <rFont val="Arial"/>
        <family val="2"/>
      </rPr>
      <t>;</t>
    </r>
  </si>
  <si>
    <r>
      <t xml:space="preserve">b) d'identifier les </t>
    </r>
    <r>
      <rPr>
        <b/>
        <sz val="8"/>
        <color rgb="FF000000"/>
        <rFont val="Arial"/>
        <family val="2"/>
      </rPr>
      <t>effets secondaires inconnus</t>
    </r>
    <r>
      <rPr>
        <sz val="8"/>
        <color rgb="FF000000"/>
        <rFont val="Arial"/>
        <family val="2"/>
      </rPr>
      <t xml:space="preserve"> jusqu'alors et de surveiller ces </t>
    </r>
    <r>
      <rPr>
        <b/>
        <sz val="8"/>
        <color rgb="FF000000"/>
        <rFont val="Arial"/>
        <family val="2"/>
      </rPr>
      <t>effets et les contre-indications;</t>
    </r>
  </si>
  <si>
    <r>
      <t>c)</t>
    </r>
    <r>
      <rPr>
        <b/>
        <sz val="8"/>
        <color rgb="FF000000"/>
        <rFont val="Arial"/>
        <family val="2"/>
      </rPr>
      <t xml:space="preserve"> d'identifier et d'analyser les risques</t>
    </r>
    <r>
      <rPr>
        <sz val="8"/>
        <color rgb="FF000000"/>
        <rFont val="Arial"/>
        <family val="2"/>
      </rPr>
      <t xml:space="preserve"> émergents </t>
    </r>
    <r>
      <rPr>
        <b/>
        <sz val="8"/>
        <color rgb="FF000000"/>
        <rFont val="Arial"/>
        <family val="2"/>
      </rPr>
      <t>sur la base d'éléments de preuve concrets;</t>
    </r>
  </si>
  <si>
    <r>
      <t xml:space="preserve">d) </t>
    </r>
    <r>
      <rPr>
        <b/>
        <sz val="8"/>
        <color rgb="FF000000"/>
        <rFont val="Arial"/>
        <family val="2"/>
      </rPr>
      <t>de garantir le caractère constamment acceptable du rapport bénéfice/risque</t>
    </r>
  </si>
  <si>
    <r>
      <t xml:space="preserve">e) </t>
    </r>
    <r>
      <rPr>
        <b/>
        <sz val="8"/>
        <color rgb="FF000000"/>
        <rFont val="Arial"/>
        <family val="2"/>
      </rPr>
      <t>d'identifier toute mauvaise utilisation systématique</t>
    </r>
    <r>
      <rPr>
        <sz val="8"/>
        <color rgb="FF000000"/>
        <rFont val="Arial"/>
        <family val="2"/>
      </rPr>
      <t xml:space="preserve"> ou toute utilisation hors destination éventuelle du dispositif</t>
    </r>
    <r>
      <rPr>
        <b/>
        <sz val="8"/>
        <color rgb="FF000000"/>
        <rFont val="Arial"/>
        <family val="2"/>
      </rPr>
      <t xml:space="preserve"> en vue de vérifier l'adéquation de la destination.</t>
    </r>
  </si>
  <si>
    <r>
      <t>6.2)</t>
    </r>
    <r>
      <rPr>
        <b/>
        <sz val="8"/>
        <color rgb="FF000000"/>
        <rFont val="Arial"/>
        <family val="2"/>
      </rPr>
      <t xml:space="preserve"> Le plan de SCAC</t>
    </r>
    <r>
      <rPr>
        <sz val="8"/>
        <color rgb="FF000000"/>
        <rFont val="Arial"/>
        <family val="2"/>
      </rPr>
      <t xml:space="preserve"> comprend au moins:
6.2.a)</t>
    </r>
    <r>
      <rPr>
        <b/>
        <sz val="8"/>
        <color rgb="FF000000"/>
        <rFont val="Arial"/>
        <family val="2"/>
      </rPr>
      <t xml:space="preserve"> les méthodes et les procédures générales du SCAC </t>
    </r>
    <r>
      <rPr>
        <sz val="8"/>
        <color rgb="FF000000"/>
        <rFont val="Arial"/>
        <family val="2"/>
      </rPr>
      <t>à appliquer, telles que la</t>
    </r>
    <r>
      <rPr>
        <b/>
        <sz val="8"/>
        <color rgb="FF000000"/>
        <rFont val="Arial"/>
        <family val="2"/>
      </rPr>
      <t xml:space="preserve"> collecte de l'expérience clinique acquise</t>
    </r>
    <r>
      <rPr>
        <sz val="8"/>
        <color rgb="FF000000"/>
        <rFont val="Arial"/>
        <family val="2"/>
      </rPr>
      <t xml:space="preserve"> et des retours d'information des utilisateurs ainsi </t>
    </r>
    <r>
      <rPr>
        <b/>
        <sz val="8"/>
        <color rgb="FF000000"/>
        <rFont val="Arial"/>
        <family val="2"/>
      </rPr>
      <t>que la consultation de la littérature scientifique</t>
    </r>
    <r>
      <rPr>
        <sz val="8"/>
        <color rgb="FF000000"/>
        <rFont val="Arial"/>
        <family val="2"/>
      </rPr>
      <t xml:space="preserve"> et d'autres sources de données cliniques</t>
    </r>
  </si>
  <si>
    <r>
      <t xml:space="preserve">6.2.c) </t>
    </r>
    <r>
      <rPr>
        <b/>
        <sz val="8"/>
        <color rgb="FF000000"/>
        <rFont val="Arial"/>
        <family val="2"/>
      </rPr>
      <t>une justification de l'adéquation des méthodes et des procédures</t>
    </r>
    <r>
      <rPr>
        <sz val="8"/>
        <color rgb="FF000000"/>
        <rFont val="Arial"/>
        <family val="2"/>
      </rPr>
      <t xml:space="preserve"> visées aux points a) et b);</t>
    </r>
  </si>
  <si>
    <r>
      <t xml:space="preserve">6.2.d) </t>
    </r>
    <r>
      <rPr>
        <b/>
        <sz val="8"/>
        <color rgb="FF000000"/>
        <rFont val="Arial"/>
        <family val="2"/>
      </rPr>
      <t>une référence aux parties pertinentes du rapport sur l'évaluation clinique et à la gestion des risques</t>
    </r>
  </si>
  <si>
    <r>
      <t xml:space="preserve">6.2.e) </t>
    </r>
    <r>
      <rPr>
        <b/>
        <sz val="8"/>
        <color rgb="FF000000"/>
        <rFont val="Arial"/>
        <family val="2"/>
      </rPr>
      <t>les objectifs spécifiques</t>
    </r>
    <r>
      <rPr>
        <sz val="8"/>
        <color rgb="FF000000"/>
        <rFont val="Arial"/>
        <family val="2"/>
      </rPr>
      <t xml:space="preserve"> fixés pour le </t>
    </r>
    <r>
      <rPr>
        <b/>
        <sz val="8"/>
        <color rgb="FF000000"/>
        <rFont val="Arial"/>
        <family val="2"/>
      </rPr>
      <t>SCAC;</t>
    </r>
  </si>
  <si>
    <r>
      <t xml:space="preserve">6.2.f) </t>
    </r>
    <r>
      <rPr>
        <b/>
        <sz val="8"/>
        <color rgb="FF000000"/>
        <rFont val="Arial"/>
        <family val="2"/>
      </rPr>
      <t>une évaluation des données cliniques relatives à des dispositifs équivalents ou similaires;</t>
    </r>
  </si>
  <si>
    <r>
      <t xml:space="preserve">6.2.g) </t>
    </r>
    <r>
      <rPr>
        <b/>
        <sz val="8"/>
        <color rgb="FF000000"/>
        <rFont val="Arial"/>
        <family val="2"/>
      </rPr>
      <t>une référence aux spécifications communes ou normes harmonisées</t>
    </r>
    <r>
      <rPr>
        <sz val="8"/>
        <color rgb="FF000000"/>
        <rFont val="Arial"/>
        <family val="2"/>
      </rPr>
      <t xml:space="preserve"> éventuellement </t>
    </r>
    <r>
      <rPr>
        <b/>
        <sz val="8"/>
        <color rgb="FF000000"/>
        <rFont val="Arial"/>
        <family val="2"/>
      </rPr>
      <t>utilisées</t>
    </r>
    <r>
      <rPr>
        <sz val="8"/>
        <color rgb="FF000000"/>
        <rFont val="Arial"/>
        <family val="2"/>
      </rPr>
      <t xml:space="preserve"> par le fabricant, ainsi qu'aux </t>
    </r>
    <r>
      <rPr>
        <b/>
        <sz val="8"/>
        <color rgb="FF000000"/>
        <rFont val="Arial"/>
        <family val="2"/>
      </rPr>
      <t>documents d'orientation applicables concernant le SCAC</t>
    </r>
  </si>
  <si>
    <r>
      <t xml:space="preserve">6.2.h) </t>
    </r>
    <r>
      <rPr>
        <b/>
        <sz val="8"/>
        <color rgb="FF000000"/>
        <rFont val="Arial"/>
        <family val="2"/>
      </rPr>
      <t>un calendrier détaillé et dûment justifié pour les activités de SCAC</t>
    </r>
    <r>
      <rPr>
        <sz val="8"/>
        <color rgb="FF000000"/>
        <rFont val="Arial"/>
        <family val="2"/>
      </rPr>
      <t xml:space="preserve"> (par exemple, analyse des données issues du SCAC et rapport) que doit mener le fabricant</t>
    </r>
  </si>
  <si>
    <r>
      <t xml:space="preserve">7) Le fabricant </t>
    </r>
    <r>
      <rPr>
        <b/>
        <sz val="8"/>
        <color rgb="FF000000"/>
        <rFont val="Arial"/>
        <family val="2"/>
      </rPr>
      <t xml:space="preserve">analyse les résultats du SCAC </t>
    </r>
    <r>
      <rPr>
        <sz val="8"/>
        <color rgb="FF000000"/>
        <rFont val="Arial"/>
        <family val="2"/>
      </rPr>
      <t xml:space="preserve">et les documente </t>
    </r>
    <r>
      <rPr>
        <b/>
        <sz val="8"/>
        <color rgb="FF000000"/>
        <rFont val="Arial"/>
        <family val="2"/>
      </rPr>
      <t>dans un rapport d'évaluation du SCAC</t>
    </r>
    <r>
      <rPr>
        <sz val="8"/>
        <color rgb="FF000000"/>
        <rFont val="Arial"/>
        <family val="2"/>
      </rPr>
      <t xml:space="preserve">, qui fait partie du rapport sur </t>
    </r>
    <r>
      <rPr>
        <b/>
        <sz val="8"/>
        <color rgb="FF000000"/>
        <rFont val="Arial"/>
        <family val="2"/>
      </rPr>
      <t>l'évaluation clinique et de la documentation technique.</t>
    </r>
  </si>
  <si>
    <r>
      <t>8)</t>
    </r>
    <r>
      <rPr>
        <b/>
        <sz val="8"/>
        <color rgb="FF000000"/>
        <rFont val="Arial"/>
        <family val="2"/>
      </rPr>
      <t xml:space="preserve"> Les conclusions du rapport d'évaluation du SCAC</t>
    </r>
    <r>
      <rPr>
        <sz val="8"/>
        <color rgb="FF000000"/>
        <rFont val="Arial"/>
        <family val="2"/>
      </rPr>
      <t xml:space="preserve"> sont </t>
    </r>
    <r>
      <rPr>
        <b/>
        <sz val="8"/>
        <color rgb="FF000000"/>
        <rFont val="Arial"/>
        <family val="2"/>
      </rPr>
      <t xml:space="preserve">prises en compte pour l'évaluation clinique </t>
    </r>
    <r>
      <rPr>
        <sz val="8"/>
        <color rgb="FF000000"/>
        <rFont val="Arial"/>
        <family val="2"/>
      </rPr>
      <t xml:space="preserve">ainsi que pour </t>
    </r>
    <r>
      <rPr>
        <b/>
        <sz val="8"/>
        <color rgb="FF000000"/>
        <rFont val="Arial"/>
        <family val="2"/>
      </rPr>
      <t>la gestion des risques</t>
    </r>
  </si>
  <si>
    <r>
      <t xml:space="preserve">8) Si le SCAC met en évidence </t>
    </r>
    <r>
      <rPr>
        <b/>
        <sz val="8"/>
        <color rgb="FF000000"/>
        <rFont val="Arial"/>
        <family val="2"/>
      </rPr>
      <t>la nécessité de mesures préventives et/ou correctives</t>
    </r>
    <r>
      <rPr>
        <sz val="8"/>
        <color rgb="FF000000"/>
        <rFont val="Arial"/>
        <family val="2"/>
      </rPr>
      <t>, le fabricant met en place de telles mesures.</t>
    </r>
  </si>
  <si>
    <r>
      <t xml:space="preserve">Critères d'exigence des </t>
    </r>
    <r>
      <rPr>
        <b/>
        <sz val="8"/>
        <rFont val="Arial"/>
        <family val="2"/>
      </rPr>
      <t>Annexes</t>
    </r>
    <r>
      <rPr>
        <sz val="8"/>
        <rFont val="Arial"/>
        <family val="2"/>
      </rPr>
      <t xml:space="preserve"> du Règlement 2017/745</t>
    </r>
  </si>
  <si>
    <r>
      <t xml:space="preserve">6.2.b) </t>
    </r>
    <r>
      <rPr>
        <b/>
        <sz val="8"/>
        <color rgb="FF000000"/>
        <rFont val="Arial"/>
        <family val="2"/>
      </rPr>
      <t>les méthodes et les procédures spécifiques du SCAC à appliquer</t>
    </r>
    <r>
      <rPr>
        <sz val="8"/>
        <color rgb="FF000000"/>
        <rFont val="Arial"/>
        <family val="2"/>
      </rPr>
      <t>, par exemple l'évaluation des registres appropriés ou des études deSCAC;</t>
    </r>
  </si>
  <si>
    <t>Informations sur l'organisme et le dispositif médical</t>
  </si>
  <si>
    <r>
      <t xml:space="preserve">RÉSULTATS
</t>
    </r>
    <r>
      <rPr>
        <sz val="8"/>
        <color rgb="FF900000"/>
        <rFont val="Arial"/>
        <family val="2"/>
      </rPr>
      <t>Suivi des solutions obtenues</t>
    </r>
  </si>
  <si>
    <r>
      <t xml:space="preserve">QUAND
</t>
    </r>
    <r>
      <rPr>
        <sz val="8"/>
        <color rgb="FF900000"/>
        <rFont val="Arial"/>
        <family val="2"/>
      </rPr>
      <t>Date début 
et Date fin</t>
    </r>
  </si>
  <si>
    <r>
      <rPr>
        <b/>
        <sz val="8"/>
        <color rgb="FF900000"/>
        <rFont val="Arial"/>
        <family val="2"/>
      </rPr>
      <t>QUI</t>
    </r>
    <r>
      <rPr>
        <sz val="8"/>
        <color rgb="FF900000"/>
        <rFont val="Arial"/>
        <family val="2"/>
      </rPr>
      <t xml:space="preserve">
Responsable 
et Equipe</t>
    </r>
  </si>
  <si>
    <r>
      <rPr>
        <b/>
        <sz val="8"/>
        <color indexed="16"/>
        <rFont val="Arial"/>
        <family val="2"/>
      </rPr>
      <t>QUOI</t>
    </r>
    <r>
      <rPr>
        <sz val="8"/>
        <color indexed="16"/>
        <rFont val="Arial"/>
        <family val="2"/>
      </rPr>
      <t xml:space="preserve">
Objectifs 
à atteindre</t>
    </r>
  </si>
  <si>
    <t>Moyenne :</t>
  </si>
  <si>
    <t xml:space="preserve">Niveaux moyens sur les exigences du Règlement 2017/745 par Chapitre </t>
  </si>
  <si>
    <t xml:space="preserve">Signature de la PCVRR
</t>
  </si>
  <si>
    <t>Participants à l'évaluation :</t>
  </si>
  <si>
    <t>Participants :</t>
  </si>
  <si>
    <t>Référence Unique 
du Document</t>
  </si>
  <si>
    <r>
      <rPr>
        <sz val="6"/>
        <color rgb="FF000000"/>
        <rFont val="Arial"/>
        <family val="2"/>
      </rPr>
      <t>à présenter</t>
    </r>
    <r>
      <rPr>
        <b/>
        <sz val="6"/>
        <color rgb="FF000000"/>
        <rFont val="Arial"/>
        <family val="2"/>
      </rPr>
      <t xml:space="preserve"> dans la documentation technique</t>
    </r>
  </si>
  <si>
    <r>
      <t xml:space="preserve">à inclure </t>
    </r>
    <r>
      <rPr>
        <b/>
        <sz val="6"/>
        <color rgb="FF000000"/>
        <rFont val="Arial"/>
        <family val="2"/>
      </rPr>
      <t>dans le SMQ</t>
    </r>
  </si>
  <si>
    <r>
      <rPr>
        <sz val="6"/>
        <color rgb="FF000000"/>
        <rFont val="Arial"/>
        <family val="2"/>
      </rPr>
      <t>à inclure</t>
    </r>
    <r>
      <rPr>
        <b/>
        <sz val="6"/>
        <color rgb="FF000000"/>
        <rFont val="Arial"/>
        <family val="2"/>
      </rPr>
      <t xml:space="preserve"> dans le SMQ</t>
    </r>
  </si>
  <si>
    <r>
      <t xml:space="preserve">inclut </t>
    </r>
    <r>
      <rPr>
        <b/>
        <sz val="6"/>
        <color rgb="FF000000"/>
        <rFont val="Arial"/>
        <family val="2"/>
      </rPr>
      <t>dans le SMQ et comprend le SCAC</t>
    </r>
  </si>
  <si>
    <r>
      <t xml:space="preserve">à inclure </t>
    </r>
    <r>
      <rPr>
        <b/>
        <sz val="6"/>
        <color rgb="FF000000"/>
        <rFont val="Arial"/>
        <family val="2"/>
      </rPr>
      <t>dans la documentation technique</t>
    </r>
  </si>
  <si>
    <r>
      <t xml:space="preserve">à inclure </t>
    </r>
    <r>
      <rPr>
        <b/>
        <sz val="6"/>
        <color rgb="FF000000"/>
        <rFont val="Arial"/>
        <family val="2"/>
      </rPr>
      <t>dans la documentation de vigilance</t>
    </r>
  </si>
  <si>
    <r>
      <t xml:space="preserve">à inclure dans </t>
    </r>
    <r>
      <rPr>
        <b/>
        <sz val="6"/>
        <color rgb="FF000000"/>
        <rFont val="Arial"/>
        <family val="2"/>
      </rPr>
      <t>la notice d'utilisation</t>
    </r>
  </si>
  <si>
    <r>
      <t xml:space="preserve">présente </t>
    </r>
    <r>
      <rPr>
        <b/>
        <sz val="6"/>
        <color rgb="FF000000"/>
        <rFont val="Arial"/>
        <family val="2"/>
      </rPr>
      <t>sur l'étiquette</t>
    </r>
  </si>
  <si>
    <t>Art 10.(9.a; 9.b; 9.c; 9.d; 9.e; 9.f; 9.g; 9.h; 9.i; 9.k; 9.l; 9.m), Art 12</t>
  </si>
  <si>
    <r>
      <t xml:space="preserve">Nous avons appliqué </t>
    </r>
    <r>
      <rPr>
        <b/>
        <sz val="8"/>
        <rFont val="Arial"/>
        <family val="2"/>
      </rPr>
      <t xml:space="preserve">la meilleure rigueur d'élaboration et d'analyse </t>
    </r>
    <r>
      <rPr>
        <sz val="8"/>
        <rFont val="Arial"/>
        <family val="2"/>
      </rPr>
      <t>(évaluation par plusieurs personnes compétentes) et nous avons respecté</t>
    </r>
    <r>
      <rPr>
        <b/>
        <sz val="8"/>
        <rFont val="Arial"/>
        <family val="2"/>
      </rPr>
      <t xml:space="preserve"> les règles d'éthique professionnelle</t>
    </r>
    <r>
      <rPr>
        <sz val="8"/>
        <rFont val="Arial"/>
        <family val="2"/>
      </rPr>
      <t xml:space="preserve"> (absence de conflits d'intérêt, respect des opinions, liberté des choix) pour parvenir aux résultats ci-dessous.</t>
    </r>
  </si>
  <si>
    <r>
      <t xml:space="preserve">Personne </t>
    </r>
    <r>
      <rPr>
        <b/>
        <i/>
        <sz val="8"/>
        <rFont val="Arial"/>
        <family val="2"/>
      </rPr>
      <t>indépendante</t>
    </r>
    <r>
      <rPr>
        <i/>
        <sz val="8"/>
        <rFont val="Arial"/>
        <family val="2"/>
      </rPr>
      <t xml:space="preserve"> à l'organisme : </t>
    </r>
  </si>
  <si>
    <r>
      <t xml:space="preserve">Personne </t>
    </r>
    <r>
      <rPr>
        <b/>
        <i/>
        <sz val="8"/>
        <rFont val="Arial"/>
        <family val="2"/>
      </rPr>
      <t>responsable</t>
    </r>
    <r>
      <rPr>
        <i/>
        <sz val="8"/>
        <rFont val="Arial"/>
        <family val="2"/>
      </rPr>
      <t xml:space="preserve"> de l'organisme : </t>
    </r>
  </si>
  <si>
    <r>
      <rPr>
        <b/>
        <sz val="6"/>
        <color indexed="39"/>
        <rFont val="Arial"/>
        <family val="2"/>
      </rPr>
      <t>Modifier les contenus bleus et mettre ensuite en</t>
    </r>
    <r>
      <rPr>
        <b/>
        <sz val="6"/>
        <color indexed="10"/>
        <rFont val="Arial"/>
        <family val="2"/>
      </rPr>
      <t xml:space="preserve"> </t>
    </r>
    <r>
      <rPr>
        <b/>
        <sz val="6"/>
        <rFont val="Arial"/>
        <family val="2"/>
      </rPr>
      <t>noir</t>
    </r>
    <r>
      <rPr>
        <b/>
        <sz val="6"/>
        <color indexed="10"/>
        <rFont val="Arial"/>
        <family val="2"/>
      </rPr>
      <t xml:space="preserve"> </t>
    </r>
    <r>
      <rPr>
        <sz val="6"/>
        <color indexed="10"/>
        <rFont val="Arial"/>
        <family val="2"/>
      </rPr>
      <t xml:space="preserve">: 
</t>
    </r>
    <r>
      <rPr>
        <sz val="6"/>
        <color indexed="39"/>
        <rFont val="Arial"/>
        <family val="2"/>
      </rPr>
      <t>Enregistrements qualité :</t>
    </r>
    <r>
      <rPr>
        <b/>
        <sz val="6"/>
        <color indexed="39"/>
        <rFont val="Arial"/>
        <family val="2"/>
      </rPr>
      <t xml:space="preserve"> </t>
    </r>
    <r>
      <rPr>
        <sz val="6"/>
        <color indexed="39"/>
        <rFont val="Arial"/>
        <family val="2"/>
      </rPr>
      <t>indiquez ceux que vous mettrez à disposition d'un auditeur. Il peut s'agir des onglets imprimés et signés de ce fichier d'autodiagnostic</t>
    </r>
  </si>
  <si>
    <t>Objet de la déclaration :</t>
  </si>
  <si>
    <t>Outil d'autodiagnostic : Fichier Excel® automatisé mis au point à l'Université de Technologie de Compiègne, France (www.utc.fr) - voir sa dénomination au bas de la feuille</t>
  </si>
  <si>
    <t>RÈGLEMENT (UE) 2017/745 DU PARLEMENT EUROPÉEN ET DU CONSEIL du 5 avril 2017 relatif aux dispositifs médicaux, modifiant la directive 2001/83/CE, le règlement (CE) no 178/2002 et le règlement (CE) no 1223/2009 et abrogeant les directives du Conseil 90/385/CEE et 93/42/CEE, Source : https://eur-lex.europa.eu/legal-content/FR/TXT/PDF/?uri=CELEX:32017R0745</t>
  </si>
  <si>
    <t>Cartographie par Chapitre</t>
  </si>
  <si>
    <t>Cartographie par Article des CHAPITRES</t>
  </si>
  <si>
    <r>
      <rPr>
        <b/>
        <sz val="7"/>
        <rFont val="Arial"/>
        <family val="2"/>
      </rPr>
      <t>REMARQUES :</t>
    </r>
    <r>
      <rPr>
        <sz val="7"/>
        <rFont val="Arial"/>
        <family val="2"/>
      </rPr>
      <t xml:space="preserve">
Si une exigence est déclarée "</t>
    </r>
    <r>
      <rPr>
        <b/>
        <sz val="7"/>
        <rFont val="Arial"/>
        <family val="2"/>
      </rPr>
      <t>Non applicable</t>
    </r>
    <r>
      <rPr>
        <sz val="7"/>
        <rFont val="Arial"/>
        <family val="2"/>
      </rPr>
      <t xml:space="preserve">", elle ne sera pas prise en compte dans le calcul du score de l'évaluation finale, mais </t>
    </r>
    <r>
      <rPr>
        <b/>
        <sz val="7"/>
        <rFont val="Arial"/>
        <family val="2"/>
      </rPr>
      <t xml:space="preserve">elle doit être dûment justifiée. </t>
    </r>
    <r>
      <rPr>
        <sz val="7"/>
        <rFont val="Arial"/>
        <family val="2"/>
      </rPr>
      <t xml:space="preserve">Certaines exigences reclament des preuves documentaires dont le bilan est montré dans l'onglet </t>
    </r>
    <r>
      <rPr>
        <b/>
        <sz val="7"/>
        <rFont val="Arial"/>
        <family val="2"/>
      </rPr>
      <t>{Maitrise documentaire}.</t>
    </r>
  </si>
  <si>
    <r>
      <rPr>
        <sz val="7"/>
        <color theme="1"/>
        <rFont val="Arial"/>
        <family val="2"/>
      </rPr>
      <t xml:space="preserve">Niveaux de </t>
    </r>
    <r>
      <rPr>
        <b/>
        <sz val="7"/>
        <color theme="1"/>
        <rFont val="Arial"/>
        <family val="2"/>
      </rPr>
      <t>RÉALISATION</t>
    </r>
    <r>
      <rPr>
        <sz val="7"/>
        <color theme="1"/>
        <rFont val="Arial"/>
        <family val="2"/>
      </rPr>
      <t xml:space="preserve">
d'une exigence</t>
    </r>
  </si>
  <si>
    <t xml:space="preserve"> * Tableau de synthèse et plans d'amélioration</t>
  </si>
  <si>
    <t>Niveau moyen sur les CHAPITRES du Règlement 2017/745</t>
  </si>
  <si>
    <t>Niveau moyen sur les ANNEXES du Règlement 2017/745</t>
  </si>
  <si>
    <t>* Une fois qu'une exigence est satisfaite, il est nécessaire de mentionner le document de preuve et/ou le référentiel utilisé quant au respect de l'exigence.</t>
  </si>
  <si>
    <t>* Présente les exigences des chapitres du Règlement concernant uniquement les fabricants (mais pas les mandataires, distributeurs, importateurs...).</t>
  </si>
  <si>
    <t>* Présente les exigences des annexes du Règlement concernant uniquement les fabricants (mais pas les mandataires, distributeurs, importateurs...).</t>
  </si>
  <si>
    <t>* Bilan et synthèse cartographique des preuves documentaires démontrant la maîtrsie des évolutions</t>
  </si>
  <si>
    <t>Preuve documentaire</t>
  </si>
  <si>
    <t>Réferentiel utilisé</t>
  </si>
  <si>
    <t>Déclarable</t>
  </si>
  <si>
    <t>Non Déclarable</t>
  </si>
  <si>
    <r>
      <rPr>
        <b/>
        <sz val="7"/>
        <rFont val="Arial"/>
        <family val="2"/>
      </rPr>
      <t xml:space="preserve">OBJECTIFS :   </t>
    </r>
    <r>
      <rPr>
        <sz val="7"/>
        <rFont val="Arial"/>
        <family val="2"/>
      </rPr>
      <t xml:space="preserve">
Cet outil permet aux </t>
    </r>
    <r>
      <rPr>
        <b/>
        <sz val="7"/>
        <rFont val="Arial"/>
        <family val="2"/>
      </rPr>
      <t xml:space="preserve">fabricants de dispositifs médicaux (DM) et dispositifs médicaux implantables actifs (DMIA) conformes aux Directives de s'évaluer  sur les évolutions entre le Règlement 2017/745 relatif au dispositifs médicaux et ces directives éuropéennes.
</t>
    </r>
    <r>
      <rPr>
        <sz val="7"/>
        <rFont val="Arial"/>
        <family val="2"/>
      </rPr>
      <t xml:space="preserve">Cette évaluation a pour but d'identifer les exigences nouvelles à mettre en oeuvre pour se conformer au Règlement. </t>
    </r>
  </si>
  <si>
    <t>* Graphiques des évaluations moyennes sur la maîtrise des évolutions entre Directives et Règlement</t>
  </si>
  <si>
    <t xml:space="preserve">  Résultats globaux de l'évaluation sur les évolutions entre les Directives 93/42 &amp; 90/385 et le Règlement 2017/745</t>
  </si>
  <si>
    <t>Cartographie par Sous-Parties des ANNEXES</t>
  </si>
  <si>
    <t>Nous soussignés, déclarons sous notre propre responsabilité que les niveaux de satisfaction de nos pratiques professionnelles ont été évaluées sur les évolutions entre du Règlement 2017/745 et les Directives 90/385 &amp; Directives 93/42.</t>
  </si>
  <si>
    <t>Maîtrise des évolutions entre les Directives 90/385 et 93/42 et le Règlement Européen 2017/745 relatif aux dispositifs médicaux (DM) et aux dispositifs médicaux implantables actifs (DMIA)</t>
  </si>
  <si>
    <t xml:space="preserve">Synthèse par CHAPITRE du Règlement 2017/745 de la maîtrise des évolutions avec les Directives 90/385 &amp; 93/42 </t>
  </si>
  <si>
    <t>Synthèse par ARTICLE des CHAPITRES du Règlement 2017/745 de la maîtrise des évolutions avec les Directives 90/385 &amp; 93/42</t>
  </si>
  <si>
    <t>Synthèse par ANNEXE du Règlement 2017/745 de la maîtrise des évolutions avec les Directives 90/385 &amp; 93/42</t>
  </si>
  <si>
    <t>Synthèse par SOUS-PARTIE des ANNEXES du Règlement 2017/745 de la maîtrise des évolutions avec les Directives 90/385 &amp; 93/42</t>
  </si>
  <si>
    <t>Niveau de déclaration</t>
  </si>
  <si>
    <t>Choisir le niveau minimal "Déclarable"</t>
  </si>
  <si>
    <t>Synthèse sur le Règlement 2017/745 de la maîtrise des évolutions avec 
les Directives 90/385 &amp; 93/42</t>
  </si>
  <si>
    <t>Type de dispositif</t>
  </si>
  <si>
    <r>
      <t xml:space="preserve">Conformité de niveau 3 : </t>
    </r>
    <r>
      <rPr>
        <sz val="7"/>
        <color rgb="FF900000"/>
        <rFont val="Arial"/>
        <family val="2"/>
      </rPr>
      <t xml:space="preserve">Félicitations, communiquez vos résultats </t>
    </r>
  </si>
  <si>
    <t>Choix de VÉRACITÉ</t>
  </si>
  <si>
    <t>© KABBABI K, MHAMDI S, NYAGAM D - Contact : nyagamdonald@gmail.com</t>
  </si>
  <si>
    <t> © UTC 2020 - Master IDS -  Etude complète : travaux.master.utc.fr réf n° IDS041</t>
  </si>
  <si>
    <t>* L'auto déclaration de conformité est paramétrable de 50 % à 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</si>
</sst>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 mmmm\ yyyy"/>
    <numFmt numFmtId="165" formatCode="d/m/yy;@"/>
  </numFmts>
  <fonts count="109">
    <font>
      <sz val="12"/>
      <color theme="1"/>
      <name val="ArialMT"/>
      <family val="2"/>
    </font>
    <font>
      <sz val="10"/>
      <name val="Arial"/>
      <family val="2"/>
    </font>
    <font>
      <u/>
      <sz val="11"/>
      <color theme="10"/>
      <name val="Calibri"/>
      <family val="2"/>
      <scheme val="minor"/>
    </font>
    <font>
      <sz val="11"/>
      <color theme="1"/>
      <name val="Calibri"/>
      <family val="2"/>
      <scheme val="minor"/>
    </font>
    <font>
      <sz val="8"/>
      <name val="ArialMT"/>
      <family val="2"/>
    </font>
    <font>
      <u/>
      <sz val="12"/>
      <color theme="11"/>
      <name val="ArialMT"/>
      <family val="2"/>
    </font>
    <font>
      <sz val="12"/>
      <color theme="1"/>
      <name val="ArialMT"/>
      <family val="2"/>
    </font>
    <font>
      <sz val="12"/>
      <color theme="1"/>
      <name val="Calibri Light"/>
      <family val="2"/>
      <scheme val="major"/>
    </font>
    <font>
      <b/>
      <sz val="12"/>
      <color theme="0"/>
      <name val="Calibri Light"/>
      <family val="2"/>
      <scheme val="major"/>
    </font>
    <font>
      <sz val="8"/>
      <color indexed="12"/>
      <name val="Arial"/>
      <family val="2"/>
    </font>
    <font>
      <b/>
      <sz val="12"/>
      <color theme="1"/>
      <name val="Calibri Light"/>
      <family val="2"/>
      <scheme val="major"/>
    </font>
    <font>
      <sz val="12"/>
      <color rgb="FF900000"/>
      <name val="Calibri Light"/>
      <family val="2"/>
      <scheme val="major"/>
    </font>
    <font>
      <b/>
      <sz val="12"/>
      <color rgb="FF900000"/>
      <name val="Calibri Light"/>
      <family val="2"/>
      <scheme val="major"/>
    </font>
    <font>
      <b/>
      <sz val="12"/>
      <color rgb="FF00B050"/>
      <name val="ArialMT"/>
    </font>
    <font>
      <i/>
      <sz val="6"/>
      <color theme="1"/>
      <name val="Arial"/>
      <family val="2"/>
    </font>
    <font>
      <i/>
      <sz val="6"/>
      <name val="Arial"/>
      <family val="2"/>
    </font>
    <font>
      <i/>
      <sz val="8"/>
      <name val="Arial"/>
      <family val="2"/>
    </font>
    <font>
      <sz val="8"/>
      <color indexed="8"/>
      <name val="Arial"/>
      <family val="2"/>
    </font>
    <font>
      <sz val="12"/>
      <color theme="1"/>
      <name val="Arial"/>
      <family val="2"/>
    </font>
    <font>
      <i/>
      <sz val="8"/>
      <color rgb="FF0432FF"/>
      <name val="Arial"/>
      <family val="2"/>
    </font>
    <font>
      <b/>
      <sz val="10"/>
      <color theme="0"/>
      <name val="Arial"/>
      <family val="2"/>
    </font>
    <font>
      <sz val="8"/>
      <name val="Arial"/>
      <family val="2"/>
    </font>
    <font>
      <b/>
      <sz val="8"/>
      <name val="Arial"/>
      <family val="2"/>
    </font>
    <font>
      <b/>
      <sz val="8"/>
      <color theme="1"/>
      <name val="Arial"/>
      <family val="2"/>
    </font>
    <font>
      <sz val="8"/>
      <color theme="1"/>
      <name val="Arial"/>
      <family val="2"/>
    </font>
    <font>
      <b/>
      <sz val="8"/>
      <color rgb="FF900000"/>
      <name val="Arial"/>
      <family val="2"/>
    </font>
    <font>
      <sz val="8"/>
      <color rgb="FF900000"/>
      <name val="Arial"/>
      <family val="2"/>
    </font>
    <font>
      <b/>
      <sz val="6"/>
      <color theme="1"/>
      <name val="Arial"/>
      <family val="2"/>
    </font>
    <font>
      <sz val="6"/>
      <color theme="1"/>
      <name val="Arial"/>
      <family val="2"/>
    </font>
    <font>
      <sz val="6"/>
      <color rgb="FF900000"/>
      <name val="Arial"/>
      <family val="2"/>
    </font>
    <font>
      <b/>
      <sz val="6"/>
      <color rgb="FF900000"/>
      <name val="Arial"/>
      <family val="2"/>
    </font>
    <font>
      <sz val="6"/>
      <color indexed="8"/>
      <name val="Arial"/>
      <family val="2"/>
    </font>
    <font>
      <sz val="7"/>
      <color theme="1"/>
      <name val="Arial"/>
      <family val="2"/>
    </font>
    <font>
      <b/>
      <sz val="7"/>
      <color theme="1"/>
      <name val="Arial"/>
      <family val="2"/>
    </font>
    <font>
      <b/>
      <sz val="7"/>
      <color rgb="FF900000"/>
      <name val="Arial"/>
      <family val="2"/>
    </font>
    <font>
      <sz val="7"/>
      <color rgb="FF900000"/>
      <name val="Arial"/>
      <family val="2"/>
    </font>
    <font>
      <i/>
      <sz val="6"/>
      <color rgb="FF000000"/>
      <name val="Arial"/>
      <family val="2"/>
    </font>
    <font>
      <b/>
      <i/>
      <sz val="6"/>
      <color rgb="FF000000"/>
      <name val="Arial"/>
      <family val="2"/>
    </font>
    <font>
      <i/>
      <sz val="6"/>
      <color indexed="8"/>
      <name val="Arial"/>
      <family val="2"/>
    </font>
    <font>
      <sz val="8"/>
      <color rgb="FF000000"/>
      <name val="Arial"/>
      <family val="2"/>
    </font>
    <font>
      <i/>
      <sz val="8"/>
      <color rgb="FF000000"/>
      <name val="Arial"/>
      <family val="2"/>
    </font>
    <font>
      <i/>
      <sz val="6"/>
      <color rgb="FF000000"/>
      <name val="Calibri Light"/>
      <family val="2"/>
    </font>
    <font>
      <sz val="8"/>
      <color rgb="FFFF0000"/>
      <name val="Arial"/>
      <family val="2"/>
    </font>
    <font>
      <i/>
      <sz val="6"/>
      <color indexed="9"/>
      <name val="Arial"/>
      <family val="2"/>
    </font>
    <font>
      <i/>
      <sz val="6"/>
      <color rgb="FF0432FF"/>
      <name val="Arial"/>
      <family val="2"/>
    </font>
    <font>
      <b/>
      <i/>
      <sz val="6"/>
      <color rgb="FF0432FF"/>
      <name val="Arial"/>
      <family val="2"/>
    </font>
    <font>
      <b/>
      <sz val="6"/>
      <color theme="0"/>
      <name val="Arial"/>
      <family val="2"/>
    </font>
    <font>
      <sz val="6"/>
      <color rgb="FF0432FF"/>
      <name val="Arial"/>
      <family val="2"/>
    </font>
    <font>
      <b/>
      <sz val="6"/>
      <color rgb="FF0432FF"/>
      <name val="Arial"/>
      <family val="2"/>
    </font>
    <font>
      <sz val="6"/>
      <name val="Arial"/>
      <family val="2"/>
    </font>
    <font>
      <b/>
      <sz val="6"/>
      <name val="Arial"/>
      <family val="2"/>
    </font>
    <font>
      <b/>
      <sz val="8"/>
      <color theme="0"/>
      <name val="Arial"/>
      <family val="2"/>
    </font>
    <font>
      <sz val="8"/>
      <color rgb="FF0432FF"/>
      <name val="Arial"/>
      <family val="2"/>
    </font>
    <font>
      <b/>
      <sz val="8"/>
      <color rgb="FF0432FF"/>
      <name val="Arial"/>
      <family val="2"/>
    </font>
    <font>
      <sz val="8"/>
      <color theme="0"/>
      <name val="Arial"/>
      <family val="2"/>
    </font>
    <font>
      <sz val="7"/>
      <color indexed="8"/>
      <name val="Arial"/>
      <family val="2"/>
    </font>
    <font>
      <i/>
      <sz val="8"/>
      <color indexed="8"/>
      <name val="Arial"/>
      <family val="2"/>
    </font>
    <font>
      <i/>
      <sz val="5"/>
      <color rgb="FF000000"/>
      <name val="Arial"/>
      <family val="2"/>
    </font>
    <font>
      <b/>
      <i/>
      <sz val="5"/>
      <color rgb="FF000000"/>
      <name val="Arial"/>
      <family val="2"/>
    </font>
    <font>
      <i/>
      <sz val="5"/>
      <color indexed="8"/>
      <name val="Arial"/>
      <family val="2"/>
    </font>
    <font>
      <sz val="7"/>
      <name val="Arial"/>
      <family val="2"/>
    </font>
    <font>
      <b/>
      <sz val="7"/>
      <name val="Arial"/>
      <family val="2"/>
    </font>
    <font>
      <b/>
      <sz val="7"/>
      <color rgb="FFFF0000"/>
      <name val="Arial"/>
      <family val="2"/>
    </font>
    <font>
      <i/>
      <sz val="7"/>
      <name val="Arial"/>
      <family val="2"/>
    </font>
    <font>
      <b/>
      <sz val="7"/>
      <color theme="0"/>
      <name val="Arial"/>
      <family val="2"/>
    </font>
    <font>
      <b/>
      <sz val="9"/>
      <color rgb="FF002060"/>
      <name val="Arial"/>
      <family val="2"/>
    </font>
    <font>
      <sz val="9"/>
      <color theme="1"/>
      <name val="Arial"/>
      <family val="2"/>
    </font>
    <font>
      <b/>
      <sz val="9"/>
      <name val="Arial"/>
      <family val="2"/>
    </font>
    <font>
      <sz val="9"/>
      <color theme="0"/>
      <name val="Arial"/>
      <family val="2"/>
    </font>
    <font>
      <sz val="9"/>
      <color rgb="FF000000"/>
      <name val="Arial"/>
      <family val="2"/>
    </font>
    <font>
      <sz val="9"/>
      <name val="Arial"/>
      <family val="2"/>
    </font>
    <font>
      <b/>
      <sz val="8"/>
      <color rgb="FF002060"/>
      <name val="Arial"/>
      <family val="2"/>
    </font>
    <font>
      <b/>
      <sz val="8"/>
      <color rgb="FF000000"/>
      <name val="Arial"/>
      <family val="2"/>
    </font>
    <font>
      <b/>
      <sz val="14"/>
      <color theme="0"/>
      <name val="Arial"/>
      <family val="2"/>
    </font>
    <font>
      <sz val="8"/>
      <color rgb="FF002060"/>
      <name val="Arial"/>
      <family val="2"/>
    </font>
    <font>
      <sz val="6"/>
      <color rgb="FF002060"/>
      <name val="Arial"/>
      <family val="2"/>
    </font>
    <font>
      <sz val="8"/>
      <color rgb="FF00B050"/>
      <name val="Arial"/>
      <family val="2"/>
    </font>
    <font>
      <b/>
      <i/>
      <sz val="8"/>
      <name val="Arial"/>
      <family val="2"/>
    </font>
    <font>
      <b/>
      <sz val="8"/>
      <color rgb="FFFFFFFF"/>
      <name val="Arial"/>
      <family val="2"/>
    </font>
    <font>
      <i/>
      <sz val="8"/>
      <color indexed="9"/>
      <name val="Arial"/>
      <family val="2"/>
    </font>
    <font>
      <b/>
      <sz val="9"/>
      <color rgb="FFFFFFFF"/>
      <name val="Arial"/>
      <family val="2"/>
    </font>
    <font>
      <sz val="10"/>
      <color theme="0"/>
      <name val="Arial"/>
      <family val="2"/>
    </font>
    <font>
      <sz val="10"/>
      <color theme="1"/>
      <name val="Arial"/>
      <family val="2"/>
    </font>
    <font>
      <sz val="9"/>
      <color rgb="FF002060"/>
      <name val="Arial"/>
      <family val="2"/>
    </font>
    <font>
      <b/>
      <sz val="8"/>
      <color indexed="9"/>
      <name val="Arial"/>
      <family val="2"/>
    </font>
    <font>
      <b/>
      <sz val="10"/>
      <color indexed="9"/>
      <name val="Arial"/>
      <family val="2"/>
    </font>
    <font>
      <b/>
      <sz val="8"/>
      <color indexed="16"/>
      <name val="Arial"/>
      <family val="2"/>
    </font>
    <font>
      <b/>
      <sz val="8"/>
      <color indexed="60"/>
      <name val="Arial"/>
      <family val="2"/>
    </font>
    <font>
      <sz val="8"/>
      <color indexed="16"/>
      <name val="Arial"/>
      <family val="2"/>
    </font>
    <font>
      <b/>
      <sz val="9"/>
      <color indexed="9"/>
      <name val="Arial"/>
      <family val="2"/>
    </font>
    <font>
      <b/>
      <sz val="12"/>
      <color indexed="9"/>
      <name val="Arial"/>
      <family val="2"/>
    </font>
    <font>
      <b/>
      <sz val="14"/>
      <color indexed="9"/>
      <name val="Arial"/>
      <family val="2"/>
    </font>
    <font>
      <sz val="6"/>
      <color indexed="12"/>
      <name val="Arial"/>
      <family val="2"/>
    </font>
    <font>
      <b/>
      <sz val="6"/>
      <color rgb="FF000000"/>
      <name val="Arial"/>
      <family val="2"/>
    </font>
    <font>
      <sz val="6"/>
      <color rgb="FF000000"/>
      <name val="Arial"/>
      <family val="2"/>
    </font>
    <font>
      <sz val="8"/>
      <color indexed="9"/>
      <name val="Arial"/>
      <family val="2"/>
    </font>
    <font>
      <b/>
      <sz val="8"/>
      <color indexed="10"/>
      <name val="Arial"/>
      <family val="2"/>
    </font>
    <font>
      <sz val="8"/>
      <color indexed="10"/>
      <name val="Arial"/>
      <family val="2"/>
    </font>
    <font>
      <b/>
      <sz val="6"/>
      <color indexed="10"/>
      <name val="Arial"/>
      <family val="2"/>
    </font>
    <font>
      <b/>
      <sz val="6"/>
      <color indexed="39"/>
      <name val="Arial"/>
      <family val="2"/>
    </font>
    <font>
      <sz val="6"/>
      <color indexed="10"/>
      <name val="Arial"/>
      <family val="2"/>
    </font>
    <font>
      <sz val="6"/>
      <color indexed="39"/>
      <name val="Arial"/>
      <family val="2"/>
    </font>
    <font>
      <sz val="7"/>
      <color indexed="9"/>
      <name val="Arial"/>
      <family val="2"/>
    </font>
    <font>
      <b/>
      <sz val="7"/>
      <color indexed="9"/>
      <name val="Arial"/>
      <family val="2"/>
    </font>
    <font>
      <i/>
      <sz val="5"/>
      <color theme="1"/>
      <name val="Arial"/>
      <family val="2"/>
    </font>
    <font>
      <b/>
      <sz val="12"/>
      <color theme="1"/>
      <name val="Arial"/>
      <family val="2"/>
    </font>
    <font>
      <b/>
      <i/>
      <sz val="8"/>
      <color theme="0"/>
      <name val="Arial"/>
      <family val="2"/>
    </font>
    <font>
      <i/>
      <sz val="8"/>
      <color theme="8"/>
      <name val="Arial"/>
      <family val="2"/>
    </font>
    <font>
      <i/>
      <sz val="7.5"/>
      <name val="Arial"/>
      <family val="2"/>
    </font>
  </fonts>
  <fills count="29">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theme="0" tint="-4.9989318521683403E-2"/>
        <bgColor indexed="8"/>
      </patternFill>
    </fill>
    <fill>
      <patternFill patternType="solid">
        <fgColor theme="0"/>
        <bgColor indexed="64"/>
      </patternFill>
    </fill>
    <fill>
      <patternFill patternType="solid">
        <fgColor theme="4" tint="0.79998168889431442"/>
        <bgColor indexed="64"/>
      </patternFill>
    </fill>
    <fill>
      <patternFill patternType="solid">
        <fgColor rgb="FFFFE1B6"/>
        <bgColor indexed="64"/>
      </patternFill>
    </fill>
    <fill>
      <patternFill patternType="solid">
        <fgColor rgb="FFDDEBF7"/>
        <bgColor rgb="FF000000"/>
      </patternFill>
    </fill>
    <fill>
      <patternFill patternType="solid">
        <fgColor rgb="FFFFE1B6"/>
        <bgColor indexed="8"/>
      </patternFill>
    </fill>
    <fill>
      <patternFill patternType="solid">
        <fgColor rgb="FFFCCCCC"/>
        <bgColor rgb="FF000000"/>
      </patternFill>
    </fill>
    <fill>
      <patternFill patternType="solid">
        <fgColor rgb="FF7030A0"/>
        <bgColor indexed="64"/>
      </patternFill>
    </fill>
    <fill>
      <patternFill patternType="solid">
        <fgColor rgb="FF8503CD"/>
        <bgColor indexed="8"/>
      </patternFill>
    </fill>
    <fill>
      <patternFill patternType="solid">
        <fgColor rgb="FF7030A0"/>
        <bgColor indexed="8"/>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7" tint="0.39997558519241921"/>
        <bgColor indexed="64"/>
      </patternFill>
    </fill>
    <fill>
      <patternFill patternType="solid">
        <fgColor theme="7" tint="0.39997558519241921"/>
        <bgColor indexed="8"/>
      </patternFill>
    </fill>
    <fill>
      <patternFill patternType="solid">
        <fgColor theme="9" tint="0.39997558519241921"/>
        <bgColor indexed="64"/>
      </patternFill>
    </fill>
    <fill>
      <patternFill patternType="solid">
        <fgColor rgb="FFFF7C80"/>
        <bgColor indexed="64"/>
      </patternFill>
    </fill>
    <fill>
      <patternFill patternType="solid">
        <fgColor rgb="FFFFFF99"/>
        <bgColor indexed="64"/>
      </patternFill>
    </fill>
    <fill>
      <patternFill patternType="solid">
        <fgColor theme="4" tint="0.79998168889431442"/>
        <bgColor indexed="8"/>
      </patternFill>
    </fill>
    <fill>
      <patternFill patternType="solid">
        <fgColor rgb="FFCCECFF"/>
        <bgColor indexed="64"/>
      </patternFill>
    </fill>
    <fill>
      <patternFill patternType="solid">
        <fgColor rgb="FF92D050"/>
        <bgColor indexed="64"/>
      </patternFill>
    </fill>
    <fill>
      <patternFill patternType="solid">
        <fgColor rgb="FFDDEBF7"/>
        <bgColor indexed="64"/>
      </patternFill>
    </fill>
    <fill>
      <patternFill patternType="solid">
        <fgColor rgb="FFDDEBF7"/>
        <bgColor indexed="8"/>
      </patternFill>
    </fill>
    <fill>
      <patternFill patternType="solid">
        <fgColor theme="0"/>
        <bgColor indexed="8"/>
      </patternFill>
    </fill>
    <fill>
      <patternFill patternType="solid">
        <fgColor rgb="FFFFC000"/>
        <bgColor indexed="64"/>
      </patternFill>
    </fill>
    <fill>
      <patternFill patternType="solid">
        <fgColor theme="9"/>
        <bgColor indexed="64"/>
      </patternFill>
    </fill>
  </fills>
  <borders count="36">
    <border>
      <left/>
      <right/>
      <top/>
      <bottom/>
      <diagonal/>
    </border>
    <border>
      <left/>
      <right/>
      <top style="thin">
        <color theme="0" tint="-0.249977111117893"/>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91">
    <xf numFmtId="0" fontId="0" fillId="0" borderId="0"/>
    <xf numFmtId="0" fontId="1" fillId="0" borderId="0"/>
    <xf numFmtId="0" fontId="2" fillId="0" borderId="0" applyNumberFormat="0" applyFill="0" applyBorder="0" applyAlignment="0" applyProtection="0"/>
    <xf numFmtId="0" fontId="3" fillId="0" borderId="0"/>
    <xf numFmtId="0" fontId="1" fillId="0" borderId="0"/>
    <xf numFmtId="0" fontId="1"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9" fontId="6"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649">
    <xf numFmtId="0" fontId="0" fillId="0" borderId="0" xfId="0"/>
    <xf numFmtId="0" fontId="0" fillId="0" borderId="0" xfId="0" applyFont="1" applyAlignment="1">
      <alignment horizontal="center" wrapText="1"/>
    </xf>
    <xf numFmtId="0" fontId="0" fillId="22" borderId="6" xfId="0" applyFont="1" applyFill="1" applyBorder="1" applyAlignment="1">
      <alignment horizontal="center" vertical="center" wrapText="1"/>
    </xf>
    <xf numFmtId="0" fontId="0" fillId="14" borderId="7" xfId="0" applyFont="1" applyFill="1" applyBorder="1" applyAlignment="1">
      <alignment horizontal="center" vertical="center" wrapText="1"/>
    </xf>
    <xf numFmtId="0" fontId="0" fillId="14" borderId="11" xfId="0" applyFont="1" applyFill="1" applyBorder="1" applyAlignment="1">
      <alignment horizontal="center" vertical="center" wrapText="1"/>
    </xf>
    <xf numFmtId="0" fontId="10" fillId="6" borderId="0" xfId="1" applyFont="1" applyFill="1" applyBorder="1" applyAlignment="1" applyProtection="1">
      <alignment horizontal="center" vertical="center" wrapText="1"/>
    </xf>
    <xf numFmtId="9" fontId="12" fillId="6" borderId="0" xfId="88" applyFont="1" applyFill="1" applyBorder="1" applyAlignment="1" applyProtection="1">
      <alignment horizontal="center" vertical="center" wrapText="1"/>
    </xf>
    <xf numFmtId="9" fontId="12" fillId="6" borderId="12" xfId="88" applyFont="1" applyFill="1" applyBorder="1" applyAlignment="1" applyProtection="1">
      <alignment horizontal="center" vertical="center" wrapText="1"/>
    </xf>
    <xf numFmtId="9" fontId="12" fillId="6" borderId="7" xfId="88" applyFont="1" applyFill="1" applyBorder="1" applyAlignment="1" applyProtection="1">
      <alignment horizontal="center" vertical="center" wrapText="1"/>
    </xf>
    <xf numFmtId="9" fontId="12" fillId="6" borderId="11" xfId="88" applyFont="1" applyFill="1" applyBorder="1" applyAlignment="1" applyProtection="1">
      <alignment horizontal="center" vertical="center" wrapText="1"/>
    </xf>
    <xf numFmtId="0" fontId="0" fillId="6" borderId="0" xfId="0" applyFill="1" applyBorder="1" applyAlignment="1">
      <alignment horizontal="center" vertical="center"/>
    </xf>
    <xf numFmtId="0" fontId="0" fillId="6" borderId="7" xfId="0" applyFill="1" applyBorder="1" applyAlignment="1">
      <alignment horizontal="center" vertical="center" wrapText="1"/>
    </xf>
    <xf numFmtId="0" fontId="15" fillId="2" borderId="0" xfId="1" applyFont="1" applyFill="1" applyBorder="1" applyAlignment="1">
      <alignment horizontal="left" vertical="top"/>
    </xf>
    <xf numFmtId="0" fontId="16" fillId="2" borderId="0" xfId="1" applyFont="1" applyFill="1" applyBorder="1" applyAlignment="1">
      <alignment vertical="top"/>
    </xf>
    <xf numFmtId="0" fontId="16" fillId="2" borderId="0" xfId="1" applyFont="1" applyFill="1" applyBorder="1" applyAlignment="1">
      <alignment horizontal="center" vertical="top"/>
    </xf>
    <xf numFmtId="0" fontId="16" fillId="2" borderId="0" xfId="1" applyFont="1" applyFill="1" applyBorder="1" applyAlignment="1">
      <alignment horizontal="right" vertical="top"/>
    </xf>
    <xf numFmtId="14" fontId="16" fillId="2" borderId="0" xfId="1" applyNumberFormat="1" applyFont="1" applyFill="1" applyBorder="1" applyAlignment="1">
      <alignment vertical="top"/>
    </xf>
    <xf numFmtId="14" fontId="16" fillId="2" borderId="0" xfId="1" applyNumberFormat="1" applyFont="1" applyFill="1" applyBorder="1" applyAlignment="1">
      <alignment horizontal="right" vertical="center"/>
    </xf>
    <xf numFmtId="0" fontId="17" fillId="2" borderId="0" xfId="3" applyFont="1" applyFill="1" applyBorder="1"/>
    <xf numFmtId="14" fontId="15" fillId="2" borderId="0" xfId="1" applyNumberFormat="1" applyFont="1" applyFill="1" applyBorder="1" applyAlignment="1">
      <alignment horizontal="right" vertical="top"/>
    </xf>
    <xf numFmtId="0" fontId="18" fillId="0" borderId="0" xfId="0" applyFont="1" applyBorder="1"/>
    <xf numFmtId="0" fontId="17" fillId="0" borderId="0" xfId="3" applyFont="1" applyBorder="1"/>
    <xf numFmtId="0" fontId="24" fillId="0" borderId="0" xfId="1" applyFont="1" applyFill="1" applyBorder="1" applyAlignment="1">
      <alignment horizontal="left" vertical="top" wrapText="1"/>
    </xf>
    <xf numFmtId="0" fontId="27" fillId="6" borderId="2" xfId="1" applyFont="1" applyFill="1" applyBorder="1" applyAlignment="1" applyProtection="1">
      <alignment horizontal="center" vertical="center" wrapText="1"/>
    </xf>
    <xf numFmtId="0" fontId="28" fillId="6" borderId="23" xfId="1" applyFont="1" applyFill="1" applyBorder="1" applyAlignment="1" applyProtection="1">
      <alignment horizontal="center" vertical="center" wrapText="1"/>
    </xf>
    <xf numFmtId="0" fontId="29" fillId="6" borderId="2" xfId="1" applyFont="1" applyFill="1" applyBorder="1" applyAlignment="1" applyProtection="1">
      <alignment horizontal="center" vertical="center" wrapText="1"/>
    </xf>
    <xf numFmtId="0" fontId="31" fillId="0" borderId="0" xfId="3" applyFont="1" applyBorder="1"/>
    <xf numFmtId="9" fontId="34" fillId="6" borderId="0" xfId="88" applyFont="1" applyFill="1" applyBorder="1" applyAlignment="1" applyProtection="1">
      <alignment horizontal="center" vertical="center" wrapText="1"/>
    </xf>
    <xf numFmtId="49" fontId="34" fillId="6" borderId="0" xfId="1" applyNumberFormat="1" applyFont="1" applyFill="1" applyBorder="1" applyAlignment="1" applyProtection="1">
      <alignment horizontal="center" vertical="center" wrapText="1"/>
    </xf>
    <xf numFmtId="9" fontId="34" fillId="6" borderId="3" xfId="88" applyFont="1" applyFill="1" applyBorder="1" applyAlignment="1" applyProtection="1">
      <alignment horizontal="center" vertical="center" wrapText="1"/>
    </xf>
    <xf numFmtId="49" fontId="34" fillId="6" borderId="3" xfId="1" applyNumberFormat="1" applyFont="1" applyFill="1" applyBorder="1" applyAlignment="1" applyProtection="1">
      <alignment horizontal="center" vertical="center" wrapText="1"/>
    </xf>
    <xf numFmtId="0" fontId="32" fillId="0" borderId="0" xfId="1" applyFont="1" applyFill="1" applyBorder="1" applyAlignment="1" applyProtection="1">
      <alignment horizontal="left" vertical="center" wrapText="1" indent="1"/>
    </xf>
    <xf numFmtId="49" fontId="23" fillId="0" borderId="0" xfId="1" applyNumberFormat="1" applyFont="1" applyFill="1" applyBorder="1" applyAlignment="1" applyProtection="1">
      <alignment horizontal="center" vertical="center" wrapText="1"/>
    </xf>
    <xf numFmtId="9" fontId="23" fillId="0" borderId="0" xfId="1" applyNumberFormat="1" applyFont="1" applyFill="1" applyBorder="1" applyAlignment="1" applyProtection="1">
      <alignment horizontal="center" vertical="center"/>
    </xf>
    <xf numFmtId="9" fontId="34" fillId="0" borderId="0" xfId="88" applyFont="1" applyFill="1" applyBorder="1" applyAlignment="1" applyProtection="1">
      <alignment horizontal="center" vertical="center" wrapText="1"/>
    </xf>
    <xf numFmtId="49" fontId="34" fillId="0" borderId="0" xfId="1" applyNumberFormat="1" applyFont="1" applyFill="1" applyBorder="1" applyAlignment="1" applyProtection="1">
      <alignment horizontal="center" vertical="center" wrapText="1"/>
    </xf>
    <xf numFmtId="49" fontId="34" fillId="0" borderId="0" xfId="1" applyNumberFormat="1" applyFont="1" applyFill="1" applyBorder="1" applyAlignment="1" applyProtection="1">
      <alignment horizontal="left" vertical="center" wrapText="1"/>
    </xf>
    <xf numFmtId="0" fontId="17" fillId="0" borderId="0" xfId="3" applyFont="1" applyBorder="1" applyAlignment="1">
      <alignment vertical="center"/>
    </xf>
    <xf numFmtId="0" fontId="41" fillId="0" borderId="0" xfId="0" applyFont="1" applyAlignment="1">
      <alignment horizontal="right" vertical="center"/>
    </xf>
    <xf numFmtId="0" fontId="31" fillId="5" borderId="16" xfId="3" applyFont="1" applyFill="1" applyBorder="1"/>
    <xf numFmtId="0" fontId="43" fillId="5" borderId="1" xfId="1" applyFont="1" applyFill="1" applyBorder="1" applyAlignment="1">
      <alignment vertical="center"/>
    </xf>
    <xf numFmtId="0" fontId="28" fillId="0" borderId="0" xfId="0" applyFont="1" applyBorder="1"/>
    <xf numFmtId="0" fontId="31" fillId="5" borderId="18" xfId="3" applyFont="1" applyFill="1" applyBorder="1"/>
    <xf numFmtId="0" fontId="31" fillId="5" borderId="3" xfId="3" applyFont="1" applyFill="1" applyBorder="1"/>
    <xf numFmtId="0" fontId="46" fillId="0" borderId="0" xfId="1" applyFont="1" applyFill="1" applyBorder="1" applyAlignment="1">
      <alignment horizontal="right" vertical="center"/>
    </xf>
    <xf numFmtId="0" fontId="47" fillId="0" borderId="0" xfId="2" applyFont="1" applyFill="1" applyBorder="1" applyAlignment="1" applyProtection="1">
      <alignment horizontal="left" vertical="center"/>
      <protection locked="0"/>
    </xf>
    <xf numFmtId="0" fontId="47" fillId="0" borderId="0" xfId="1" applyNumberFormat="1" applyFont="1" applyFill="1" applyBorder="1" applyAlignment="1" applyProtection="1">
      <alignment horizontal="center" vertical="top"/>
      <protection locked="0"/>
    </xf>
    <xf numFmtId="0" fontId="24" fillId="0" borderId="0" xfId="0" applyFont="1" applyBorder="1"/>
    <xf numFmtId="0" fontId="32" fillId="0" borderId="0" xfId="0" applyFont="1" applyBorder="1"/>
    <xf numFmtId="0" fontId="55" fillId="0" borderId="0" xfId="3" applyFont="1" applyBorder="1"/>
    <xf numFmtId="49" fontId="33" fillId="18" borderId="0" xfId="1" applyNumberFormat="1" applyFont="1" applyFill="1" applyBorder="1" applyAlignment="1" applyProtection="1">
      <alignment horizontal="center" vertical="center" wrapText="1"/>
    </xf>
    <xf numFmtId="9" fontId="33" fillId="6" borderId="21" xfId="1" applyNumberFormat="1" applyFont="1" applyFill="1" applyBorder="1" applyAlignment="1" applyProtection="1">
      <alignment horizontal="center" vertical="center"/>
    </xf>
    <xf numFmtId="49" fontId="33" fillId="20" borderId="0" xfId="1" applyNumberFormat="1" applyFont="1" applyFill="1" applyBorder="1" applyAlignment="1" applyProtection="1">
      <alignment horizontal="center" vertical="center" wrapText="1"/>
    </xf>
    <xf numFmtId="49" fontId="33" fillId="19" borderId="0" xfId="1" applyNumberFormat="1" applyFont="1" applyFill="1" applyBorder="1" applyAlignment="1" applyProtection="1">
      <alignment horizontal="center" vertical="center" wrapText="1"/>
    </xf>
    <xf numFmtId="49" fontId="33" fillId="5" borderId="3" xfId="1" applyNumberFormat="1" applyFont="1" applyFill="1" applyBorder="1" applyAlignment="1" applyProtection="1">
      <alignment horizontal="center" vertical="center" wrapText="1"/>
    </xf>
    <xf numFmtId="9" fontId="33" fillId="6" borderId="19" xfId="1" applyNumberFormat="1" applyFont="1" applyFill="1" applyBorder="1" applyAlignment="1" applyProtection="1">
      <alignment horizontal="center" vertical="center"/>
    </xf>
    <xf numFmtId="20" fontId="33" fillId="21" borderId="20" xfId="1" applyNumberFormat="1" applyFont="1" applyFill="1" applyBorder="1" applyAlignment="1">
      <alignment horizontal="left" vertical="center"/>
    </xf>
    <xf numFmtId="20" fontId="62" fillId="21" borderId="0" xfId="1" applyNumberFormat="1" applyFont="1" applyFill="1" applyBorder="1" applyAlignment="1">
      <alignment horizontal="left" vertical="center" wrapText="1" indent="1"/>
    </xf>
    <xf numFmtId="20" fontId="62" fillId="21" borderId="21" xfId="1" applyNumberFormat="1" applyFont="1" applyFill="1" applyBorder="1" applyAlignment="1">
      <alignment horizontal="left" vertical="center" wrapText="1" indent="1"/>
    </xf>
    <xf numFmtId="0" fontId="32" fillId="0" borderId="0" xfId="0" applyFont="1" applyBorder="1" applyProtection="1"/>
    <xf numFmtId="0" fontId="66" fillId="0" borderId="0" xfId="0" applyFont="1" applyBorder="1" applyProtection="1"/>
    <xf numFmtId="0" fontId="24" fillId="0" borderId="0" xfId="0" applyFont="1" applyBorder="1" applyProtection="1"/>
    <xf numFmtId="0" fontId="28" fillId="0" borderId="0" xfId="0" applyFont="1" applyBorder="1" applyProtection="1"/>
    <xf numFmtId="0" fontId="28" fillId="0" borderId="0" xfId="0" applyFont="1" applyBorder="1" applyAlignment="1" applyProtection="1">
      <alignment vertical="center"/>
    </xf>
    <xf numFmtId="0" fontId="24" fillId="0" borderId="0" xfId="0" applyFont="1" applyBorder="1" applyAlignment="1" applyProtection="1">
      <alignment vertical="center"/>
    </xf>
    <xf numFmtId="0" fontId="24" fillId="0" borderId="0" xfId="0" applyFont="1" applyBorder="1" applyAlignment="1" applyProtection="1">
      <alignment wrapText="1"/>
    </xf>
    <xf numFmtId="0" fontId="28" fillId="0" borderId="0" xfId="0" applyFont="1" applyBorder="1" applyAlignment="1" applyProtection="1">
      <alignment vertical="center" wrapText="1"/>
    </xf>
    <xf numFmtId="0" fontId="14" fillId="0" borderId="0" xfId="0" applyFont="1" applyBorder="1" applyAlignment="1" applyProtection="1">
      <alignment horizontal="right" vertical="center"/>
    </xf>
    <xf numFmtId="0" fontId="24" fillId="0" borderId="0" xfId="0" applyFont="1" applyBorder="1" applyAlignment="1" applyProtection="1">
      <alignment horizontal="left" indent="1"/>
    </xf>
    <xf numFmtId="0" fontId="75" fillId="0" borderId="0" xfId="0" applyFont="1" applyBorder="1" applyAlignment="1" applyProtection="1">
      <alignment vertical="center"/>
    </xf>
    <xf numFmtId="0" fontId="74" fillId="0" borderId="0" xfId="0" applyFont="1" applyBorder="1" applyProtection="1"/>
    <xf numFmtId="0" fontId="15" fillId="2" borderId="0" xfId="0" applyFont="1" applyFill="1" applyBorder="1" applyAlignment="1" applyProtection="1">
      <alignment horizontal="left" vertical="center" indent="1"/>
    </xf>
    <xf numFmtId="14" fontId="15" fillId="2" borderId="0" xfId="1" applyNumberFormat="1" applyFont="1" applyFill="1" applyBorder="1" applyAlignment="1" applyProtection="1">
      <alignment vertical="top"/>
    </xf>
    <xf numFmtId="0" fontId="15" fillId="2" borderId="0" xfId="0" applyFont="1" applyFill="1" applyBorder="1" applyAlignment="1" applyProtection="1">
      <alignment horizontal="center" vertical="center" wrapText="1"/>
    </xf>
    <xf numFmtId="14" fontId="15" fillId="2" borderId="0" xfId="1" applyNumberFormat="1" applyFont="1" applyFill="1" applyBorder="1" applyAlignment="1" applyProtection="1">
      <alignment horizontal="right" vertical="center"/>
    </xf>
    <xf numFmtId="0" fontId="14" fillId="0" borderId="0" xfId="0" applyFont="1" applyBorder="1" applyProtection="1"/>
    <xf numFmtId="0" fontId="82" fillId="0" borderId="0" xfId="0" applyFont="1" applyBorder="1" applyProtection="1"/>
    <xf numFmtId="0" fontId="21" fillId="4" borderId="15" xfId="1" applyFont="1" applyFill="1" applyBorder="1" applyAlignment="1" applyProtection="1">
      <alignment horizontal="center" vertical="center" wrapText="1"/>
    </xf>
    <xf numFmtId="0" fontId="74" fillId="4" borderId="15" xfId="1" applyFont="1" applyFill="1" applyBorder="1" applyAlignment="1" applyProtection="1">
      <alignment horizontal="center" vertical="center" wrapText="1"/>
    </xf>
    <xf numFmtId="0" fontId="20" fillId="13" borderId="22" xfId="1" applyFont="1" applyFill="1" applyBorder="1" applyAlignment="1" applyProtection="1">
      <alignment vertical="center" wrapText="1"/>
    </xf>
    <xf numFmtId="0" fontId="81" fillId="13" borderId="2" xfId="1" applyFont="1" applyFill="1" applyBorder="1" applyAlignment="1" applyProtection="1">
      <alignment horizontal="center" vertical="center" wrapText="1"/>
    </xf>
    <xf numFmtId="9" fontId="81" fillId="11" borderId="2" xfId="88" applyFont="1" applyFill="1" applyBorder="1" applyAlignment="1" applyProtection="1">
      <alignment horizontal="center" vertical="center" wrapText="1"/>
    </xf>
    <xf numFmtId="0" fontId="67" fillId="16" borderId="22" xfId="1" applyFont="1" applyFill="1" applyBorder="1" applyAlignment="1" applyProtection="1">
      <alignment horizontal="left" vertical="center" wrapText="1" indent="1"/>
    </xf>
    <xf numFmtId="9" fontId="83" fillId="16" borderId="2" xfId="1" applyNumberFormat="1" applyFont="1" applyFill="1" applyBorder="1" applyAlignment="1" applyProtection="1">
      <alignment horizontal="center" vertical="center" wrapText="1"/>
    </xf>
    <xf numFmtId="9" fontId="70" fillId="16" borderId="2" xfId="88" applyFont="1" applyFill="1" applyBorder="1" applyAlignment="1" applyProtection="1">
      <alignment horizontal="center" vertical="center" wrapText="1"/>
    </xf>
    <xf numFmtId="9" fontId="70" fillId="17" borderId="2" xfId="0" applyNumberFormat="1" applyFont="1" applyFill="1" applyBorder="1" applyAlignment="1" applyProtection="1">
      <alignment vertical="center" wrapText="1"/>
    </xf>
    <xf numFmtId="0" fontId="39" fillId="8" borderId="22" xfId="0" applyFont="1" applyFill="1" applyBorder="1" applyAlignment="1" applyProtection="1">
      <alignment horizontal="left" vertical="center" wrapText="1" indent="2"/>
    </xf>
    <xf numFmtId="0" fontId="74" fillId="0" borderId="2" xfId="0" applyFont="1" applyBorder="1" applyAlignment="1" applyProtection="1">
      <alignment horizontal="center" vertical="center" wrapText="1"/>
      <protection locked="0"/>
    </xf>
    <xf numFmtId="9" fontId="21" fillId="6" borderId="2" xfId="0" applyNumberFormat="1" applyFont="1" applyFill="1" applyBorder="1" applyAlignment="1" applyProtection="1">
      <alignment horizontal="center" vertical="center" wrapText="1"/>
    </xf>
    <xf numFmtId="0" fontId="76" fillId="6" borderId="2" xfId="1" applyNumberFormat="1" applyFont="1" applyFill="1" applyBorder="1" applyAlignment="1" applyProtection="1">
      <alignment horizontal="center" vertical="center" wrapText="1"/>
    </xf>
    <xf numFmtId="0" fontId="52" fillId="0" borderId="23" xfId="1" applyNumberFormat="1" applyFont="1" applyFill="1" applyBorder="1" applyAlignment="1" applyProtection="1">
      <alignment horizontal="center" vertical="center" wrapText="1"/>
      <protection locked="0"/>
    </xf>
    <xf numFmtId="49" fontId="39" fillId="8" borderId="22" xfId="0" quotePrefix="1" applyNumberFormat="1" applyFont="1" applyFill="1" applyBorder="1" applyAlignment="1" applyProtection="1">
      <alignment horizontal="left" vertical="center" wrapText="1" indent="2"/>
    </xf>
    <xf numFmtId="0" fontId="21" fillId="8" borderId="22" xfId="0" applyFont="1" applyFill="1" applyBorder="1" applyAlignment="1" applyProtection="1">
      <alignment horizontal="left" vertical="center" wrapText="1" indent="2"/>
    </xf>
    <xf numFmtId="0" fontId="83" fillId="16" borderId="2" xfId="1" applyNumberFormat="1" applyFont="1" applyFill="1" applyBorder="1" applyAlignment="1" applyProtection="1">
      <alignment horizontal="center" vertical="center" wrapText="1"/>
    </xf>
    <xf numFmtId="0" fontId="70" fillId="16" borderId="2" xfId="1" applyFont="1" applyFill="1" applyBorder="1" applyAlignment="1" applyProtection="1">
      <alignment horizontal="left" vertical="center" wrapText="1" indent="1"/>
    </xf>
    <xf numFmtId="0" fontId="83" fillId="16" borderId="2" xfId="0" applyFont="1" applyFill="1" applyBorder="1" applyProtection="1"/>
    <xf numFmtId="0" fontId="24" fillId="24" borderId="0" xfId="0" applyNumberFormat="1" applyFont="1" applyFill="1" applyBorder="1" applyAlignment="1" applyProtection="1">
      <alignment horizontal="left" vertical="center" wrapText="1" indent="1" shrinkToFit="1"/>
    </xf>
    <xf numFmtId="14" fontId="15" fillId="2" borderId="0" xfId="1" applyNumberFormat="1" applyFont="1" applyFill="1" applyBorder="1" applyAlignment="1" applyProtection="1">
      <alignment vertical="center"/>
    </xf>
    <xf numFmtId="0" fontId="15" fillId="2" borderId="0" xfId="0" applyFont="1" applyFill="1" applyBorder="1" applyAlignment="1" applyProtection="1">
      <alignment horizontal="center" vertical="center"/>
    </xf>
    <xf numFmtId="0" fontId="14" fillId="0" borderId="0" xfId="0" applyFont="1" applyBorder="1" applyAlignment="1" applyProtection="1">
      <alignment vertical="center"/>
    </xf>
    <xf numFmtId="14" fontId="14" fillId="0" borderId="0" xfId="0" applyNumberFormat="1" applyFont="1" applyBorder="1" applyAlignment="1" applyProtection="1">
      <alignment horizontal="right" vertical="center"/>
    </xf>
    <xf numFmtId="0" fontId="24" fillId="0" borderId="0" xfId="0" applyFont="1" applyBorder="1" applyAlignment="1" applyProtection="1">
      <alignment horizontal="center"/>
    </xf>
    <xf numFmtId="0" fontId="24" fillId="24" borderId="0" xfId="0" applyNumberFormat="1" applyFont="1" applyFill="1" applyBorder="1" applyAlignment="1" applyProtection="1">
      <alignment horizontal="left" vertical="center" wrapText="1" indent="2" shrinkToFit="1"/>
    </xf>
    <xf numFmtId="0" fontId="74" fillId="0" borderId="0" xfId="0" applyFont="1" applyBorder="1" applyAlignment="1" applyProtection="1">
      <alignment horizontal="center" vertical="center" wrapText="1"/>
    </xf>
    <xf numFmtId="0" fontId="21" fillId="4" borderId="22" xfId="1" applyFont="1" applyFill="1" applyBorder="1" applyAlignment="1" applyProtection="1">
      <alignment horizontal="center" vertical="center" wrapText="1"/>
    </xf>
    <xf numFmtId="0" fontId="74" fillId="4" borderId="2" xfId="1" applyFont="1" applyFill="1" applyBorder="1" applyAlignment="1" applyProtection="1">
      <alignment horizontal="center" vertical="center" wrapText="1"/>
    </xf>
    <xf numFmtId="0" fontId="21" fillId="4" borderId="2" xfId="1" applyFont="1" applyFill="1" applyBorder="1" applyAlignment="1" applyProtection="1">
      <alignment horizontal="center" vertical="center" wrapText="1"/>
    </xf>
    <xf numFmtId="0" fontId="21" fillId="4" borderId="23" xfId="1" applyFont="1" applyFill="1" applyBorder="1" applyAlignment="1" applyProtection="1">
      <alignment horizontal="center" vertical="center" wrapText="1"/>
    </xf>
    <xf numFmtId="0" fontId="81" fillId="13" borderId="2" xfId="1" applyFont="1" applyFill="1" applyBorder="1" applyAlignment="1" applyProtection="1">
      <alignment vertical="center" wrapText="1"/>
    </xf>
    <xf numFmtId="9" fontId="81" fillId="13" borderId="2" xfId="1" applyNumberFormat="1" applyFont="1" applyFill="1" applyBorder="1" applyAlignment="1" applyProtection="1">
      <alignment horizontal="center" vertical="center" wrapText="1"/>
    </xf>
    <xf numFmtId="0" fontId="53" fillId="0" borderId="23" xfId="1" applyNumberFormat="1" applyFont="1" applyFill="1" applyBorder="1" applyAlignment="1" applyProtection="1">
      <alignment horizontal="center" vertical="center" wrapText="1"/>
      <protection locked="0"/>
    </xf>
    <xf numFmtId="9" fontId="83" fillId="14" borderId="2" xfId="1" applyNumberFormat="1" applyFont="1" applyFill="1" applyBorder="1" applyAlignment="1" applyProtection="1">
      <alignment horizontal="center" vertical="center" wrapText="1"/>
    </xf>
    <xf numFmtId="9" fontId="70" fillId="14" borderId="2" xfId="88" applyFont="1" applyFill="1" applyBorder="1" applyAlignment="1" applyProtection="1">
      <alignment horizontal="center" vertical="center" wrapText="1"/>
    </xf>
    <xf numFmtId="9" fontId="83" fillId="14" borderId="2" xfId="1" applyNumberFormat="1" applyFont="1" applyFill="1" applyBorder="1" applyAlignment="1" applyProtection="1">
      <alignment horizontal="left" vertical="center" wrapText="1"/>
    </xf>
    <xf numFmtId="0" fontId="67" fillId="14" borderId="22" xfId="1" applyFont="1" applyFill="1" applyBorder="1" applyAlignment="1" applyProtection="1">
      <alignment horizontal="left" vertical="center" wrapText="1" indent="1"/>
    </xf>
    <xf numFmtId="9" fontId="83" fillId="16" borderId="2" xfId="1" applyNumberFormat="1" applyFont="1" applyFill="1" applyBorder="1" applyAlignment="1" applyProtection="1">
      <alignment horizontal="left" vertical="center" wrapText="1"/>
    </xf>
    <xf numFmtId="0" fontId="72" fillId="8" borderId="22" xfId="0" applyFont="1" applyFill="1" applyBorder="1" applyAlignment="1" applyProtection="1">
      <alignment horizontal="left" vertical="center" wrapText="1" indent="2"/>
    </xf>
    <xf numFmtId="0" fontId="20" fillId="11" borderId="22" xfId="1" applyFont="1" applyFill="1" applyBorder="1" applyAlignment="1" applyProtection="1">
      <alignment vertical="center" wrapText="1"/>
    </xf>
    <xf numFmtId="0" fontId="69" fillId="15" borderId="22" xfId="0" applyFont="1" applyFill="1" applyBorder="1" applyAlignment="1" applyProtection="1">
      <alignment horizontal="left" vertical="center" wrapText="1" indent="2"/>
    </xf>
    <xf numFmtId="0" fontId="83" fillId="14" borderId="2" xfId="0" applyFont="1" applyFill="1" applyBorder="1" applyAlignment="1" applyProtection="1">
      <alignment horizontal="center" vertical="center" wrapText="1"/>
    </xf>
    <xf numFmtId="0" fontId="83" fillId="14" borderId="2" xfId="0" applyFont="1" applyFill="1" applyBorder="1" applyAlignment="1" applyProtection="1">
      <alignment horizontal="left" vertical="center" wrapText="1"/>
    </xf>
    <xf numFmtId="0" fontId="83" fillId="16" borderId="2" xfId="0" applyFont="1" applyFill="1" applyBorder="1" applyAlignment="1" applyProtection="1">
      <alignment horizontal="center" vertical="center" wrapText="1"/>
    </xf>
    <xf numFmtId="0" fontId="14" fillId="0" borderId="0" xfId="0" applyFont="1" applyBorder="1" applyAlignment="1" applyProtection="1">
      <alignment horizontal="left" vertical="center" indent="1"/>
    </xf>
    <xf numFmtId="9" fontId="84" fillId="0" borderId="0" xfId="0" applyNumberFormat="1" applyFont="1" applyFill="1" applyBorder="1" applyAlignment="1" applyProtection="1">
      <alignment vertical="center" wrapText="1"/>
    </xf>
    <xf numFmtId="9" fontId="84" fillId="0" borderId="0" xfId="0" applyNumberFormat="1" applyFont="1" applyFill="1" applyBorder="1" applyAlignment="1" applyProtection="1">
      <alignment horizontal="center" vertical="center"/>
    </xf>
    <xf numFmtId="0" fontId="82" fillId="0" borderId="0" xfId="0" applyFont="1" applyFill="1" applyBorder="1" applyProtection="1"/>
    <xf numFmtId="0" fontId="24" fillId="5" borderId="0" xfId="0" applyFont="1" applyFill="1" applyBorder="1" applyProtection="1"/>
    <xf numFmtId="9" fontId="78" fillId="0" borderId="0" xfId="0" applyNumberFormat="1" applyFont="1" applyFill="1" applyBorder="1" applyAlignment="1" applyProtection="1">
      <alignment vertical="center" wrapText="1"/>
    </xf>
    <xf numFmtId="0" fontId="24" fillId="0" borderId="0" xfId="0" applyFont="1" applyFill="1" applyBorder="1" applyProtection="1"/>
    <xf numFmtId="9" fontId="51" fillId="11" borderId="0" xfId="0" applyNumberFormat="1" applyFont="1" applyFill="1" applyBorder="1" applyAlignment="1" applyProtection="1">
      <alignment horizontal="center" vertical="center"/>
    </xf>
    <xf numFmtId="9" fontId="71" fillId="24" borderId="17" xfId="0" applyNumberFormat="1" applyFont="1" applyFill="1" applyBorder="1" applyAlignment="1" applyProtection="1">
      <alignment horizontal="center" vertical="center"/>
    </xf>
    <xf numFmtId="0" fontId="71" fillId="24" borderId="1" xfId="0" applyFont="1" applyFill="1" applyBorder="1" applyAlignment="1" applyProtection="1">
      <alignment horizontal="right" vertical="center"/>
    </xf>
    <xf numFmtId="9" fontId="51" fillId="11" borderId="0" xfId="0" applyNumberFormat="1" applyFont="1" applyFill="1" applyBorder="1" applyAlignment="1" applyProtection="1">
      <alignment horizontal="left" vertical="center" indent="1"/>
    </xf>
    <xf numFmtId="0" fontId="14" fillId="5" borderId="0" xfId="3" applyFont="1" applyFill="1" applyBorder="1" applyAlignment="1">
      <alignment vertical="center"/>
    </xf>
    <xf numFmtId="0" fontId="31" fillId="5" borderId="0" xfId="3" applyFont="1" applyFill="1" applyBorder="1"/>
    <xf numFmtId="0" fontId="36" fillId="5" borderId="0" xfId="0" applyFont="1" applyFill="1" applyBorder="1" applyAlignment="1">
      <alignment horizontal="right" vertical="center"/>
    </xf>
    <xf numFmtId="0" fontId="38" fillId="5" borderId="0" xfId="0" applyFont="1" applyFill="1" applyBorder="1" applyAlignment="1" applyProtection="1">
      <alignment horizontal="left" vertical="center"/>
    </xf>
    <xf numFmtId="0" fontId="15" fillId="5" borderId="0" xfId="0" applyFont="1" applyFill="1" applyBorder="1" applyAlignment="1" applyProtection="1">
      <alignment horizontal="left" vertical="center"/>
    </xf>
    <xf numFmtId="0" fontId="15" fillId="5" borderId="0" xfId="0" applyFont="1" applyFill="1" applyBorder="1" applyAlignment="1" applyProtection="1">
      <alignment horizontal="center" vertical="center"/>
    </xf>
    <xf numFmtId="14" fontId="15" fillId="5" borderId="0" xfId="1" applyNumberFormat="1" applyFont="1" applyFill="1" applyBorder="1" applyAlignment="1" applyProtection="1">
      <alignment vertical="top"/>
    </xf>
    <xf numFmtId="14" fontId="15" fillId="5" borderId="0" xfId="1" applyNumberFormat="1" applyFont="1" applyFill="1" applyBorder="1" applyAlignment="1" applyProtection="1">
      <alignment horizontal="right" vertical="center"/>
    </xf>
    <xf numFmtId="0" fontId="28" fillId="5" borderId="0" xfId="0" applyFont="1" applyFill="1" applyBorder="1" applyProtection="1"/>
    <xf numFmtId="0" fontId="17" fillId="0" borderId="0" xfId="3" applyFont="1" applyFill="1" applyBorder="1"/>
    <xf numFmtId="0" fontId="40" fillId="0" borderId="0" xfId="0" applyFont="1" applyFill="1" applyBorder="1" applyAlignment="1">
      <alignment horizontal="right" vertical="center"/>
    </xf>
    <xf numFmtId="0" fontId="24" fillId="0" borderId="0" xfId="0" applyFont="1" applyFill="1" applyBorder="1"/>
    <xf numFmtId="0" fontId="56" fillId="0" borderId="0" xfId="0" applyFont="1" applyFill="1" applyBorder="1" applyAlignment="1" applyProtection="1">
      <alignment horizontal="left" vertical="center"/>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 vertical="center"/>
    </xf>
    <xf numFmtId="14" fontId="16" fillId="0" borderId="0" xfId="1" applyNumberFormat="1" applyFont="1" applyFill="1" applyBorder="1" applyAlignment="1" applyProtection="1">
      <alignment vertical="top"/>
    </xf>
    <xf numFmtId="14" fontId="16" fillId="0" borderId="0" xfId="1" applyNumberFormat="1" applyFont="1" applyFill="1" applyBorder="1" applyAlignment="1" applyProtection="1">
      <alignment horizontal="right" vertical="center"/>
    </xf>
    <xf numFmtId="9" fontId="78" fillId="0" borderId="22" xfId="0" applyNumberFormat="1" applyFont="1" applyFill="1" applyBorder="1" applyAlignment="1" applyProtection="1">
      <alignment vertical="center" wrapText="1"/>
    </xf>
    <xf numFmtId="0" fontId="24" fillId="0" borderId="0" xfId="0" applyFont="1" applyFill="1" applyBorder="1" applyAlignment="1" applyProtection="1"/>
    <xf numFmtId="0" fontId="54" fillId="0" borderId="0" xfId="0" applyFont="1" applyFill="1" applyBorder="1" applyProtection="1"/>
    <xf numFmtId="9" fontId="84" fillId="11" borderId="2" xfId="0" applyNumberFormat="1" applyFont="1" applyFill="1" applyBorder="1" applyAlignment="1" applyProtection="1">
      <alignment vertical="center" wrapText="1"/>
    </xf>
    <xf numFmtId="9" fontId="91" fillId="11" borderId="2" xfId="0" applyNumberFormat="1" applyFont="1" applyFill="1" applyBorder="1" applyAlignment="1" applyProtection="1">
      <alignment horizontal="center" vertical="center"/>
    </xf>
    <xf numFmtId="9" fontId="84" fillId="11" borderId="23" xfId="0" applyNumberFormat="1" applyFont="1" applyFill="1" applyBorder="1" applyAlignment="1" applyProtection="1">
      <alignment vertical="center" wrapText="1"/>
    </xf>
    <xf numFmtId="0" fontId="21" fillId="24" borderId="0" xfId="1" applyNumberFormat="1" applyFont="1" applyFill="1" applyBorder="1" applyAlignment="1" applyProtection="1">
      <alignment horizontal="left" vertical="center" indent="1"/>
    </xf>
    <xf numFmtId="0" fontId="21" fillId="24" borderId="21" xfId="1" applyNumberFormat="1" applyFont="1" applyFill="1" applyBorder="1" applyAlignment="1" applyProtection="1">
      <alignment horizontal="left" vertical="center" indent="1"/>
    </xf>
    <xf numFmtId="0" fontId="21" fillId="24" borderId="3" xfId="1" applyNumberFormat="1" applyFont="1" applyFill="1" applyBorder="1" applyAlignment="1" applyProtection="1">
      <alignment horizontal="left" vertical="center" indent="1"/>
    </xf>
    <xf numFmtId="0" fontId="21" fillId="24" borderId="19" xfId="1" applyNumberFormat="1" applyFont="1" applyFill="1" applyBorder="1" applyAlignment="1" applyProtection="1">
      <alignment horizontal="left" vertical="center" indent="1"/>
    </xf>
    <xf numFmtId="9" fontId="21" fillId="24" borderId="24" xfId="1" applyNumberFormat="1" applyFont="1" applyFill="1" applyBorder="1" applyAlignment="1" applyProtection="1">
      <alignment horizontal="center" vertical="center" wrapText="1"/>
    </xf>
    <xf numFmtId="0" fontId="88" fillId="24" borderId="18" xfId="0" applyFont="1" applyFill="1" applyBorder="1" applyAlignment="1" applyProtection="1">
      <alignment horizontal="center" vertical="center" wrapText="1"/>
    </xf>
    <xf numFmtId="0" fontId="26" fillId="24" borderId="26" xfId="0" applyFont="1" applyFill="1" applyBorder="1" applyAlignment="1" applyProtection="1">
      <alignment horizontal="center" vertical="center" wrapText="1"/>
    </xf>
    <xf numFmtId="0" fontId="25" fillId="24" borderId="26" xfId="0" applyFont="1" applyFill="1" applyBorder="1" applyAlignment="1" applyProtection="1">
      <alignment horizontal="center" vertical="center" wrapText="1"/>
    </xf>
    <xf numFmtId="0" fontId="25" fillId="24" borderId="19" xfId="0" applyFont="1" applyFill="1" applyBorder="1" applyAlignment="1" applyProtection="1">
      <alignment horizontal="center" vertical="center" wrapText="1"/>
    </xf>
    <xf numFmtId="0" fontId="71" fillId="24" borderId="1" xfId="0" applyNumberFormat="1" applyFont="1" applyFill="1" applyBorder="1" applyAlignment="1" applyProtection="1">
      <alignment horizontal="right" vertical="center" wrapText="1"/>
    </xf>
    <xf numFmtId="9" fontId="71" fillId="24" borderId="17" xfId="0" applyNumberFormat="1" applyFont="1" applyFill="1" applyBorder="1" applyAlignment="1" applyProtection="1">
      <alignment horizontal="center" vertical="center" wrapText="1"/>
    </xf>
    <xf numFmtId="0" fontId="17" fillId="24" borderId="20" xfId="0" applyFont="1" applyFill="1" applyBorder="1" applyProtection="1"/>
    <xf numFmtId="0" fontId="25" fillId="24" borderId="0" xfId="0" applyFont="1" applyFill="1" applyBorder="1" applyAlignment="1" applyProtection="1">
      <alignment horizontal="right" vertical="center"/>
    </xf>
    <xf numFmtId="9" fontId="25" fillId="24" borderId="0" xfId="0" applyNumberFormat="1" applyFont="1" applyFill="1" applyBorder="1" applyAlignment="1" applyProtection="1">
      <alignment horizontal="center" vertical="center"/>
    </xf>
    <xf numFmtId="9" fontId="87" fillId="24" borderId="21" xfId="0" applyNumberFormat="1" applyFont="1" applyFill="1" applyBorder="1" applyAlignment="1" applyProtection="1">
      <alignment vertical="center"/>
    </xf>
    <xf numFmtId="0" fontId="17" fillId="24" borderId="0" xfId="0" applyFont="1" applyFill="1" applyBorder="1" applyProtection="1"/>
    <xf numFmtId="0" fontId="17" fillId="24" borderId="21" xfId="0" applyFont="1" applyFill="1" applyBorder="1" applyProtection="1"/>
    <xf numFmtId="0" fontId="17" fillId="24" borderId="20" xfId="0" applyFont="1" applyFill="1" applyBorder="1" applyAlignment="1" applyProtection="1"/>
    <xf numFmtId="0" fontId="17" fillId="24" borderId="0" xfId="0" applyFont="1" applyFill="1" applyBorder="1" applyAlignment="1" applyProtection="1"/>
    <xf numFmtId="0" fontId="17" fillId="24" borderId="21" xfId="0" applyFont="1" applyFill="1" applyBorder="1" applyAlignment="1" applyProtection="1"/>
    <xf numFmtId="9" fontId="42" fillId="24" borderId="20" xfId="0" applyNumberFormat="1" applyFont="1" applyFill="1" applyBorder="1" applyAlignment="1" applyProtection="1">
      <alignment horizontal="center"/>
    </xf>
    <xf numFmtId="9" fontId="42" fillId="24" borderId="0" xfId="0" applyNumberFormat="1" applyFont="1" applyFill="1" applyBorder="1" applyAlignment="1" applyProtection="1">
      <alignment horizontal="center"/>
    </xf>
    <xf numFmtId="9" fontId="42" fillId="24" borderId="21" xfId="0" applyNumberFormat="1" applyFont="1" applyFill="1" applyBorder="1" applyAlignment="1" applyProtection="1">
      <alignment horizontal="center"/>
    </xf>
    <xf numFmtId="9" fontId="42" fillId="24" borderId="18" xfId="0" applyNumberFormat="1" applyFont="1" applyFill="1" applyBorder="1" applyAlignment="1" applyProtection="1">
      <alignment horizontal="center"/>
    </xf>
    <xf numFmtId="9" fontId="42" fillId="24" borderId="3" xfId="0" applyNumberFormat="1" applyFont="1" applyFill="1" applyBorder="1" applyAlignment="1" applyProtection="1">
      <alignment horizontal="center"/>
    </xf>
    <xf numFmtId="9" fontId="42" fillId="24" borderId="19" xfId="0" applyNumberFormat="1" applyFont="1" applyFill="1" applyBorder="1" applyAlignment="1" applyProtection="1">
      <alignment horizontal="center"/>
    </xf>
    <xf numFmtId="9" fontId="42" fillId="24" borderId="20" xfId="0" applyNumberFormat="1" applyFont="1" applyFill="1" applyBorder="1" applyAlignment="1" applyProtection="1"/>
    <xf numFmtId="9" fontId="42" fillId="24" borderId="0" xfId="0" applyNumberFormat="1" applyFont="1" applyFill="1" applyBorder="1" applyAlignment="1" applyProtection="1"/>
    <xf numFmtId="9" fontId="42" fillId="24" borderId="21" xfId="0" applyNumberFormat="1" applyFont="1" applyFill="1" applyBorder="1" applyAlignment="1" applyProtection="1"/>
    <xf numFmtId="9" fontId="84" fillId="24" borderId="18" xfId="0" applyNumberFormat="1" applyFont="1" applyFill="1" applyBorder="1" applyAlignment="1" applyProtection="1">
      <alignment vertical="center"/>
    </xf>
    <xf numFmtId="9" fontId="84" fillId="24" borderId="3" xfId="0" applyNumberFormat="1" applyFont="1" applyFill="1" applyBorder="1" applyAlignment="1" applyProtection="1">
      <alignment vertical="center"/>
    </xf>
    <xf numFmtId="9" fontId="84" fillId="24" borderId="19" xfId="0" applyNumberFormat="1" applyFont="1" applyFill="1" applyBorder="1" applyAlignment="1" applyProtection="1">
      <alignment vertical="center"/>
    </xf>
    <xf numFmtId="9" fontId="84" fillId="24" borderId="20" xfId="0" applyNumberFormat="1" applyFont="1" applyFill="1" applyBorder="1" applyAlignment="1" applyProtection="1">
      <alignment vertical="center"/>
    </xf>
    <xf numFmtId="9" fontId="84" fillId="24" borderId="0" xfId="0" applyNumberFormat="1" applyFont="1" applyFill="1" applyBorder="1" applyAlignment="1" applyProtection="1">
      <alignment vertical="center"/>
    </xf>
    <xf numFmtId="9" fontId="84" fillId="24" borderId="21" xfId="0" applyNumberFormat="1" applyFont="1" applyFill="1" applyBorder="1" applyAlignment="1" applyProtection="1">
      <alignment vertical="center"/>
    </xf>
    <xf numFmtId="9" fontId="84" fillId="24" borderId="18" xfId="0" applyNumberFormat="1" applyFont="1" applyFill="1" applyBorder="1" applyAlignment="1" applyProtection="1">
      <alignment horizontal="center" vertical="center"/>
    </xf>
    <xf numFmtId="9" fontId="84" fillId="24" borderId="3" xfId="0" applyNumberFormat="1" applyFont="1" applyFill="1" applyBorder="1" applyAlignment="1" applyProtection="1">
      <alignment horizontal="center" vertical="center"/>
    </xf>
    <xf numFmtId="9" fontId="84" fillId="24" borderId="19" xfId="0" applyNumberFormat="1" applyFont="1" applyFill="1" applyBorder="1" applyAlignment="1" applyProtection="1">
      <alignment horizontal="center" vertical="center"/>
    </xf>
    <xf numFmtId="9" fontId="23" fillId="27" borderId="0" xfId="0" applyNumberFormat="1" applyFont="1" applyFill="1" applyBorder="1" applyAlignment="1" applyProtection="1">
      <alignment horizontal="center" vertical="center"/>
    </xf>
    <xf numFmtId="9" fontId="23" fillId="27" borderId="0" xfId="0" applyNumberFormat="1" applyFont="1" applyFill="1" applyBorder="1" applyAlignment="1" applyProtection="1">
      <alignment horizontal="center" vertical="center" wrapText="1"/>
    </xf>
    <xf numFmtId="9" fontId="21" fillId="14" borderId="3" xfId="0" applyNumberFormat="1" applyFont="1" applyFill="1" applyBorder="1" applyAlignment="1" applyProtection="1">
      <alignment horizontal="center" vertical="center"/>
    </xf>
    <xf numFmtId="9" fontId="21" fillId="14" borderId="2" xfId="0" applyNumberFormat="1" applyFont="1" applyFill="1" applyBorder="1" applyAlignment="1" applyProtection="1">
      <alignment horizontal="center" vertical="center"/>
    </xf>
    <xf numFmtId="9" fontId="21" fillId="14" borderId="0" xfId="0" applyNumberFormat="1" applyFont="1" applyFill="1" applyBorder="1" applyAlignment="1" applyProtection="1">
      <alignment horizontal="center" vertical="center"/>
    </xf>
    <xf numFmtId="0" fontId="24" fillId="24" borderId="0" xfId="0" applyFont="1" applyFill="1" applyBorder="1" applyProtection="1"/>
    <xf numFmtId="0" fontId="24" fillId="24" borderId="16" xfId="0" applyFont="1" applyFill="1" applyBorder="1" applyProtection="1"/>
    <xf numFmtId="0" fontId="24" fillId="24" borderId="1" xfId="0" applyFont="1" applyFill="1" applyBorder="1" applyProtection="1"/>
    <xf numFmtId="0" fontId="24" fillId="24" borderId="17" xfId="0" applyFont="1" applyFill="1" applyBorder="1" applyProtection="1"/>
    <xf numFmtId="0" fontId="24" fillId="24" borderId="20" xfId="0" applyFont="1" applyFill="1" applyBorder="1" applyProtection="1"/>
    <xf numFmtId="0" fontId="24" fillId="24" borderId="21" xfId="0" applyFont="1" applyFill="1" applyBorder="1" applyProtection="1"/>
    <xf numFmtId="0" fontId="24" fillId="24" borderId="18" xfId="0" applyFont="1" applyFill="1" applyBorder="1" applyProtection="1"/>
    <xf numFmtId="0" fontId="24" fillId="24" borderId="3" xfId="0" applyFont="1" applyFill="1" applyBorder="1" applyProtection="1"/>
    <xf numFmtId="0" fontId="24" fillId="24" borderId="19" xfId="0" applyFont="1" applyFill="1" applyBorder="1" applyProtection="1"/>
    <xf numFmtId="0" fontId="26" fillId="24" borderId="18" xfId="0" applyFont="1" applyFill="1" applyBorder="1" applyAlignment="1" applyProtection="1">
      <alignment horizontal="center" vertical="center" wrapText="1"/>
    </xf>
    <xf numFmtId="0" fontId="21" fillId="6" borderId="18" xfId="1" applyFont="1" applyFill="1" applyBorder="1" applyAlignment="1" applyProtection="1">
      <alignment horizontal="right" vertical="center" wrapText="1" indent="2"/>
    </xf>
    <xf numFmtId="0" fontId="21" fillId="6" borderId="3" xfId="1" applyFont="1" applyFill="1" applyBorder="1" applyAlignment="1" applyProtection="1">
      <alignment horizontal="right" vertical="center" wrapText="1" indent="2"/>
    </xf>
    <xf numFmtId="9" fontId="21" fillId="6" borderId="3" xfId="1" applyNumberFormat="1" applyFont="1" applyFill="1" applyBorder="1" applyAlignment="1" applyProtection="1">
      <alignment horizontal="left" vertical="center" indent="1"/>
    </xf>
    <xf numFmtId="49" fontId="21" fillId="6" borderId="3" xfId="1" applyNumberFormat="1" applyFont="1" applyFill="1" applyBorder="1" applyAlignment="1" applyProtection="1">
      <alignment horizontal="left" vertical="center" indent="1"/>
    </xf>
    <xf numFmtId="0" fontId="93" fillId="10" borderId="2" xfId="0" applyFont="1" applyFill="1" applyBorder="1" applyAlignment="1" applyProtection="1">
      <alignment horizontal="left" vertical="center" wrapText="1" indent="1"/>
    </xf>
    <xf numFmtId="0" fontId="47" fillId="5" borderId="2" xfId="0" applyFont="1" applyFill="1" applyBorder="1" applyAlignment="1" applyProtection="1">
      <alignment horizontal="left" vertical="center" wrapText="1" indent="1"/>
    </xf>
    <xf numFmtId="0" fontId="92" fillId="6" borderId="2" xfId="0" applyFont="1" applyFill="1" applyBorder="1" applyAlignment="1" applyProtection="1">
      <alignment horizontal="center" vertical="center" wrapText="1"/>
    </xf>
    <xf numFmtId="9" fontId="92" fillId="6" borderId="2" xfId="0" applyNumberFormat="1" applyFont="1" applyFill="1" applyBorder="1" applyAlignment="1" applyProtection="1">
      <alignment horizontal="center" vertical="center" wrapText="1"/>
    </xf>
    <xf numFmtId="0" fontId="92" fillId="6" borderId="23" xfId="0" applyFont="1" applyFill="1" applyBorder="1" applyAlignment="1" applyProtection="1">
      <alignment horizontal="center" vertical="center" wrapText="1"/>
    </xf>
    <xf numFmtId="0" fontId="94" fillId="10" borderId="2" xfId="0" applyFont="1" applyFill="1" applyBorder="1" applyAlignment="1" applyProtection="1">
      <alignment horizontal="left" vertical="center" wrapText="1" indent="1"/>
    </xf>
    <xf numFmtId="9" fontId="84" fillId="0" borderId="22" xfId="0" applyNumberFormat="1" applyFont="1" applyFill="1" applyBorder="1" applyAlignment="1" applyProtection="1">
      <alignment vertical="center"/>
    </xf>
    <xf numFmtId="9" fontId="84" fillId="11" borderId="2" xfId="0" applyNumberFormat="1" applyFont="1" applyFill="1" applyBorder="1" applyAlignment="1" applyProtection="1">
      <alignment vertical="center"/>
    </xf>
    <xf numFmtId="9" fontId="90" fillId="11" borderId="2" xfId="0" applyNumberFormat="1" applyFont="1" applyFill="1" applyBorder="1" applyAlignment="1" applyProtection="1">
      <alignment horizontal="center" vertical="center"/>
    </xf>
    <xf numFmtId="9" fontId="84" fillId="11" borderId="23" xfId="0" applyNumberFormat="1" applyFont="1" applyFill="1" applyBorder="1" applyAlignment="1" applyProtection="1">
      <alignment vertical="center"/>
    </xf>
    <xf numFmtId="0" fontId="64" fillId="13" borderId="0" xfId="1" applyFont="1" applyFill="1" applyBorder="1" applyAlignment="1" applyProtection="1">
      <alignment horizontal="center" vertical="center" wrapText="1"/>
    </xf>
    <xf numFmtId="0" fontId="32" fillId="11" borderId="0" xfId="0" applyFont="1" applyFill="1" applyBorder="1" applyProtection="1"/>
    <xf numFmtId="0" fontId="28" fillId="6" borderId="2" xfId="0" applyFont="1" applyFill="1" applyBorder="1" applyAlignment="1" applyProtection="1">
      <alignment horizontal="left" vertical="center" wrapText="1" indent="1"/>
    </xf>
    <xf numFmtId="49" fontId="28" fillId="6" borderId="2" xfId="0" applyNumberFormat="1" applyFont="1" applyFill="1" applyBorder="1" applyAlignment="1" applyProtection="1">
      <alignment horizontal="left" vertical="center" wrapText="1" indent="1"/>
    </xf>
    <xf numFmtId="49" fontId="28" fillId="6" borderId="2" xfId="0" applyNumberFormat="1" applyFont="1" applyFill="1" applyBorder="1" applyAlignment="1" applyProtection="1">
      <alignment horizontal="left" vertical="center" wrapText="1" indent="2"/>
    </xf>
    <xf numFmtId="49" fontId="49" fillId="6" borderId="2" xfId="0" applyNumberFormat="1" applyFont="1" applyFill="1" applyBorder="1" applyAlignment="1" applyProtection="1">
      <alignment horizontal="left" vertical="center" wrapText="1" indent="1"/>
    </xf>
    <xf numFmtId="0" fontId="93" fillId="10" borderId="22" xfId="0" applyFont="1" applyFill="1" applyBorder="1" applyAlignment="1" applyProtection="1">
      <alignment horizontal="left" vertical="center" wrapText="1"/>
    </xf>
    <xf numFmtId="0" fontId="50" fillId="10" borderId="22" xfId="0" applyFont="1" applyFill="1" applyBorder="1" applyAlignment="1" applyProtection="1">
      <alignment horizontal="left" vertical="center" wrapText="1"/>
    </xf>
    <xf numFmtId="0" fontId="24" fillId="0" borderId="0" xfId="0" applyFont="1" applyFill="1" applyBorder="1" applyAlignment="1" applyProtection="1">
      <alignment wrapText="1"/>
    </xf>
    <xf numFmtId="0" fontId="24" fillId="5" borderId="0" xfId="0" applyFont="1" applyFill="1" applyBorder="1" applyAlignment="1" applyProtection="1">
      <alignment wrapText="1"/>
    </xf>
    <xf numFmtId="0" fontId="32" fillId="0" borderId="0" xfId="0" applyFont="1" applyFill="1" applyBorder="1" applyProtection="1"/>
    <xf numFmtId="0" fontId="15" fillId="2" borderId="0" xfId="0" applyFont="1" applyFill="1" applyBorder="1" applyAlignment="1" applyProtection="1">
      <alignment horizontal="left" vertical="center"/>
    </xf>
    <xf numFmtId="0" fontId="15" fillId="2" borderId="0" xfId="0" applyFont="1" applyFill="1" applyBorder="1" applyAlignment="1" applyProtection="1">
      <alignment horizontal="left" vertical="center" wrapText="1"/>
    </xf>
    <xf numFmtId="0" fontId="15" fillId="2" borderId="0" xfId="0" applyFont="1" applyFill="1" applyBorder="1" applyAlignment="1" applyProtection="1">
      <alignment vertical="center" wrapText="1"/>
    </xf>
    <xf numFmtId="0" fontId="15" fillId="2" borderId="0" xfId="0" applyFont="1" applyFill="1" applyBorder="1" applyAlignment="1" applyProtection="1">
      <alignment vertical="center"/>
    </xf>
    <xf numFmtId="0" fontId="15" fillId="2" borderId="0" xfId="0" applyFont="1" applyFill="1" applyBorder="1" applyAlignment="1" applyProtection="1">
      <alignment horizontal="right" vertical="center"/>
    </xf>
    <xf numFmtId="164" fontId="22" fillId="2" borderId="0" xfId="0" applyNumberFormat="1" applyFont="1" applyFill="1" applyBorder="1" applyAlignment="1" applyProtection="1">
      <alignment horizontal="center" vertical="center" wrapText="1"/>
    </xf>
    <xf numFmtId="0" fontId="22" fillId="2" borderId="0" xfId="0" applyFont="1" applyFill="1" applyBorder="1" applyAlignment="1" applyProtection="1">
      <alignment vertical="center" wrapText="1"/>
    </xf>
    <xf numFmtId="0" fontId="22" fillId="2" borderId="0" xfId="0" applyNumberFormat="1" applyFont="1" applyFill="1" applyBorder="1" applyAlignment="1" applyProtection="1">
      <alignment horizontal="center" vertical="center"/>
    </xf>
    <xf numFmtId="0" fontId="22" fillId="2" borderId="0" xfId="0" applyFont="1" applyFill="1" applyBorder="1" applyAlignment="1" applyProtection="1">
      <alignment horizontal="left" vertical="center" wrapText="1"/>
    </xf>
    <xf numFmtId="0" fontId="21" fillId="2" borderId="0" xfId="0" applyFont="1" applyFill="1" applyBorder="1" applyAlignment="1" applyProtection="1">
      <alignment horizontal="left" vertical="center" wrapText="1"/>
    </xf>
    <xf numFmtId="0" fontId="9" fillId="2" borderId="0" xfId="0" applyFont="1" applyFill="1" applyBorder="1" applyAlignment="1" applyProtection="1">
      <alignment horizontal="left" vertical="center" wrapText="1" indent="1"/>
    </xf>
    <xf numFmtId="9" fontId="60" fillId="26" borderId="0" xfId="0" applyNumberFormat="1" applyFont="1" applyFill="1" applyBorder="1" applyAlignment="1" applyProtection="1">
      <alignment horizontal="left" vertical="center" wrapText="1" indent="1"/>
    </xf>
    <xf numFmtId="9" fontId="61" fillId="26" borderId="0" xfId="0" applyNumberFormat="1" applyFont="1" applyFill="1" applyBorder="1" applyAlignment="1" applyProtection="1">
      <alignment horizontal="center" vertical="center"/>
    </xf>
    <xf numFmtId="0" fontId="21" fillId="5" borderId="21" xfId="0" applyFont="1" applyFill="1" applyBorder="1" applyAlignment="1" applyProtection="1">
      <alignment horizontal="left" vertical="top"/>
    </xf>
    <xf numFmtId="165" fontId="21" fillId="26" borderId="20" xfId="0" applyNumberFormat="1" applyFont="1" applyFill="1" applyBorder="1" applyAlignment="1" applyProtection="1">
      <alignment horizontal="left" vertical="top" indent="2"/>
      <protection locked="0"/>
    </xf>
    <xf numFmtId="0" fontId="97" fillId="5" borderId="0" xfId="0" applyFont="1" applyFill="1" applyBorder="1" applyAlignment="1" applyProtection="1">
      <alignment horizontal="left" vertical="top" indent="2"/>
      <protection locked="0"/>
    </xf>
    <xf numFmtId="0" fontId="24" fillId="5" borderId="21" xfId="0" applyFont="1" applyFill="1" applyBorder="1" applyAlignment="1" applyProtection="1">
      <alignment horizontal="left" indent="1"/>
    </xf>
    <xf numFmtId="9" fontId="96" fillId="5" borderId="0" xfId="0" applyNumberFormat="1" applyFont="1" applyFill="1" applyBorder="1" applyAlignment="1" applyProtection="1">
      <alignment horizontal="left" vertical="top" wrapText="1"/>
      <protection locked="0"/>
    </xf>
    <xf numFmtId="9" fontId="77" fillId="5" borderId="20" xfId="0" applyNumberFormat="1" applyFont="1" applyFill="1" applyBorder="1" applyAlignment="1" applyProtection="1">
      <alignment horizontal="left" vertical="top" wrapText="1" indent="1"/>
    </xf>
    <xf numFmtId="0" fontId="21" fillId="5" borderId="0" xfId="0" applyFont="1" applyFill="1" applyBorder="1" applyAlignment="1" applyProtection="1">
      <alignment horizontal="left" vertical="top" indent="2"/>
      <protection locked="0"/>
    </xf>
    <xf numFmtId="0" fontId="21" fillId="5" borderId="21" xfId="0" applyFont="1" applyFill="1" applyBorder="1" applyAlignment="1" applyProtection="1">
      <alignment horizontal="left" vertical="top" indent="2"/>
      <protection locked="0"/>
    </xf>
    <xf numFmtId="0" fontId="21" fillId="5" borderId="18" xfId="0" applyFont="1" applyFill="1" applyBorder="1" applyAlignment="1" applyProtection="1">
      <alignment wrapText="1"/>
      <protection locked="0"/>
    </xf>
    <xf numFmtId="0" fontId="21" fillId="5" borderId="3" xfId="0" applyFont="1" applyFill="1" applyBorder="1" applyAlignment="1" applyProtection="1">
      <protection locked="0"/>
    </xf>
    <xf numFmtId="0" fontId="21" fillId="5" borderId="19" xfId="0" applyFont="1" applyFill="1" applyBorder="1" applyProtection="1">
      <protection locked="0"/>
    </xf>
    <xf numFmtId="0" fontId="97" fillId="5" borderId="21" xfId="0" applyFont="1" applyFill="1" applyBorder="1" applyAlignment="1" applyProtection="1">
      <alignment horizontal="left" vertical="top" wrapText="1"/>
      <protection locked="0"/>
    </xf>
    <xf numFmtId="0" fontId="21" fillId="5" borderId="3" xfId="0" applyFont="1" applyFill="1" applyBorder="1" applyAlignment="1" applyProtection="1">
      <alignment wrapText="1"/>
      <protection locked="0"/>
    </xf>
    <xf numFmtId="0" fontId="21" fillId="5" borderId="19" xfId="0" applyFont="1" applyFill="1" applyBorder="1" applyAlignment="1" applyProtection="1">
      <alignment wrapText="1"/>
      <protection locked="0"/>
    </xf>
    <xf numFmtId="0" fontId="102" fillId="11" borderId="16" xfId="0" applyFont="1" applyFill="1" applyBorder="1" applyAlignment="1" applyProtection="1">
      <alignment horizontal="center" vertical="center" wrapText="1"/>
    </xf>
    <xf numFmtId="0" fontId="104" fillId="0" borderId="0" xfId="0" applyFont="1" applyBorder="1" applyAlignment="1" applyProtection="1">
      <alignment horizontal="right" vertical="center"/>
    </xf>
    <xf numFmtId="0" fontId="104" fillId="0" borderId="0" xfId="0" applyFont="1" applyBorder="1" applyAlignment="1" applyProtection="1">
      <alignment vertical="center"/>
    </xf>
    <xf numFmtId="0" fontId="104" fillId="0" borderId="0" xfId="0" applyFont="1" applyBorder="1" applyAlignment="1" applyProtection="1">
      <alignment vertical="center" wrapText="1"/>
    </xf>
    <xf numFmtId="9" fontId="65" fillId="16" borderId="23" xfId="1" applyNumberFormat="1" applyFont="1" applyFill="1" applyBorder="1" applyAlignment="1" applyProtection="1">
      <alignment horizontal="left" vertical="center" wrapText="1" indent="1"/>
    </xf>
    <xf numFmtId="0" fontId="68" fillId="13" borderId="2" xfId="0" applyFont="1" applyFill="1" applyBorder="1" applyAlignment="1" applyProtection="1">
      <alignment vertical="center" wrapText="1"/>
    </xf>
    <xf numFmtId="9" fontId="20" fillId="13" borderId="23" xfId="0" applyNumberFormat="1" applyFont="1" applyFill="1" applyBorder="1" applyAlignment="1" applyProtection="1">
      <alignment horizontal="left" vertical="center" wrapText="1" indent="1"/>
    </xf>
    <xf numFmtId="9" fontId="67" fillId="17" borderId="23" xfId="0" applyNumberFormat="1" applyFont="1" applyFill="1" applyBorder="1" applyAlignment="1" applyProtection="1">
      <alignment horizontal="left" vertical="center" wrapText="1" indent="1"/>
    </xf>
    <xf numFmtId="9" fontId="65" fillId="14" borderId="23" xfId="1" applyNumberFormat="1" applyFont="1" applyFill="1" applyBorder="1" applyAlignment="1" applyProtection="1">
      <alignment horizontal="left" vertical="center" wrapText="1" indent="1"/>
    </xf>
    <xf numFmtId="0" fontId="20" fillId="13" borderId="23" xfId="1" applyFont="1" applyFill="1" applyBorder="1" applyAlignment="1" applyProtection="1">
      <alignment horizontal="left" vertical="center" wrapText="1" indent="1"/>
    </xf>
    <xf numFmtId="0" fontId="68" fillId="13" borderId="2" xfId="1" applyFont="1" applyFill="1" applyBorder="1" applyAlignment="1" applyProtection="1">
      <alignment horizontal="left" vertical="center" wrapText="1"/>
    </xf>
    <xf numFmtId="9" fontId="65" fillId="16" borderId="23" xfId="1" applyNumberFormat="1" applyFont="1" applyFill="1" applyBorder="1" applyAlignment="1" applyProtection="1">
      <alignment horizontal="left" vertical="center" wrapText="1" indent="1"/>
      <protection locked="0"/>
    </xf>
    <xf numFmtId="0" fontId="20" fillId="13" borderId="23" xfId="1" applyFont="1" applyFill="1" applyBorder="1" applyAlignment="1" applyProtection="1">
      <alignment horizontal="left" vertical="center" wrapText="1" indent="1"/>
      <protection locked="0"/>
    </xf>
    <xf numFmtId="9" fontId="83" fillId="16" borderId="23" xfId="1" applyNumberFormat="1" applyFont="1" applyFill="1" applyBorder="1" applyAlignment="1" applyProtection="1">
      <alignment horizontal="left" vertical="center" wrapText="1" indent="1"/>
    </xf>
    <xf numFmtId="0" fontId="65" fillId="14" borderId="23" xfId="0" applyFont="1" applyFill="1" applyBorder="1" applyAlignment="1" applyProtection="1">
      <alignment horizontal="left" vertical="center" wrapText="1" indent="1"/>
    </xf>
    <xf numFmtId="0" fontId="68" fillId="13" borderId="2" xfId="1" applyFont="1" applyFill="1" applyBorder="1" applyAlignment="1" applyProtection="1">
      <alignment vertical="center" wrapText="1"/>
    </xf>
    <xf numFmtId="0" fontId="81" fillId="13" borderId="23" xfId="1" applyFont="1" applyFill="1" applyBorder="1" applyAlignment="1" applyProtection="1">
      <alignment horizontal="left" vertical="center" wrapText="1" indent="1"/>
    </xf>
    <xf numFmtId="9" fontId="70" fillId="17" borderId="23" xfId="0" applyNumberFormat="1" applyFont="1" applyFill="1" applyBorder="1" applyAlignment="1" applyProtection="1">
      <alignment horizontal="left" vertical="center" wrapText="1" indent="1"/>
    </xf>
    <xf numFmtId="9" fontId="51" fillId="11" borderId="0" xfId="1" applyNumberFormat="1" applyFont="1" applyFill="1" applyBorder="1" applyAlignment="1" applyProtection="1">
      <alignment horizontal="left" vertical="center" wrapText="1"/>
    </xf>
    <xf numFmtId="9" fontId="51" fillId="11" borderId="0" xfId="1" applyNumberFormat="1" applyFont="1" applyFill="1" applyBorder="1" applyAlignment="1" applyProtection="1">
      <alignment horizontal="center" vertical="center" wrapText="1"/>
    </xf>
    <xf numFmtId="9" fontId="60" fillId="9" borderId="0" xfId="0" applyNumberFormat="1" applyFont="1" applyFill="1" applyBorder="1" applyAlignment="1" applyProtection="1">
      <alignment horizontal="center" vertical="center"/>
    </xf>
    <xf numFmtId="9" fontId="60" fillId="3" borderId="0" xfId="0" applyNumberFormat="1" applyFont="1" applyFill="1" applyBorder="1" applyAlignment="1" applyProtection="1">
      <alignment horizontal="center" vertical="center"/>
    </xf>
    <xf numFmtId="9" fontId="60" fillId="3" borderId="3" xfId="0" applyNumberFormat="1" applyFont="1" applyFill="1" applyBorder="1" applyAlignment="1" applyProtection="1">
      <alignment horizontal="center" vertical="center"/>
    </xf>
    <xf numFmtId="9" fontId="60" fillId="7" borderId="0" xfId="0" applyNumberFormat="1" applyFont="1" applyFill="1" applyBorder="1" applyAlignment="1" applyProtection="1">
      <alignment horizontal="center" vertical="center"/>
    </xf>
    <xf numFmtId="9" fontId="60" fillId="26" borderId="0" xfId="0" applyNumberFormat="1" applyFont="1" applyFill="1" applyBorder="1" applyAlignment="1" applyProtection="1">
      <alignment horizontal="center" vertical="center"/>
    </xf>
    <xf numFmtId="9" fontId="103" fillId="13" borderId="0" xfId="0" applyNumberFormat="1" applyFont="1" applyFill="1" applyBorder="1" applyAlignment="1" applyProtection="1">
      <alignment horizontal="left" vertical="center" indent="1"/>
    </xf>
    <xf numFmtId="9" fontId="20" fillId="11" borderId="28" xfId="1" applyNumberFormat="1" applyFont="1" applyFill="1" applyBorder="1" applyAlignment="1" applyProtection="1">
      <alignment horizontal="left" vertical="center" wrapText="1"/>
    </xf>
    <xf numFmtId="9" fontId="81" fillId="11" borderId="29" xfId="0" applyNumberFormat="1" applyFont="1" applyFill="1" applyBorder="1" applyAlignment="1" applyProtection="1">
      <alignment vertical="center"/>
    </xf>
    <xf numFmtId="0" fontId="82" fillId="0" borderId="0" xfId="0" applyFont="1" applyFill="1" applyBorder="1" applyAlignment="1" applyProtection="1">
      <alignment vertical="center"/>
    </xf>
    <xf numFmtId="9" fontId="51" fillId="11" borderId="0" xfId="1" applyNumberFormat="1" applyFont="1" applyFill="1" applyBorder="1" applyAlignment="1" applyProtection="1">
      <alignment horizontal="left" vertical="center" wrapText="1" indent="1"/>
    </xf>
    <xf numFmtId="0" fontId="51" fillId="11" borderId="0" xfId="0" applyFont="1" applyFill="1" applyBorder="1" applyAlignment="1" applyProtection="1">
      <alignment horizontal="left" vertical="center" indent="1"/>
    </xf>
    <xf numFmtId="0" fontId="20" fillId="11" borderId="28" xfId="0" applyFont="1" applyFill="1" applyBorder="1" applyAlignment="1" applyProtection="1">
      <alignment horizontal="left" vertical="center"/>
    </xf>
    <xf numFmtId="0" fontId="7" fillId="6" borderId="0" xfId="1" applyFont="1" applyFill="1" applyBorder="1" applyAlignment="1" applyProtection="1">
      <alignment horizontal="center" vertical="center" wrapText="1"/>
    </xf>
    <xf numFmtId="0" fontId="11" fillId="6" borderId="0" xfId="1" applyFont="1" applyFill="1" applyBorder="1" applyAlignment="1" applyProtection="1">
      <alignment horizontal="center" vertical="center" wrapText="1"/>
    </xf>
    <xf numFmtId="49" fontId="105" fillId="20" borderId="0" xfId="1" applyNumberFormat="1" applyFont="1" applyFill="1" applyBorder="1" applyAlignment="1" applyProtection="1">
      <alignment horizontal="center" vertical="center" wrapText="1"/>
    </xf>
    <xf numFmtId="49" fontId="105" fillId="19" borderId="0" xfId="1" applyNumberFormat="1" applyFont="1" applyFill="1" applyBorder="1" applyAlignment="1" applyProtection="1">
      <alignment horizontal="center" vertical="center" wrapText="1"/>
    </xf>
    <xf numFmtId="49" fontId="105" fillId="18" borderId="0" xfId="1" applyNumberFormat="1" applyFont="1" applyFill="1" applyBorder="1" applyAlignment="1" applyProtection="1">
      <alignment horizontal="center" vertical="center" wrapText="1"/>
    </xf>
    <xf numFmtId="9" fontId="7" fillId="6" borderId="0" xfId="1" applyNumberFormat="1" applyFont="1" applyFill="1" applyBorder="1" applyAlignment="1" applyProtection="1">
      <alignment horizontal="center" vertical="center" wrapText="1"/>
    </xf>
    <xf numFmtId="0" fontId="10" fillId="0" borderId="12" xfId="1" applyFont="1" applyFill="1" applyBorder="1" applyAlignment="1" applyProtection="1">
      <alignment horizontal="center" vertical="center" wrapText="1"/>
    </xf>
    <xf numFmtId="0" fontId="7" fillId="6" borderId="12" xfId="1" applyFont="1" applyFill="1" applyBorder="1" applyAlignment="1" applyProtection="1">
      <alignment horizontal="center" vertical="center" wrapText="1"/>
    </xf>
    <xf numFmtId="0" fontId="11" fillId="6" borderId="12" xfId="1" applyFont="1" applyFill="1" applyBorder="1" applyAlignment="1" applyProtection="1">
      <alignment horizontal="center" vertical="center" wrapText="1"/>
    </xf>
    <xf numFmtId="0" fontId="0" fillId="23" borderId="4" xfId="0" applyFont="1" applyFill="1" applyBorder="1" applyAlignment="1">
      <alignment horizontal="center" vertical="center" wrapText="1"/>
    </xf>
    <xf numFmtId="0" fontId="0" fillId="22" borderId="7" xfId="0" applyFont="1" applyFill="1" applyBorder="1" applyAlignment="1">
      <alignment horizontal="center" vertical="center" wrapText="1"/>
    </xf>
    <xf numFmtId="0" fontId="0" fillId="22" borderId="8" xfId="0" applyFont="1" applyFill="1" applyBorder="1" applyAlignment="1">
      <alignment horizontal="center" vertical="center" wrapText="1"/>
    </xf>
    <xf numFmtId="9" fontId="11" fillId="6" borderId="0" xfId="88" applyFont="1" applyFill="1" applyBorder="1" applyAlignment="1" applyProtection="1">
      <alignment horizontal="center" vertical="center" wrapText="1"/>
    </xf>
    <xf numFmtId="9" fontId="106" fillId="11" borderId="0" xfId="0" applyNumberFormat="1" applyFont="1" applyFill="1" applyBorder="1" applyAlignment="1" applyProtection="1">
      <alignment horizontal="center" vertical="center" wrapText="1"/>
    </xf>
    <xf numFmtId="9" fontId="77" fillId="0" borderId="0" xfId="0" applyNumberFormat="1" applyFont="1" applyFill="1" applyBorder="1" applyAlignment="1" applyProtection="1">
      <alignment horizontal="center" vertical="center" wrapText="1"/>
    </xf>
    <xf numFmtId="9" fontId="77" fillId="7" borderId="0" xfId="0" applyNumberFormat="1" applyFont="1" applyFill="1" applyBorder="1" applyAlignment="1" applyProtection="1">
      <alignment horizontal="center" vertical="center" wrapText="1"/>
    </xf>
    <xf numFmtId="9" fontId="62" fillId="26" borderId="2" xfId="0" applyNumberFormat="1" applyFont="1" applyFill="1" applyBorder="1" applyAlignment="1" applyProtection="1">
      <alignment horizontal="center" vertical="center"/>
    </xf>
    <xf numFmtId="9" fontId="0" fillId="0" borderId="0" xfId="88" applyFont="1"/>
    <xf numFmtId="9" fontId="107" fillId="2" borderId="0" xfId="0" applyNumberFormat="1" applyFont="1" applyFill="1" applyBorder="1" applyAlignment="1" applyProtection="1">
      <alignment horizontal="center" vertical="center" wrapText="1"/>
      <protection locked="0"/>
    </xf>
    <xf numFmtId="9" fontId="106" fillId="11" borderId="31" xfId="0" applyNumberFormat="1" applyFont="1" applyFill="1" applyBorder="1" applyAlignment="1" applyProtection="1">
      <alignment horizontal="center" vertical="center" wrapText="1"/>
    </xf>
    <xf numFmtId="9" fontId="106" fillId="11" borderId="32" xfId="0" applyNumberFormat="1" applyFont="1" applyFill="1" applyBorder="1" applyAlignment="1" applyProtection="1">
      <alignment horizontal="center" vertical="center" wrapText="1"/>
    </xf>
    <xf numFmtId="9" fontId="0" fillId="28" borderId="33" xfId="88" applyFont="1" applyFill="1" applyBorder="1" applyAlignment="1">
      <alignment vertical="center"/>
    </xf>
    <xf numFmtId="9" fontId="0" fillId="6" borderId="34" xfId="88" applyFont="1" applyFill="1" applyBorder="1" applyAlignment="1">
      <alignment horizontal="center"/>
    </xf>
    <xf numFmtId="9" fontId="0" fillId="6" borderId="35" xfId="88" applyFont="1" applyFill="1" applyBorder="1" applyAlignment="1">
      <alignment horizontal="center"/>
    </xf>
    <xf numFmtId="9" fontId="108" fillId="2" borderId="0" xfId="0" applyNumberFormat="1" applyFont="1" applyFill="1" applyBorder="1" applyAlignment="1" applyProtection="1">
      <alignment horizontal="left" vertical="center" wrapText="1"/>
    </xf>
    <xf numFmtId="0" fontId="15" fillId="0" borderId="0" xfId="3" applyFont="1" applyBorder="1" applyAlignment="1">
      <alignment vertical="center"/>
    </xf>
    <xf numFmtId="0" fontId="15" fillId="0" borderId="0" xfId="0" applyFont="1" applyBorder="1" applyAlignment="1" applyProtection="1">
      <alignment horizontal="left" vertical="center" indent="1"/>
    </xf>
    <xf numFmtId="0" fontId="16" fillId="0" borderId="0" xfId="3" applyFont="1" applyFill="1" applyBorder="1" applyAlignment="1">
      <alignment vertical="center"/>
    </xf>
    <xf numFmtId="0" fontId="53" fillId="3" borderId="1" xfId="1" applyNumberFormat="1" applyFont="1" applyFill="1" applyBorder="1" applyAlignment="1" applyProtection="1">
      <alignment horizontal="left" vertical="center" indent="1"/>
      <protection locked="0"/>
    </xf>
    <xf numFmtId="0" fontId="44" fillId="2" borderId="0" xfId="3" applyFont="1" applyFill="1" applyBorder="1" applyAlignment="1">
      <alignment horizontal="center" vertical="center"/>
    </xf>
    <xf numFmtId="0" fontId="54" fillId="11" borderId="16" xfId="1" applyFont="1" applyFill="1" applyBorder="1" applyAlignment="1">
      <alignment horizontal="right" vertical="center"/>
    </xf>
    <xf numFmtId="0" fontId="54" fillId="11" borderId="1" xfId="1" applyFont="1" applyFill="1" applyBorder="1" applyAlignment="1">
      <alignment horizontal="right" vertical="center"/>
    </xf>
    <xf numFmtId="0" fontId="53" fillId="3" borderId="20" xfId="1" applyNumberFormat="1" applyFont="1" applyFill="1" applyBorder="1" applyAlignment="1" applyProtection="1">
      <alignment horizontal="center" vertical="center"/>
      <protection locked="0"/>
    </xf>
    <xf numFmtId="0" fontId="53" fillId="3" borderId="0" xfId="1" applyNumberFormat="1" applyFont="1" applyFill="1" applyBorder="1" applyAlignment="1" applyProtection="1">
      <alignment horizontal="center" vertical="center"/>
      <protection locked="0"/>
    </xf>
    <xf numFmtId="0" fontId="53" fillId="3" borderId="21" xfId="1" applyNumberFormat="1" applyFont="1" applyFill="1" applyBorder="1" applyAlignment="1" applyProtection="1">
      <alignment horizontal="center" vertical="center"/>
      <protection locked="0"/>
    </xf>
    <xf numFmtId="0" fontId="53" fillId="3" borderId="18" xfId="1" applyNumberFormat="1" applyFont="1" applyFill="1" applyBorder="1" applyAlignment="1" applyProtection="1">
      <alignment horizontal="center" vertical="center"/>
      <protection locked="0"/>
    </xf>
    <xf numFmtId="0" fontId="53" fillId="3" borderId="3" xfId="1" applyNumberFormat="1" applyFont="1" applyFill="1" applyBorder="1" applyAlignment="1" applyProtection="1">
      <alignment horizontal="center" vertical="center"/>
      <protection locked="0"/>
    </xf>
    <xf numFmtId="0" fontId="53" fillId="3" borderId="19" xfId="1" applyNumberFormat="1" applyFont="1" applyFill="1" applyBorder="1" applyAlignment="1" applyProtection="1">
      <alignment horizontal="center" vertical="center"/>
      <protection locked="0"/>
    </xf>
    <xf numFmtId="0" fontId="48" fillId="3" borderId="16" xfId="1" applyNumberFormat="1" applyFont="1" applyFill="1" applyBorder="1" applyAlignment="1" applyProtection="1">
      <alignment horizontal="center" vertical="center" wrapText="1"/>
      <protection locked="0"/>
    </xf>
    <xf numFmtId="0" fontId="48" fillId="3" borderId="1" xfId="1" applyNumberFormat="1" applyFont="1" applyFill="1" applyBorder="1" applyAlignment="1" applyProtection="1">
      <alignment horizontal="center" vertical="center" wrapText="1"/>
      <protection locked="0"/>
    </xf>
    <xf numFmtId="0" fontId="48" fillId="3" borderId="17" xfId="1" applyNumberFormat="1" applyFont="1" applyFill="1" applyBorder="1" applyAlignment="1" applyProtection="1">
      <alignment horizontal="center" vertical="center" wrapText="1"/>
      <protection locked="0"/>
    </xf>
    <xf numFmtId="0" fontId="53" fillId="0" borderId="3" xfId="2" applyFont="1" applyBorder="1" applyAlignment="1" applyProtection="1">
      <alignment horizontal="left" vertical="center" indent="1"/>
      <protection locked="0"/>
    </xf>
    <xf numFmtId="0" fontId="53" fillId="0" borderId="19" xfId="2" applyFont="1" applyBorder="1" applyAlignment="1" applyProtection="1">
      <alignment horizontal="left" vertical="center" indent="1"/>
      <protection locked="0"/>
    </xf>
    <xf numFmtId="0" fontId="37" fillId="6" borderId="16" xfId="3" applyFont="1" applyFill="1" applyBorder="1" applyAlignment="1">
      <alignment horizontal="center" vertical="center" wrapText="1"/>
    </xf>
    <xf numFmtId="0" fontId="38" fillId="6" borderId="1" xfId="3" applyFont="1" applyFill="1" applyBorder="1" applyAlignment="1">
      <alignment horizontal="center" vertical="center"/>
    </xf>
    <xf numFmtId="0" fontId="38" fillId="6" borderId="17" xfId="3" applyFont="1" applyFill="1" applyBorder="1" applyAlignment="1">
      <alignment horizontal="center" vertical="center"/>
    </xf>
    <xf numFmtId="0" fontId="27" fillId="6" borderId="22" xfId="1" applyFont="1" applyFill="1" applyBorder="1" applyAlignment="1" applyProtection="1">
      <alignment horizontal="center" vertical="center" wrapText="1"/>
    </xf>
    <xf numFmtId="0" fontId="28" fillId="6" borderId="2" xfId="1" applyFont="1" applyFill="1" applyBorder="1" applyAlignment="1" applyProtection="1">
      <alignment horizontal="center" vertical="center" wrapText="1"/>
    </xf>
    <xf numFmtId="0" fontId="32" fillId="6" borderId="20" xfId="1" applyFont="1" applyFill="1" applyBorder="1" applyAlignment="1" applyProtection="1">
      <alignment horizontal="left" vertical="center" wrapText="1" indent="1"/>
    </xf>
    <xf numFmtId="0" fontId="32" fillId="6" borderId="0" xfId="1" applyFont="1" applyFill="1" applyBorder="1" applyAlignment="1" applyProtection="1">
      <alignment horizontal="left" vertical="center" wrapText="1" indent="1"/>
    </xf>
    <xf numFmtId="49" fontId="34" fillId="6" borderId="0" xfId="1" applyNumberFormat="1" applyFont="1" applyFill="1" applyBorder="1" applyAlignment="1" applyProtection="1">
      <alignment horizontal="left" vertical="center" wrapText="1"/>
    </xf>
    <xf numFmtId="49" fontId="34" fillId="6" borderId="21" xfId="1" applyNumberFormat="1" applyFont="1" applyFill="1" applyBorder="1" applyAlignment="1" applyProtection="1">
      <alignment horizontal="left" vertical="center" wrapText="1"/>
    </xf>
    <xf numFmtId="0" fontId="29" fillId="6" borderId="2" xfId="1" applyFont="1" applyFill="1" applyBorder="1" applyAlignment="1" applyProtection="1">
      <alignment horizontal="center" vertical="center" wrapText="1"/>
    </xf>
    <xf numFmtId="0" fontId="29" fillId="6" borderId="23" xfId="1" applyFont="1" applyFill="1" applyBorder="1" applyAlignment="1" applyProtection="1">
      <alignment horizontal="center" vertical="center" wrapText="1"/>
    </xf>
    <xf numFmtId="49" fontId="34" fillId="6" borderId="3" xfId="1" applyNumberFormat="1" applyFont="1" applyFill="1" applyBorder="1" applyAlignment="1" applyProtection="1">
      <alignment horizontal="left" vertical="center" wrapText="1"/>
    </xf>
    <xf numFmtId="49" fontId="34" fillId="6" borderId="19" xfId="1" applyNumberFormat="1" applyFont="1" applyFill="1" applyBorder="1" applyAlignment="1" applyProtection="1">
      <alignment horizontal="left" vertical="center" wrapText="1"/>
    </xf>
    <xf numFmtId="20" fontId="32" fillId="21" borderId="20" xfId="1" applyNumberFormat="1" applyFont="1" applyFill="1" applyBorder="1" applyAlignment="1">
      <alignment horizontal="left" vertical="center" indent="2"/>
    </xf>
    <xf numFmtId="20" fontId="32" fillId="21" borderId="0" xfId="1" applyNumberFormat="1" applyFont="1" applyFill="1" applyBorder="1" applyAlignment="1">
      <alignment horizontal="left" vertical="center" indent="2"/>
    </xf>
    <xf numFmtId="20" fontId="32" fillId="21" borderId="21" xfId="1" applyNumberFormat="1" applyFont="1" applyFill="1" applyBorder="1" applyAlignment="1">
      <alignment horizontal="left" vertical="center" indent="2"/>
    </xf>
    <xf numFmtId="20" fontId="32" fillId="21" borderId="18" xfId="1" applyNumberFormat="1" applyFont="1" applyFill="1" applyBorder="1" applyAlignment="1">
      <alignment horizontal="left" vertical="center" indent="2"/>
    </xf>
    <xf numFmtId="20" fontId="32" fillId="21" borderId="3" xfId="1" applyNumberFormat="1" applyFont="1" applyFill="1" applyBorder="1" applyAlignment="1">
      <alignment horizontal="left" vertical="center" indent="2"/>
    </xf>
    <xf numFmtId="20" fontId="32" fillId="21" borderId="19" xfId="1" applyNumberFormat="1" applyFont="1" applyFill="1" applyBorder="1" applyAlignment="1">
      <alignment horizontal="left" vertical="center" indent="2"/>
    </xf>
    <xf numFmtId="0" fontId="79" fillId="11" borderId="1" xfId="1" applyFont="1" applyFill="1" applyBorder="1" applyAlignment="1">
      <alignment horizontal="center" vertical="center" wrapText="1"/>
    </xf>
    <xf numFmtId="0" fontId="79" fillId="11" borderId="17" xfId="1" applyFont="1" applyFill="1" applyBorder="1" applyAlignment="1">
      <alignment horizontal="center" vertical="center" wrapText="1"/>
    </xf>
    <xf numFmtId="0" fontId="32" fillId="6" borderId="18" xfId="1" applyFont="1" applyFill="1" applyBorder="1" applyAlignment="1" applyProtection="1">
      <alignment horizontal="left" vertical="center" wrapText="1" indent="1"/>
    </xf>
    <xf numFmtId="0" fontId="32" fillId="6" borderId="3" xfId="1" applyFont="1" applyFill="1" applyBorder="1" applyAlignment="1" applyProtection="1">
      <alignment horizontal="left" vertical="center" wrapText="1" indent="1"/>
    </xf>
    <xf numFmtId="0" fontId="33" fillId="6" borderId="22" xfId="1" applyFont="1" applyFill="1" applyBorder="1" applyAlignment="1">
      <alignment horizontal="center" vertical="center" wrapText="1"/>
    </xf>
    <xf numFmtId="0" fontId="32" fillId="6" borderId="2" xfId="1" applyFont="1" applyFill="1" applyBorder="1" applyAlignment="1">
      <alignment horizontal="center" vertical="center"/>
    </xf>
    <xf numFmtId="0" fontId="32" fillId="6" borderId="23" xfId="1" applyFont="1" applyFill="1" applyBorder="1" applyAlignment="1">
      <alignment horizontal="center" vertical="center"/>
    </xf>
    <xf numFmtId="0" fontId="34" fillId="6" borderId="2" xfId="1" applyFont="1" applyFill="1" applyBorder="1" applyAlignment="1">
      <alignment horizontal="center" vertical="center" wrapText="1"/>
    </xf>
    <xf numFmtId="0" fontId="34" fillId="6" borderId="23" xfId="1" applyFont="1" applyFill="1" applyBorder="1" applyAlignment="1">
      <alignment horizontal="center" vertical="center" wrapText="1"/>
    </xf>
    <xf numFmtId="20" fontId="60" fillId="21" borderId="20" xfId="1" applyNumberFormat="1" applyFont="1" applyFill="1" applyBorder="1" applyAlignment="1">
      <alignment horizontal="left" vertical="center" wrapText="1" indent="1"/>
    </xf>
    <xf numFmtId="20" fontId="60" fillId="21" borderId="0" xfId="1" applyNumberFormat="1" applyFont="1" applyFill="1" applyBorder="1" applyAlignment="1">
      <alignment horizontal="left" vertical="center" wrapText="1" indent="1"/>
    </xf>
    <xf numFmtId="20" fontId="60" fillId="21" borderId="21" xfId="1" applyNumberFormat="1" applyFont="1" applyFill="1" applyBorder="1" applyAlignment="1">
      <alignment horizontal="left" vertical="center" wrapText="1" indent="1"/>
    </xf>
    <xf numFmtId="20" fontId="33" fillId="21" borderId="20" xfId="1" applyNumberFormat="1" applyFont="1" applyFill="1" applyBorder="1" applyAlignment="1">
      <alignment horizontal="left" vertical="center" wrapText="1" indent="1"/>
    </xf>
    <xf numFmtId="20" fontId="62" fillId="21" borderId="0" xfId="1" applyNumberFormat="1" applyFont="1" applyFill="1" applyBorder="1" applyAlignment="1">
      <alignment horizontal="left" vertical="center" wrapText="1" indent="1"/>
    </xf>
    <xf numFmtId="20" fontId="62" fillId="21" borderId="21" xfId="1" applyNumberFormat="1" applyFont="1" applyFill="1" applyBorder="1" applyAlignment="1">
      <alignment horizontal="left" vertical="center" wrapText="1" indent="1"/>
    </xf>
    <xf numFmtId="0" fontId="20" fillId="13" borderId="16" xfId="1" applyFont="1" applyFill="1" applyBorder="1" applyAlignment="1">
      <alignment horizontal="center" vertical="center" wrapText="1"/>
    </xf>
    <xf numFmtId="0" fontId="20" fillId="13" borderId="1" xfId="1" applyFont="1" applyFill="1" applyBorder="1" applyAlignment="1">
      <alignment horizontal="center" vertical="center" wrapText="1"/>
    </xf>
    <xf numFmtId="0" fontId="20" fillId="13" borderId="17" xfId="1" applyFont="1" applyFill="1" applyBorder="1" applyAlignment="1">
      <alignment horizontal="center" vertical="center" wrapText="1"/>
    </xf>
    <xf numFmtId="0" fontId="53" fillId="3" borderId="0" xfId="1" applyNumberFormat="1" applyFont="1" applyFill="1" applyBorder="1" applyAlignment="1" applyProtection="1">
      <alignment horizontal="left" vertical="center" indent="1"/>
      <protection locked="0"/>
    </xf>
    <xf numFmtId="0" fontId="51" fillId="13" borderId="16" xfId="1" applyFont="1" applyFill="1" applyBorder="1" applyAlignment="1">
      <alignment horizontal="center" vertical="center"/>
    </xf>
    <xf numFmtId="0" fontId="51" fillId="13" borderId="1" xfId="1" applyFont="1" applyFill="1" applyBorder="1" applyAlignment="1">
      <alignment horizontal="center" vertical="center"/>
    </xf>
    <xf numFmtId="0" fontId="51" fillId="13" borderId="17" xfId="1" applyFont="1" applyFill="1" applyBorder="1" applyAlignment="1">
      <alignment horizontal="center" vertical="center"/>
    </xf>
    <xf numFmtId="0" fontId="54" fillId="11" borderId="20" xfId="1" applyFont="1" applyFill="1" applyBorder="1" applyAlignment="1">
      <alignment horizontal="right" vertical="center" wrapText="1"/>
    </xf>
    <xf numFmtId="0" fontId="54" fillId="11" borderId="0" xfId="1" applyFont="1" applyFill="1" applyBorder="1" applyAlignment="1">
      <alignment horizontal="right" vertical="center" wrapText="1"/>
    </xf>
    <xf numFmtId="0" fontId="54" fillId="11" borderId="18" xfId="1" applyFont="1" applyFill="1" applyBorder="1" applyAlignment="1">
      <alignment horizontal="right" vertical="center"/>
    </xf>
    <xf numFmtId="0" fontId="54" fillId="11" borderId="3" xfId="1" applyFont="1" applyFill="1" applyBorder="1" applyAlignment="1">
      <alignment horizontal="right" vertical="center"/>
    </xf>
    <xf numFmtId="0" fontId="80" fillId="11" borderId="3" xfId="1" applyFont="1" applyFill="1" applyBorder="1" applyAlignment="1">
      <alignment horizontal="center" vertical="center" wrapText="1"/>
    </xf>
    <xf numFmtId="0" fontId="80" fillId="11" borderId="19" xfId="1" applyFont="1" applyFill="1" applyBorder="1" applyAlignment="1">
      <alignment horizontal="center" vertical="center" wrapText="1"/>
    </xf>
    <xf numFmtId="0" fontId="53" fillId="0" borderId="3" xfId="2" applyFont="1" applyBorder="1" applyAlignment="1" applyProtection="1">
      <alignment horizontal="left" vertical="center" wrapText="1" indent="1"/>
      <protection locked="0"/>
    </xf>
    <xf numFmtId="20" fontId="33" fillId="21" borderId="20" xfId="1" applyNumberFormat="1" applyFont="1" applyFill="1" applyBorder="1" applyAlignment="1">
      <alignment horizontal="left" vertical="center" indent="1"/>
    </xf>
    <xf numFmtId="20" fontId="33" fillId="21" borderId="0" xfId="1" applyNumberFormat="1" applyFont="1" applyFill="1" applyBorder="1" applyAlignment="1">
      <alignment horizontal="left" vertical="center" indent="1"/>
    </xf>
    <xf numFmtId="20" fontId="33" fillId="21" borderId="21" xfId="1" applyNumberFormat="1" applyFont="1" applyFill="1" applyBorder="1" applyAlignment="1">
      <alignment horizontal="left" vertical="center" indent="1"/>
    </xf>
    <xf numFmtId="20" fontId="32" fillId="6" borderId="20" xfId="1" applyNumberFormat="1" applyFont="1" applyFill="1" applyBorder="1" applyAlignment="1">
      <alignment horizontal="left" vertical="center" indent="2"/>
    </xf>
    <xf numFmtId="20" fontId="32" fillId="6" borderId="0" xfId="1" applyNumberFormat="1" applyFont="1" applyFill="1" applyBorder="1" applyAlignment="1">
      <alignment horizontal="left" vertical="center" indent="2"/>
    </xf>
    <xf numFmtId="20" fontId="32" fillId="6" borderId="21" xfId="1" applyNumberFormat="1" applyFont="1" applyFill="1" applyBorder="1" applyAlignment="1">
      <alignment horizontal="left" vertical="center" indent="2"/>
    </xf>
    <xf numFmtId="0" fontId="57" fillId="6" borderId="18" xfId="3" applyFont="1" applyFill="1" applyBorder="1" applyAlignment="1">
      <alignment horizontal="center" vertical="center" wrapText="1"/>
    </xf>
    <xf numFmtId="0" fontId="59" fillId="6" borderId="3" xfId="3" applyFont="1" applyFill="1" applyBorder="1" applyAlignment="1">
      <alignment horizontal="center" vertical="center"/>
    </xf>
    <xf numFmtId="0" fontId="59" fillId="6" borderId="19" xfId="3" applyFont="1" applyFill="1" applyBorder="1" applyAlignment="1">
      <alignment horizontal="center" vertical="center"/>
    </xf>
    <xf numFmtId="20" fontId="32" fillId="21" borderId="20" xfId="1" applyNumberFormat="1" applyFont="1" applyFill="1" applyBorder="1" applyAlignment="1">
      <alignment horizontal="left" vertical="center" wrapText="1" indent="2"/>
    </xf>
    <xf numFmtId="20" fontId="32" fillId="21" borderId="0" xfId="1" applyNumberFormat="1" applyFont="1" applyFill="1" applyBorder="1" applyAlignment="1">
      <alignment horizontal="left" vertical="center" wrapText="1" indent="2"/>
    </xf>
    <xf numFmtId="20" fontId="32" fillId="21" borderId="21" xfId="1" applyNumberFormat="1" applyFont="1" applyFill="1" applyBorder="1" applyAlignment="1">
      <alignment horizontal="left" vertical="center" wrapText="1" indent="2"/>
    </xf>
    <xf numFmtId="9" fontId="19" fillId="5" borderId="1" xfId="0" applyNumberFormat="1" applyFont="1" applyFill="1" applyBorder="1" applyAlignment="1" applyProtection="1">
      <alignment horizontal="center" vertical="center" wrapText="1"/>
    </xf>
    <xf numFmtId="14" fontId="24" fillId="24" borderId="0" xfId="0" applyNumberFormat="1" applyFont="1" applyFill="1" applyBorder="1" applyAlignment="1" applyProtection="1">
      <alignment horizontal="left" vertical="center" wrapText="1" indent="1" shrinkToFit="1"/>
    </xf>
    <xf numFmtId="9" fontId="24" fillId="25" borderId="1" xfId="0" quotePrefix="1" applyNumberFormat="1" applyFont="1" applyFill="1" applyBorder="1" applyAlignment="1" applyProtection="1">
      <alignment horizontal="left" vertical="center" wrapText="1" indent="1"/>
    </xf>
    <xf numFmtId="9" fontId="73" fillId="13" borderId="16" xfId="0" applyNumberFormat="1" applyFont="1" applyFill="1" applyBorder="1" applyAlignment="1" applyProtection="1">
      <alignment horizontal="center" vertical="center" wrapText="1"/>
    </xf>
    <xf numFmtId="9" fontId="73" fillId="13" borderId="20" xfId="0" applyNumberFormat="1" applyFont="1" applyFill="1" applyBorder="1" applyAlignment="1" applyProtection="1">
      <alignment horizontal="center" vertical="center" wrapText="1"/>
    </xf>
    <xf numFmtId="0" fontId="24" fillId="24" borderId="0" xfId="0" applyNumberFormat="1" applyFont="1" applyFill="1" applyBorder="1" applyAlignment="1" applyProtection="1">
      <alignment horizontal="left" vertical="center" wrapText="1" indent="1"/>
    </xf>
    <xf numFmtId="9" fontId="52" fillId="0" borderId="24" xfId="0" quotePrefix="1" applyNumberFormat="1" applyFont="1" applyFill="1" applyBorder="1" applyAlignment="1" applyProtection="1">
      <alignment horizontal="center" vertical="top" wrapText="1"/>
      <protection locked="0"/>
    </xf>
    <xf numFmtId="9" fontId="52" fillId="0" borderId="25" xfId="0" quotePrefix="1" applyNumberFormat="1" applyFont="1" applyFill="1" applyBorder="1" applyAlignment="1" applyProtection="1">
      <alignment horizontal="center" vertical="top" wrapText="1"/>
      <protection locked="0"/>
    </xf>
    <xf numFmtId="9" fontId="20" fillId="13" borderId="20" xfId="0" applyNumberFormat="1" applyFont="1" applyFill="1" applyBorder="1" applyAlignment="1" applyProtection="1">
      <alignment horizontal="center" vertical="center" wrapText="1"/>
    </xf>
    <xf numFmtId="9" fontId="20" fillId="13" borderId="18" xfId="0" applyNumberFormat="1" applyFont="1" applyFill="1" applyBorder="1" applyAlignment="1" applyProtection="1">
      <alignment horizontal="center" vertical="center" wrapText="1"/>
    </xf>
    <xf numFmtId="0" fontId="24" fillId="24" borderId="0" xfId="0" applyNumberFormat="1" applyFont="1" applyFill="1" applyBorder="1" applyAlignment="1" applyProtection="1">
      <alignment horizontal="left" vertical="center" wrapText="1" indent="1" shrinkToFit="1"/>
    </xf>
    <xf numFmtId="0" fontId="24" fillId="24" borderId="3" xfId="0" applyNumberFormat="1" applyFont="1" applyFill="1" applyBorder="1" applyAlignment="1" applyProtection="1">
      <alignment horizontal="left" vertical="center" wrapText="1" indent="1" shrinkToFit="1"/>
    </xf>
    <xf numFmtId="0" fontId="52" fillId="0" borderId="24" xfId="0" applyNumberFormat="1" applyFont="1" applyFill="1" applyBorder="1" applyAlignment="1" applyProtection="1">
      <alignment horizontal="center" vertical="top" wrapText="1"/>
      <protection locked="0"/>
    </xf>
    <xf numFmtId="0" fontId="52" fillId="0" borderId="25" xfId="0" applyNumberFormat="1" applyFont="1" applyFill="1" applyBorder="1" applyAlignment="1" applyProtection="1">
      <alignment horizontal="center" vertical="top" wrapText="1"/>
      <protection locked="0"/>
    </xf>
    <xf numFmtId="0" fontId="52" fillId="0" borderId="26" xfId="0" applyNumberFormat="1" applyFont="1" applyFill="1" applyBorder="1" applyAlignment="1" applyProtection="1">
      <alignment horizontal="center" vertical="top" wrapText="1"/>
      <protection locked="0"/>
    </xf>
    <xf numFmtId="9" fontId="23" fillId="25" borderId="1" xfId="0" quotePrefix="1" applyNumberFormat="1" applyFont="1" applyFill="1" applyBorder="1" applyAlignment="1" applyProtection="1">
      <alignment horizontal="left" vertical="center" wrapText="1" indent="1"/>
    </xf>
    <xf numFmtId="0" fontId="86" fillId="24" borderId="16" xfId="0" applyFont="1" applyFill="1" applyBorder="1" applyAlignment="1" applyProtection="1">
      <alignment horizontal="center" vertical="center"/>
    </xf>
    <xf numFmtId="0" fontId="86" fillId="24" borderId="1" xfId="0" applyFont="1" applyFill="1" applyBorder="1" applyAlignment="1" applyProtection="1">
      <alignment horizontal="center" vertical="center"/>
    </xf>
    <xf numFmtId="0" fontId="86" fillId="24" borderId="17" xfId="0" applyFont="1" applyFill="1" applyBorder="1" applyAlignment="1" applyProtection="1">
      <alignment horizontal="center" vertical="center"/>
    </xf>
    <xf numFmtId="0" fontId="52" fillId="0" borderId="2" xfId="0" applyFont="1" applyFill="1" applyBorder="1" applyAlignment="1" applyProtection="1">
      <alignment horizontal="center" vertical="center" wrapText="1"/>
      <protection locked="0"/>
    </xf>
    <xf numFmtId="0" fontId="52" fillId="0" borderId="23" xfId="0" applyFont="1" applyFill="1" applyBorder="1" applyAlignment="1" applyProtection="1">
      <alignment horizontal="center" vertical="center" wrapText="1"/>
      <protection locked="0"/>
    </xf>
    <xf numFmtId="9" fontId="53" fillId="0" borderId="2" xfId="0" applyNumberFormat="1" applyFont="1" applyFill="1" applyBorder="1" applyAlignment="1" applyProtection="1">
      <alignment horizontal="center" vertical="center"/>
      <protection locked="0"/>
    </xf>
    <xf numFmtId="9" fontId="53" fillId="0" borderId="23" xfId="0" applyNumberFormat="1" applyFont="1" applyFill="1" applyBorder="1" applyAlignment="1" applyProtection="1">
      <alignment horizontal="center" vertical="center"/>
      <protection locked="0"/>
    </xf>
    <xf numFmtId="0" fontId="9" fillId="0" borderId="20" xfId="0" applyFont="1" applyFill="1" applyBorder="1" applyAlignment="1" applyProtection="1">
      <alignment horizontal="center" vertical="top" wrapText="1"/>
      <protection locked="0"/>
    </xf>
    <xf numFmtId="0" fontId="9" fillId="0" borderId="0" xfId="0" applyFont="1" applyFill="1" applyBorder="1" applyAlignment="1" applyProtection="1">
      <alignment horizontal="center" vertical="top" wrapText="1"/>
      <protection locked="0"/>
    </xf>
    <xf numFmtId="0" fontId="9" fillId="0" borderId="21" xfId="0" applyFont="1" applyFill="1" applyBorder="1" applyAlignment="1" applyProtection="1">
      <alignment horizontal="center" vertical="top" wrapText="1"/>
      <protection locked="0"/>
    </xf>
    <xf numFmtId="0" fontId="9" fillId="0" borderId="18" xfId="0" applyFont="1" applyFill="1" applyBorder="1" applyAlignment="1" applyProtection="1">
      <alignment horizontal="center" vertical="top" wrapText="1"/>
      <protection locked="0"/>
    </xf>
    <xf numFmtId="0" fontId="9" fillId="0" borderId="3" xfId="0" applyFont="1" applyFill="1" applyBorder="1" applyAlignment="1" applyProtection="1">
      <alignment horizontal="center" vertical="top" wrapText="1"/>
      <protection locked="0"/>
    </xf>
    <xf numFmtId="0" fontId="9" fillId="0" borderId="19" xfId="0" applyFont="1" applyFill="1" applyBorder="1" applyAlignment="1" applyProtection="1">
      <alignment horizontal="center" vertical="top" wrapText="1"/>
      <protection locked="0"/>
    </xf>
    <xf numFmtId="0" fontId="86" fillId="24" borderId="20" xfId="0" applyFont="1" applyFill="1" applyBorder="1" applyAlignment="1" applyProtection="1">
      <alignment horizontal="center" vertical="center"/>
    </xf>
    <xf numFmtId="0" fontId="86" fillId="24" borderId="0" xfId="0" applyFont="1" applyFill="1" applyBorder="1" applyAlignment="1" applyProtection="1">
      <alignment horizontal="center" vertical="center"/>
    </xf>
    <xf numFmtId="0" fontId="86" fillId="24" borderId="21" xfId="0" applyFont="1" applyFill="1" applyBorder="1" applyAlignment="1" applyProtection="1">
      <alignment horizontal="center" vertical="center"/>
    </xf>
    <xf numFmtId="0" fontId="52" fillId="0" borderId="22" xfId="0" applyFont="1" applyFill="1" applyBorder="1" applyAlignment="1" applyProtection="1">
      <alignment horizontal="center" vertical="center" wrapText="1"/>
      <protection locked="0"/>
    </xf>
    <xf numFmtId="0" fontId="23" fillId="27" borderId="20" xfId="0" applyNumberFormat="1" applyFont="1" applyFill="1" applyBorder="1" applyAlignment="1" applyProtection="1">
      <alignment horizontal="left" vertical="center" indent="1"/>
    </xf>
    <xf numFmtId="0" fontId="23" fillId="27" borderId="0" xfId="0" applyNumberFormat="1" applyFont="1" applyFill="1" applyBorder="1" applyAlignment="1" applyProtection="1">
      <alignment horizontal="left" vertical="center" indent="1"/>
    </xf>
    <xf numFmtId="0" fontId="21" fillId="14" borderId="18" xfId="0" applyFont="1" applyFill="1" applyBorder="1" applyAlignment="1" applyProtection="1">
      <alignment horizontal="left" vertical="center" indent="2"/>
    </xf>
    <xf numFmtId="0" fontId="21" fillId="14" borderId="3" xfId="0" applyFont="1" applyFill="1" applyBorder="1" applyAlignment="1" applyProtection="1">
      <alignment horizontal="left" vertical="center" indent="2"/>
    </xf>
    <xf numFmtId="0" fontId="21" fillId="14" borderId="22" xfId="0" applyFont="1" applyFill="1" applyBorder="1" applyAlignment="1" applyProtection="1">
      <alignment horizontal="left" vertical="center" indent="2"/>
    </xf>
    <xf numFmtId="0" fontId="21" fillId="14" borderId="2" xfId="0" applyFont="1" applyFill="1" applyBorder="1" applyAlignment="1" applyProtection="1">
      <alignment horizontal="left" vertical="center" indent="2"/>
    </xf>
    <xf numFmtId="0" fontId="52" fillId="0" borderId="16" xfId="0" applyFont="1" applyFill="1" applyBorder="1" applyAlignment="1" applyProtection="1">
      <alignment horizontal="center" vertical="center" wrapText="1"/>
      <protection locked="0"/>
    </xf>
    <xf numFmtId="0" fontId="52" fillId="0" borderId="1" xfId="0" applyFont="1" applyFill="1" applyBorder="1" applyAlignment="1" applyProtection="1">
      <alignment horizontal="center" vertical="center" wrapText="1"/>
      <protection locked="0"/>
    </xf>
    <xf numFmtId="0" fontId="52" fillId="0" borderId="17" xfId="0" applyFont="1" applyFill="1" applyBorder="1" applyAlignment="1" applyProtection="1">
      <alignment horizontal="center" vertical="center" wrapText="1"/>
      <protection locked="0"/>
    </xf>
    <xf numFmtId="0" fontId="17" fillId="14" borderId="22" xfId="0" applyFont="1" applyFill="1" applyBorder="1" applyAlignment="1" applyProtection="1">
      <alignment horizontal="left" vertical="center" indent="2"/>
    </xf>
    <xf numFmtId="0" fontId="17" fillId="14" borderId="2" xfId="0" applyFont="1" applyFill="1" applyBorder="1" applyAlignment="1" applyProtection="1">
      <alignment horizontal="left" vertical="center" indent="2"/>
    </xf>
    <xf numFmtId="9" fontId="23" fillId="27" borderId="20" xfId="0" applyNumberFormat="1" applyFont="1" applyFill="1" applyBorder="1" applyAlignment="1" applyProtection="1">
      <alignment horizontal="left" vertical="center" indent="1"/>
    </xf>
    <xf numFmtId="9" fontId="23" fillId="27" borderId="0" xfId="0" applyNumberFormat="1" applyFont="1" applyFill="1" applyBorder="1" applyAlignment="1" applyProtection="1">
      <alignment horizontal="left" vertical="center" indent="1"/>
    </xf>
    <xf numFmtId="0" fontId="17" fillId="14" borderId="20" xfId="0" applyFont="1" applyFill="1" applyBorder="1" applyAlignment="1" applyProtection="1">
      <alignment horizontal="left" vertical="center" indent="2"/>
    </xf>
    <xf numFmtId="0" fontId="17" fillId="14" borderId="0" xfId="0" applyFont="1" applyFill="1" applyBorder="1" applyAlignment="1" applyProtection="1">
      <alignment horizontal="left" vertical="center" indent="2"/>
    </xf>
    <xf numFmtId="0" fontId="51" fillId="11" borderId="20" xfId="0" applyFont="1" applyFill="1" applyBorder="1" applyAlignment="1" applyProtection="1">
      <alignment horizontal="left" vertical="center" wrapText="1" indent="1"/>
    </xf>
    <xf numFmtId="0" fontId="51" fillId="11" borderId="0" xfId="0" applyFont="1" applyFill="1" applyBorder="1" applyAlignment="1" applyProtection="1">
      <alignment horizontal="left" vertical="center" wrapText="1" indent="1"/>
    </xf>
    <xf numFmtId="0" fontId="21" fillId="14" borderId="20" xfId="0" applyFont="1" applyFill="1" applyBorder="1" applyAlignment="1" applyProtection="1">
      <alignment horizontal="left" vertical="center" indent="2"/>
    </xf>
    <xf numFmtId="0" fontId="21" fillId="14" borderId="0" xfId="0" applyFont="1" applyFill="1" applyBorder="1" applyAlignment="1" applyProtection="1">
      <alignment horizontal="left" vertical="center" indent="2"/>
    </xf>
    <xf numFmtId="9" fontId="23" fillId="27" borderId="20" xfId="0" applyNumberFormat="1" applyFont="1" applyFill="1" applyBorder="1" applyAlignment="1" applyProtection="1">
      <alignment horizontal="left" vertical="center" wrapText="1" indent="1"/>
    </xf>
    <xf numFmtId="9" fontId="23" fillId="27" borderId="0" xfId="0" applyNumberFormat="1" applyFont="1" applyFill="1" applyBorder="1" applyAlignment="1" applyProtection="1">
      <alignment horizontal="left" vertical="center" wrapText="1" indent="1"/>
    </xf>
    <xf numFmtId="0" fontId="17" fillId="14" borderId="18" xfId="0" applyFont="1" applyFill="1" applyBorder="1" applyAlignment="1" applyProtection="1">
      <alignment horizontal="left" vertical="center" indent="2"/>
    </xf>
    <xf numFmtId="0" fontId="17" fillId="14" borderId="3" xfId="0" applyFont="1" applyFill="1" applyBorder="1" applyAlignment="1" applyProtection="1">
      <alignment horizontal="left" vertical="center" indent="2"/>
    </xf>
    <xf numFmtId="0" fontId="21" fillId="14" borderId="18" xfId="0" applyFont="1" applyFill="1" applyBorder="1" applyAlignment="1" applyProtection="1">
      <alignment horizontal="left" vertical="center" wrapText="1" indent="2"/>
    </xf>
    <xf numFmtId="0" fontId="21" fillId="14" borderId="3" xfId="0" applyFont="1" applyFill="1" applyBorder="1" applyAlignment="1" applyProtection="1">
      <alignment horizontal="left" vertical="center" wrapText="1" indent="2"/>
    </xf>
    <xf numFmtId="0" fontId="21" fillId="24" borderId="18" xfId="1" applyFont="1" applyFill="1" applyBorder="1" applyAlignment="1" applyProtection="1">
      <alignment horizontal="right" vertical="center" wrapText="1"/>
    </xf>
    <xf numFmtId="0" fontId="21" fillId="24" borderId="3" xfId="1" applyFont="1" applyFill="1" applyBorder="1" applyAlignment="1" applyProtection="1">
      <alignment horizontal="right" vertical="center" wrapText="1"/>
    </xf>
    <xf numFmtId="0" fontId="21" fillId="24" borderId="16" xfId="1" applyFont="1" applyFill="1" applyBorder="1" applyAlignment="1" applyProtection="1">
      <alignment horizontal="right" vertical="center" wrapText="1"/>
    </xf>
    <xf numFmtId="0" fontId="21" fillId="24" borderId="1" xfId="1" applyFont="1" applyFill="1" applyBorder="1" applyAlignment="1" applyProtection="1">
      <alignment horizontal="right" vertical="center" wrapText="1"/>
    </xf>
    <xf numFmtId="0" fontId="21" fillId="24" borderId="1" xfId="1" applyNumberFormat="1" applyFont="1" applyFill="1" applyBorder="1" applyAlignment="1" applyProtection="1">
      <alignment horizontal="left" vertical="center" indent="1"/>
    </xf>
    <xf numFmtId="0" fontId="21" fillId="24" borderId="17" xfId="1" applyNumberFormat="1" applyFont="1" applyFill="1" applyBorder="1" applyAlignment="1" applyProtection="1">
      <alignment horizontal="left" vertical="center" indent="1"/>
    </xf>
    <xf numFmtId="0" fontId="21" fillId="24" borderId="20" xfId="1" applyFont="1" applyFill="1" applyBorder="1" applyAlignment="1" applyProtection="1">
      <alignment horizontal="right" vertical="center" wrapText="1"/>
    </xf>
    <xf numFmtId="0" fontId="21" fillId="24" borderId="0" xfId="1" applyFont="1" applyFill="1" applyBorder="1" applyAlignment="1" applyProtection="1">
      <alignment horizontal="right" vertical="center" wrapText="1"/>
    </xf>
    <xf numFmtId="9" fontId="85" fillId="11" borderId="16" xfId="0" applyNumberFormat="1" applyFont="1" applyFill="1" applyBorder="1" applyAlignment="1" applyProtection="1">
      <alignment horizontal="center" vertical="center"/>
    </xf>
    <xf numFmtId="9" fontId="85" fillId="11" borderId="1" xfId="0" applyNumberFormat="1" applyFont="1" applyFill="1" applyBorder="1" applyAlignment="1" applyProtection="1">
      <alignment horizontal="center" vertical="center"/>
    </xf>
    <xf numFmtId="9" fontId="85" fillId="11" borderId="17" xfId="0" applyNumberFormat="1" applyFont="1" applyFill="1" applyBorder="1" applyAlignment="1" applyProtection="1">
      <alignment horizontal="center" vertical="center"/>
    </xf>
    <xf numFmtId="9" fontId="19" fillId="0" borderId="0" xfId="0" applyNumberFormat="1" applyFont="1" applyFill="1" applyBorder="1" applyAlignment="1" applyProtection="1">
      <alignment horizontal="center" vertical="center" wrapText="1"/>
    </xf>
    <xf numFmtId="0" fontId="20" fillId="11" borderId="16" xfId="0" applyFont="1" applyFill="1" applyBorder="1" applyAlignment="1" applyProtection="1">
      <alignment horizontal="center" vertical="center"/>
    </xf>
    <xf numFmtId="0" fontId="20" fillId="11" borderId="1" xfId="0" applyFont="1" applyFill="1" applyBorder="1" applyAlignment="1" applyProtection="1">
      <alignment horizontal="center" vertical="center"/>
    </xf>
    <xf numFmtId="0" fontId="20" fillId="11" borderId="17" xfId="0" applyFont="1" applyFill="1" applyBorder="1" applyAlignment="1" applyProtection="1">
      <alignment horizontal="center" vertical="center"/>
    </xf>
    <xf numFmtId="9" fontId="85" fillId="11" borderId="0" xfId="0" applyNumberFormat="1" applyFont="1" applyFill="1" applyBorder="1" applyAlignment="1" applyProtection="1">
      <alignment horizontal="center" vertical="center"/>
    </xf>
    <xf numFmtId="0" fontId="24" fillId="24" borderId="20" xfId="0" applyFont="1" applyFill="1" applyBorder="1" applyAlignment="1" applyProtection="1">
      <alignment horizontal="center" vertical="center" wrapText="1"/>
    </xf>
    <xf numFmtId="0" fontId="24" fillId="24" borderId="21" xfId="0" applyFont="1" applyFill="1" applyBorder="1" applyAlignment="1" applyProtection="1">
      <alignment horizontal="center" vertical="center" wrapText="1"/>
    </xf>
    <xf numFmtId="9" fontId="21" fillId="24" borderId="20" xfId="1" applyNumberFormat="1" applyFont="1" applyFill="1" applyBorder="1" applyAlignment="1" applyProtection="1">
      <alignment horizontal="center" vertical="top" wrapText="1"/>
    </xf>
    <xf numFmtId="9" fontId="21" fillId="24" borderId="21" xfId="1" applyNumberFormat="1" applyFont="1" applyFill="1" applyBorder="1" applyAlignment="1" applyProtection="1">
      <alignment horizontal="center" vertical="top" wrapText="1"/>
    </xf>
    <xf numFmtId="9" fontId="21" fillId="24" borderId="18" xfId="1" applyNumberFormat="1" applyFont="1" applyFill="1" applyBorder="1" applyAlignment="1" applyProtection="1">
      <alignment horizontal="center" vertical="top" wrapText="1"/>
    </xf>
    <xf numFmtId="9" fontId="21" fillId="24" borderId="19" xfId="1" applyNumberFormat="1" applyFont="1" applyFill="1" applyBorder="1" applyAlignment="1" applyProtection="1">
      <alignment horizontal="center" vertical="top" wrapText="1"/>
    </xf>
    <xf numFmtId="49" fontId="24" fillId="24" borderId="25" xfId="0" applyNumberFormat="1" applyFont="1" applyFill="1" applyBorder="1" applyAlignment="1" applyProtection="1">
      <alignment horizontal="center" vertical="center" wrapText="1"/>
    </xf>
    <xf numFmtId="49" fontId="24" fillId="24" borderId="26" xfId="0" applyNumberFormat="1" applyFont="1" applyFill="1" applyBorder="1" applyAlignment="1" applyProtection="1">
      <alignment horizontal="center" vertical="center" wrapText="1"/>
    </xf>
    <xf numFmtId="0" fontId="85" fillId="11" borderId="27" xfId="0" applyFont="1" applyFill="1" applyBorder="1" applyAlignment="1" applyProtection="1">
      <alignment horizontal="center" vertical="center" wrapText="1"/>
    </xf>
    <xf numFmtId="0" fontId="85" fillId="11" borderId="28" xfId="0" applyFont="1" applyFill="1" applyBorder="1" applyAlignment="1" applyProtection="1">
      <alignment horizontal="center" vertical="center"/>
    </xf>
    <xf numFmtId="0" fontId="71" fillId="24" borderId="16" xfId="0" applyFont="1" applyFill="1" applyBorder="1" applyAlignment="1" applyProtection="1">
      <alignment horizontal="center" vertical="center"/>
    </xf>
    <xf numFmtId="0" fontId="71" fillId="24" borderId="1" xfId="0" applyFont="1" applyFill="1" applyBorder="1" applyAlignment="1" applyProtection="1">
      <alignment horizontal="center" vertical="center"/>
    </xf>
    <xf numFmtId="0" fontId="71" fillId="24" borderId="17" xfId="0" applyFont="1" applyFill="1" applyBorder="1" applyAlignment="1" applyProtection="1">
      <alignment horizontal="center" vertical="center"/>
    </xf>
    <xf numFmtId="0" fontId="71" fillId="24" borderId="16" xfId="0" applyNumberFormat="1" applyFont="1" applyFill="1" applyBorder="1" applyAlignment="1" applyProtection="1">
      <alignment horizontal="center" vertical="center" wrapText="1"/>
    </xf>
    <xf numFmtId="0" fontId="71" fillId="24" borderId="1" xfId="0" applyNumberFormat="1" applyFont="1" applyFill="1" applyBorder="1" applyAlignment="1" applyProtection="1">
      <alignment horizontal="center" vertical="center" wrapText="1"/>
    </xf>
    <xf numFmtId="0" fontId="21" fillId="6" borderId="20" xfId="1" applyFont="1" applyFill="1" applyBorder="1" applyAlignment="1" applyProtection="1">
      <alignment horizontal="right" vertical="center" wrapText="1" indent="1"/>
    </xf>
    <xf numFmtId="0" fontId="21" fillId="6" borderId="0" xfId="1" applyFont="1" applyFill="1" applyBorder="1" applyAlignment="1" applyProtection="1">
      <alignment horizontal="right" vertical="center" wrapText="1" indent="1"/>
    </xf>
    <xf numFmtId="9" fontId="21" fillId="6" borderId="0" xfId="1" applyNumberFormat="1" applyFont="1" applyFill="1" applyBorder="1" applyAlignment="1" applyProtection="1">
      <alignment horizontal="left" vertical="center" indent="1"/>
    </xf>
    <xf numFmtId="0" fontId="86" fillId="6" borderId="16" xfId="0" applyFont="1" applyFill="1" applyBorder="1" applyAlignment="1" applyProtection="1">
      <alignment horizontal="center" vertical="center"/>
    </xf>
    <xf numFmtId="0" fontId="86" fillId="6" borderId="1" xfId="0" applyFont="1" applyFill="1" applyBorder="1" applyAlignment="1" applyProtection="1">
      <alignment horizontal="center" vertical="center"/>
    </xf>
    <xf numFmtId="0" fontId="86" fillId="6" borderId="17" xfId="0" applyFont="1" applyFill="1" applyBorder="1" applyAlignment="1" applyProtection="1">
      <alignment horizontal="center" vertical="center"/>
    </xf>
    <xf numFmtId="0" fontId="9" fillId="0" borderId="18" xfId="0"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0" fontId="9" fillId="0" borderId="19" xfId="0" applyFont="1" applyBorder="1" applyAlignment="1" applyProtection="1">
      <alignment horizontal="center" vertical="top" wrapText="1"/>
      <protection locked="0"/>
    </xf>
    <xf numFmtId="9" fontId="21" fillId="24" borderId="20" xfId="1" applyNumberFormat="1" applyFont="1" applyFill="1" applyBorder="1" applyAlignment="1" applyProtection="1">
      <alignment horizontal="left" vertical="center" wrapText="1" indent="1"/>
    </xf>
    <xf numFmtId="9" fontId="21" fillId="24" borderId="21" xfId="1" applyNumberFormat="1" applyFont="1" applyFill="1" applyBorder="1" applyAlignment="1" applyProtection="1">
      <alignment horizontal="left" vertical="center" wrapText="1" indent="1"/>
    </xf>
    <xf numFmtId="9" fontId="21" fillId="24" borderId="18" xfId="1" applyNumberFormat="1" applyFont="1" applyFill="1" applyBorder="1" applyAlignment="1" applyProtection="1">
      <alignment horizontal="left" vertical="center" wrapText="1" indent="1"/>
    </xf>
    <xf numFmtId="9" fontId="21" fillId="24" borderId="19" xfId="1" applyNumberFormat="1" applyFont="1" applyFill="1" applyBorder="1" applyAlignment="1" applyProtection="1">
      <alignment horizontal="left" vertical="center" wrapText="1" indent="1"/>
    </xf>
    <xf numFmtId="0" fontId="21" fillId="6" borderId="16" xfId="1" applyNumberFormat="1" applyFont="1" applyFill="1" applyBorder="1" applyAlignment="1" applyProtection="1">
      <alignment horizontal="center" vertical="center" wrapText="1"/>
    </xf>
    <xf numFmtId="0" fontId="21" fillId="6" borderId="17" xfId="1" applyNumberFormat="1" applyFont="1" applyFill="1" applyBorder="1" applyAlignment="1" applyProtection="1">
      <alignment horizontal="center" vertical="center" wrapText="1"/>
    </xf>
    <xf numFmtId="49" fontId="21" fillId="6" borderId="20" xfId="1" applyNumberFormat="1" applyFont="1" applyFill="1" applyBorder="1" applyAlignment="1" applyProtection="1">
      <alignment horizontal="center" vertical="center" wrapText="1"/>
    </xf>
    <xf numFmtId="0" fontId="21" fillId="6" borderId="21" xfId="1" applyNumberFormat="1" applyFont="1" applyFill="1" applyBorder="1" applyAlignment="1" applyProtection="1">
      <alignment horizontal="center" vertical="center" wrapText="1"/>
    </xf>
    <xf numFmtId="0" fontId="21" fillId="6" borderId="18" xfId="1" applyNumberFormat="1" applyFont="1" applyFill="1" applyBorder="1" applyAlignment="1" applyProtection="1">
      <alignment horizontal="center" vertical="center" wrapText="1"/>
    </xf>
    <xf numFmtId="0" fontId="21" fillId="6" borderId="19" xfId="1" applyNumberFormat="1" applyFont="1" applyFill="1" applyBorder="1" applyAlignment="1" applyProtection="1">
      <alignment horizontal="center" vertical="center" wrapText="1"/>
    </xf>
    <xf numFmtId="0" fontId="52" fillId="5" borderId="16" xfId="0" applyFont="1" applyFill="1" applyBorder="1" applyAlignment="1" applyProtection="1">
      <alignment horizontal="center" vertical="center" wrapText="1"/>
      <protection locked="0"/>
    </xf>
    <xf numFmtId="0" fontId="52" fillId="5" borderId="18" xfId="0" applyFont="1" applyFill="1" applyBorder="1" applyAlignment="1" applyProtection="1">
      <alignment horizontal="center" vertical="center" wrapText="1"/>
      <protection locked="0"/>
    </xf>
    <xf numFmtId="0" fontId="52" fillId="5" borderId="1" xfId="0" applyFont="1" applyFill="1" applyBorder="1" applyAlignment="1" applyProtection="1">
      <alignment horizontal="center" vertical="center" wrapText="1"/>
      <protection locked="0"/>
    </xf>
    <xf numFmtId="0" fontId="52" fillId="5" borderId="3" xfId="0" applyFont="1" applyFill="1" applyBorder="1" applyAlignment="1" applyProtection="1">
      <alignment horizontal="center" vertical="center" wrapText="1"/>
      <protection locked="0"/>
    </xf>
    <xf numFmtId="0" fontId="52" fillId="5" borderId="17" xfId="0" applyFont="1" applyFill="1" applyBorder="1" applyAlignment="1" applyProtection="1">
      <alignment horizontal="center" vertical="center" wrapText="1"/>
      <protection locked="0"/>
    </xf>
    <xf numFmtId="0" fontId="52" fillId="5" borderId="19" xfId="0" applyFont="1" applyFill="1" applyBorder="1" applyAlignment="1" applyProtection="1">
      <alignment horizontal="center" vertical="center" wrapText="1"/>
      <protection locked="0"/>
    </xf>
    <xf numFmtId="0" fontId="52" fillId="5" borderId="20" xfId="0" applyFont="1" applyFill="1" applyBorder="1" applyAlignment="1" applyProtection="1">
      <alignment horizontal="center" vertical="center" wrapText="1"/>
      <protection locked="0"/>
    </xf>
    <xf numFmtId="0" fontId="52" fillId="5" borderId="0" xfId="0" applyFont="1" applyFill="1" applyBorder="1" applyAlignment="1" applyProtection="1">
      <alignment horizontal="center" vertical="center" wrapText="1"/>
      <protection locked="0"/>
    </xf>
    <xf numFmtId="0" fontId="52" fillId="5" borderId="21" xfId="0" applyFont="1" applyFill="1" applyBorder="1" applyAlignment="1" applyProtection="1">
      <alignment horizontal="center" vertical="center" wrapText="1"/>
      <protection locked="0"/>
    </xf>
    <xf numFmtId="0" fontId="24" fillId="0" borderId="0" xfId="0" applyFont="1" applyFill="1" applyBorder="1" applyAlignment="1" applyProtection="1">
      <alignment horizontal="center" wrapText="1"/>
    </xf>
    <xf numFmtId="0" fontId="16" fillId="26" borderId="16" xfId="0" applyFont="1" applyFill="1" applyBorder="1" applyAlignment="1" applyProtection="1">
      <alignment horizontal="left" vertical="top" wrapText="1" indent="1"/>
      <protection locked="0"/>
    </xf>
    <xf numFmtId="0" fontId="16" fillId="26" borderId="1" xfId="0" applyFont="1" applyFill="1" applyBorder="1" applyAlignment="1" applyProtection="1">
      <alignment horizontal="left" vertical="top" wrapText="1" indent="1"/>
      <protection locked="0"/>
    </xf>
    <xf numFmtId="0" fontId="16" fillId="26" borderId="17" xfId="0" applyFont="1" applyFill="1" applyBorder="1" applyAlignment="1" applyProtection="1">
      <alignment horizontal="left" vertical="top" wrapText="1" indent="1"/>
      <protection locked="0"/>
    </xf>
    <xf numFmtId="0" fontId="84" fillId="13" borderId="0" xfId="0" applyFont="1" applyFill="1" applyBorder="1" applyAlignment="1" applyProtection="1">
      <alignment horizontal="left" vertical="center" wrapText="1" indent="1"/>
    </xf>
    <xf numFmtId="0" fontId="22" fillId="2" borderId="16" xfId="0" applyFont="1" applyFill="1" applyBorder="1" applyAlignment="1" applyProtection="1">
      <alignment horizontal="center" vertical="center"/>
    </xf>
    <xf numFmtId="0" fontId="22" fillId="2" borderId="1" xfId="0" applyFont="1" applyFill="1" applyBorder="1" applyAlignment="1" applyProtection="1">
      <alignment horizontal="center" vertical="center"/>
    </xf>
    <xf numFmtId="0" fontId="22" fillId="2" borderId="1" xfId="0" applyFont="1" applyFill="1" applyBorder="1" applyAlignment="1" applyProtection="1"/>
    <xf numFmtId="0" fontId="22" fillId="2" borderId="17" xfId="0" applyFont="1" applyFill="1" applyBorder="1" applyAlignment="1" applyProtection="1"/>
    <xf numFmtId="0" fontId="63" fillId="2" borderId="20" xfId="0" applyFont="1" applyFill="1" applyBorder="1" applyAlignment="1" applyProtection="1">
      <alignment horizontal="center" vertical="center"/>
    </xf>
    <xf numFmtId="0" fontId="63" fillId="2" borderId="0" xfId="0" applyFont="1" applyFill="1" applyBorder="1" applyAlignment="1" applyProtection="1">
      <alignment horizontal="center" vertical="center"/>
    </xf>
    <xf numFmtId="0" fontId="63" fillId="2" borderId="0" xfId="0" applyFont="1" applyFill="1" applyBorder="1" applyAlignment="1" applyProtection="1"/>
    <xf numFmtId="0" fontId="63" fillId="2" borderId="21" xfId="0" applyFont="1" applyFill="1" applyBorder="1" applyAlignment="1" applyProtection="1"/>
    <xf numFmtId="0" fontId="61" fillId="2" borderId="20" xfId="0" applyFont="1" applyFill="1" applyBorder="1" applyAlignment="1" applyProtection="1">
      <alignment horizontal="center" vertical="center" wrapText="1"/>
    </xf>
    <xf numFmtId="0" fontId="60" fillId="2" borderId="0" xfId="0" applyFont="1" applyFill="1" applyBorder="1" applyAlignment="1" applyProtection="1">
      <alignment horizontal="center" vertical="center" wrapText="1"/>
    </xf>
    <xf numFmtId="0" fontId="61" fillId="2" borderId="20" xfId="0" applyFont="1" applyFill="1" applyBorder="1" applyAlignment="1" applyProtection="1">
      <alignment horizontal="center" vertical="center"/>
    </xf>
    <xf numFmtId="0" fontId="60" fillId="2" borderId="0" xfId="0" applyFont="1" applyFill="1" applyBorder="1" applyAlignment="1" applyProtection="1">
      <alignment horizontal="center"/>
    </xf>
    <xf numFmtId="0" fontId="60" fillId="2" borderId="21" xfId="0" applyFont="1" applyFill="1" applyBorder="1" applyAlignment="1" applyProtection="1">
      <alignment horizontal="center"/>
    </xf>
    <xf numFmtId="9" fontId="60" fillId="9" borderId="20" xfId="0" applyNumberFormat="1" applyFont="1" applyFill="1" applyBorder="1" applyAlignment="1" applyProtection="1">
      <alignment horizontal="left" vertical="center" wrapText="1" indent="1"/>
    </xf>
    <xf numFmtId="9" fontId="60" fillId="9" borderId="0" xfId="0" applyNumberFormat="1" applyFont="1" applyFill="1" applyBorder="1" applyAlignment="1" applyProtection="1">
      <alignment horizontal="left" vertical="center" wrapText="1" indent="1"/>
    </xf>
    <xf numFmtId="9" fontId="60" fillId="3" borderId="20" xfId="0" applyNumberFormat="1" applyFont="1" applyFill="1" applyBorder="1" applyAlignment="1" applyProtection="1">
      <alignment horizontal="left" vertical="center" wrapText="1" indent="1"/>
    </xf>
    <xf numFmtId="9" fontId="60" fillId="3" borderId="0" xfId="0" applyNumberFormat="1" applyFont="1" applyFill="1" applyBorder="1" applyAlignment="1" applyProtection="1">
      <alignment horizontal="left" vertical="center" wrapText="1" indent="1"/>
    </xf>
    <xf numFmtId="9" fontId="60" fillId="26" borderId="20" xfId="0" applyNumberFormat="1" applyFont="1" applyFill="1" applyBorder="1" applyAlignment="1" applyProtection="1">
      <alignment horizontal="left" vertical="center" wrapText="1" indent="1"/>
    </xf>
    <xf numFmtId="9" fontId="60" fillId="26" borderId="0" xfId="0" applyNumberFormat="1" applyFont="1" applyFill="1" applyBorder="1" applyAlignment="1" applyProtection="1">
      <alignment horizontal="left" vertical="center" wrapText="1" indent="1"/>
    </xf>
    <xf numFmtId="9" fontId="60" fillId="7" borderId="20" xfId="0" applyNumberFormat="1" applyFont="1" applyFill="1" applyBorder="1" applyAlignment="1" applyProtection="1">
      <alignment horizontal="left" vertical="center" wrapText="1" indent="1"/>
    </xf>
    <xf numFmtId="9" fontId="60" fillId="7" borderId="0" xfId="0" applyNumberFormat="1" applyFont="1" applyFill="1" applyBorder="1" applyAlignment="1" applyProtection="1">
      <alignment horizontal="left" vertical="center" wrapText="1" indent="1"/>
    </xf>
    <xf numFmtId="0" fontId="49" fillId="2" borderId="20" xfId="0" applyFont="1" applyFill="1" applyBorder="1" applyAlignment="1" applyProtection="1">
      <alignment horizontal="left" vertical="center" wrapText="1" indent="1"/>
    </xf>
    <xf numFmtId="0" fontId="49" fillId="2" borderId="0" xfId="0" applyFont="1" applyFill="1" applyBorder="1" applyAlignment="1" applyProtection="1">
      <alignment horizontal="left" vertical="center" wrapText="1" indent="1"/>
    </xf>
    <xf numFmtId="0" fontId="98" fillId="2" borderId="20" xfId="0" applyFont="1" applyFill="1" applyBorder="1" applyAlignment="1" applyProtection="1">
      <alignment horizontal="left" vertical="top" wrapText="1" indent="1"/>
    </xf>
    <xf numFmtId="0" fontId="100" fillId="2" borderId="0" xfId="0" applyFont="1" applyFill="1" applyBorder="1" applyAlignment="1" applyProtection="1">
      <alignment horizontal="left" vertical="top" wrapText="1" indent="1"/>
    </xf>
    <xf numFmtId="0" fontId="100" fillId="2" borderId="21" xfId="0" applyFont="1" applyFill="1" applyBorder="1" applyAlignment="1" applyProtection="1">
      <alignment horizontal="left" vertical="top" wrapText="1" indent="1"/>
    </xf>
    <xf numFmtId="0" fontId="49" fillId="2" borderId="18" xfId="0" applyFont="1" applyFill="1" applyBorder="1" applyAlignment="1" applyProtection="1">
      <alignment horizontal="left" vertical="center" wrapText="1" indent="1"/>
    </xf>
    <xf numFmtId="0" fontId="49" fillId="2" borderId="3" xfId="0" applyFont="1" applyFill="1" applyBorder="1" applyAlignment="1" applyProtection="1">
      <alignment horizontal="left" vertical="center" wrapText="1" indent="1"/>
    </xf>
    <xf numFmtId="0" fontId="92" fillId="2" borderId="18" xfId="0" applyFont="1" applyFill="1" applyBorder="1" applyAlignment="1" applyProtection="1">
      <alignment horizontal="left" vertical="center" wrapText="1" indent="1"/>
    </xf>
    <xf numFmtId="0" fontId="92" fillId="2" borderId="3" xfId="0" applyFont="1" applyFill="1" applyBorder="1" applyAlignment="1" applyProtection="1">
      <alignment horizontal="left" vertical="center" wrapText="1" indent="1"/>
    </xf>
    <xf numFmtId="0" fontId="92" fillId="2" borderId="19" xfId="0" applyFont="1" applyFill="1" applyBorder="1" applyAlignment="1" applyProtection="1">
      <alignment horizontal="left" vertical="center" wrapText="1" indent="1"/>
    </xf>
    <xf numFmtId="9" fontId="60" fillId="3" borderId="18" xfId="0" applyNumberFormat="1" applyFont="1" applyFill="1" applyBorder="1" applyAlignment="1" applyProtection="1">
      <alignment horizontal="left" vertical="center" wrapText="1" indent="1"/>
    </xf>
    <xf numFmtId="9" fontId="60" fillId="3" borderId="3" xfId="0" applyNumberFormat="1" applyFont="1" applyFill="1" applyBorder="1" applyAlignment="1" applyProtection="1">
      <alignment horizontal="left" vertical="center" wrapText="1" indent="1"/>
    </xf>
    <xf numFmtId="0" fontId="84" fillId="11" borderId="0" xfId="0" applyFont="1" applyFill="1" applyBorder="1" applyAlignment="1" applyProtection="1">
      <alignment horizontal="center" vertical="center" wrapText="1"/>
    </xf>
    <xf numFmtId="0" fontId="84" fillId="11" borderId="0" xfId="0" applyFont="1" applyFill="1" applyBorder="1" applyAlignment="1" applyProtection="1">
      <alignment horizontal="center"/>
    </xf>
    <xf numFmtId="0" fontId="95" fillId="11" borderId="0" xfId="0" applyFont="1" applyFill="1" applyBorder="1" applyAlignment="1" applyProtection="1">
      <alignment horizontal="center"/>
    </xf>
    <xf numFmtId="9" fontId="9" fillId="26" borderId="20" xfId="0" applyNumberFormat="1" applyFont="1" applyFill="1" applyBorder="1" applyAlignment="1" applyProtection="1">
      <alignment horizontal="left" vertical="top" wrapText="1" indent="2"/>
      <protection locked="0"/>
    </xf>
    <xf numFmtId="9" fontId="9" fillId="26" borderId="0" xfId="0" applyNumberFormat="1" applyFont="1" applyFill="1" applyBorder="1" applyAlignment="1" applyProtection="1">
      <alignment horizontal="left" vertical="top" wrapText="1" indent="2"/>
      <protection locked="0"/>
    </xf>
    <xf numFmtId="0" fontId="9" fillId="5" borderId="21" xfId="0" applyFont="1" applyFill="1" applyBorder="1" applyAlignment="1" applyProtection="1">
      <alignment horizontal="left" vertical="top" wrapText="1" indent="2"/>
      <protection locked="0"/>
    </xf>
    <xf numFmtId="0" fontId="21" fillId="26" borderId="20" xfId="0" applyNumberFormat="1" applyFont="1" applyFill="1" applyBorder="1" applyAlignment="1" applyProtection="1">
      <alignment horizontal="left" vertical="top" indent="2"/>
    </xf>
    <xf numFmtId="0" fontId="21" fillId="26" borderId="0" xfId="0" applyNumberFormat="1" applyFont="1" applyFill="1" applyBorder="1" applyAlignment="1" applyProtection="1">
      <alignment horizontal="left" vertical="top" indent="2"/>
    </xf>
    <xf numFmtId="14" fontId="9" fillId="26" borderId="20" xfId="0" applyNumberFormat="1" applyFont="1" applyFill="1" applyBorder="1" applyAlignment="1" applyProtection="1">
      <alignment horizontal="left" vertical="top" wrapText="1" indent="2"/>
      <protection locked="0"/>
    </xf>
    <xf numFmtId="14" fontId="9" fillId="26" borderId="0" xfId="0" applyNumberFormat="1" applyFont="1" applyFill="1" applyBorder="1" applyAlignment="1" applyProtection="1">
      <alignment horizontal="left" vertical="top" wrapText="1" indent="2"/>
      <protection locked="0"/>
    </xf>
    <xf numFmtId="14" fontId="9" fillId="26" borderId="21" xfId="0" applyNumberFormat="1" applyFont="1" applyFill="1" applyBorder="1" applyAlignment="1" applyProtection="1">
      <alignment horizontal="left" vertical="top" wrapText="1" indent="2"/>
      <protection locked="0"/>
    </xf>
    <xf numFmtId="9" fontId="9" fillId="26" borderId="20" xfId="0" applyNumberFormat="1" applyFont="1" applyFill="1" applyBorder="1" applyAlignment="1" applyProtection="1">
      <alignment horizontal="left" vertical="center" wrapText="1" indent="2"/>
      <protection locked="0"/>
    </xf>
    <xf numFmtId="9" fontId="9" fillId="26" borderId="0" xfId="0" applyNumberFormat="1" applyFont="1" applyFill="1" applyBorder="1" applyAlignment="1" applyProtection="1">
      <alignment horizontal="left" vertical="center" wrapText="1" indent="2"/>
      <protection locked="0"/>
    </xf>
    <xf numFmtId="0" fontId="9" fillId="5" borderId="21" xfId="0" applyFont="1" applyFill="1" applyBorder="1" applyAlignment="1" applyProtection="1">
      <alignment horizontal="left" wrapText="1" indent="2"/>
      <protection locked="0"/>
    </xf>
    <xf numFmtId="9" fontId="22" fillId="26" borderId="20" xfId="0" applyNumberFormat="1" applyFont="1" applyFill="1" applyBorder="1" applyAlignment="1" applyProtection="1">
      <alignment horizontal="left" vertical="center" wrapText="1" indent="2"/>
      <protection locked="0"/>
    </xf>
    <xf numFmtId="0" fontId="21" fillId="5" borderId="0" xfId="0" applyNumberFormat="1" applyFont="1" applyFill="1" applyBorder="1" applyAlignment="1" applyProtection="1">
      <alignment horizontal="left" wrapText="1" indent="2"/>
      <protection locked="0"/>
    </xf>
    <xf numFmtId="0" fontId="21" fillId="5" borderId="21" xfId="0" applyNumberFormat="1" applyFont="1" applyFill="1" applyBorder="1" applyAlignment="1" applyProtection="1">
      <alignment horizontal="left" wrapText="1" indent="2"/>
      <protection locked="0"/>
    </xf>
    <xf numFmtId="0" fontId="9" fillId="5" borderId="0" xfId="0" applyFont="1" applyFill="1" applyBorder="1" applyAlignment="1" applyProtection="1">
      <alignment horizontal="left" vertical="top" wrapText="1" indent="2"/>
      <protection locked="0"/>
    </xf>
    <xf numFmtId="9" fontId="21" fillId="26" borderId="20" xfId="0" applyNumberFormat="1" applyFont="1" applyFill="1" applyBorder="1" applyAlignment="1" applyProtection="1">
      <alignment horizontal="left" vertical="top" indent="2"/>
    </xf>
    <xf numFmtId="0" fontId="21" fillId="5" borderId="0" xfId="0" applyNumberFormat="1" applyFont="1" applyFill="1" applyBorder="1" applyAlignment="1" applyProtection="1">
      <alignment horizontal="left" vertical="top" indent="2"/>
    </xf>
    <xf numFmtId="0" fontId="21" fillId="5" borderId="21" xfId="0" applyNumberFormat="1" applyFont="1" applyFill="1" applyBorder="1" applyAlignment="1" applyProtection="1">
      <alignment horizontal="left" vertical="top" indent="2"/>
    </xf>
    <xf numFmtId="49" fontId="9" fillId="26" borderId="20" xfId="0" applyNumberFormat="1" applyFont="1" applyFill="1" applyBorder="1" applyAlignment="1" applyProtection="1">
      <alignment horizontal="left" vertical="top" wrapText="1" indent="2"/>
      <protection locked="0"/>
    </xf>
    <xf numFmtId="49" fontId="9" fillId="5" borderId="0" xfId="0" applyNumberFormat="1" applyFont="1" applyFill="1" applyBorder="1" applyAlignment="1" applyProtection="1">
      <alignment horizontal="left" vertical="top" wrapText="1" indent="2"/>
      <protection locked="0"/>
    </xf>
    <xf numFmtId="49" fontId="9" fillId="5" borderId="21" xfId="0" applyNumberFormat="1" applyFont="1" applyFill="1" applyBorder="1" applyAlignment="1" applyProtection="1">
      <alignment horizontal="left" vertical="top" wrapText="1" indent="2"/>
      <protection locked="0"/>
    </xf>
    <xf numFmtId="49" fontId="9" fillId="26" borderId="20" xfId="0" applyNumberFormat="1" applyFont="1" applyFill="1" applyBorder="1" applyAlignment="1" applyProtection="1">
      <alignment horizontal="left" vertical="top" indent="2"/>
      <protection locked="0"/>
    </xf>
    <xf numFmtId="49" fontId="9" fillId="5" borderId="0" xfId="0" applyNumberFormat="1" applyFont="1" applyFill="1" applyBorder="1" applyAlignment="1" applyProtection="1">
      <alignment horizontal="left" vertical="top" indent="2"/>
      <protection locked="0"/>
    </xf>
    <xf numFmtId="49" fontId="9" fillId="5" borderId="21" xfId="0" applyNumberFormat="1" applyFont="1" applyFill="1" applyBorder="1" applyAlignment="1" applyProtection="1">
      <alignment horizontal="left" vertical="top" indent="2"/>
      <protection locked="0"/>
    </xf>
    <xf numFmtId="0" fontId="9" fillId="26" borderId="20" xfId="0" applyNumberFormat="1" applyFont="1" applyFill="1" applyBorder="1" applyAlignment="1" applyProtection="1">
      <alignment horizontal="left" vertical="top" wrapText="1" indent="2"/>
      <protection locked="0"/>
    </xf>
    <xf numFmtId="0" fontId="9" fillId="5" borderId="0" xfId="0" applyNumberFormat="1" applyFont="1" applyFill="1" applyBorder="1" applyAlignment="1" applyProtection="1">
      <alignment horizontal="left" vertical="top" wrapText="1" indent="2"/>
      <protection locked="0"/>
    </xf>
    <xf numFmtId="0" fontId="9" fillId="5" borderId="21" xfId="0" applyNumberFormat="1" applyFont="1" applyFill="1" applyBorder="1" applyAlignment="1" applyProtection="1">
      <alignment horizontal="left" vertical="top" wrapText="1" indent="2"/>
      <protection locked="0"/>
    </xf>
    <xf numFmtId="9" fontId="9" fillId="26" borderId="20" xfId="0" applyNumberFormat="1" applyFont="1" applyFill="1" applyBorder="1" applyAlignment="1" applyProtection="1">
      <alignment horizontal="left" vertical="top" indent="2"/>
      <protection locked="0"/>
    </xf>
    <xf numFmtId="0" fontId="9" fillId="5" borderId="0" xfId="0" applyFont="1" applyFill="1" applyBorder="1" applyAlignment="1" applyProtection="1">
      <alignment horizontal="left" vertical="top" indent="2"/>
      <protection locked="0"/>
    </xf>
    <xf numFmtId="0" fontId="9" fillId="5" borderId="21" xfId="0" applyFont="1" applyFill="1" applyBorder="1" applyAlignment="1" applyProtection="1">
      <alignment horizontal="left" vertical="top" indent="2"/>
      <protection locked="0"/>
    </xf>
    <xf numFmtId="9" fontId="16" fillId="26" borderId="20" xfId="0" applyNumberFormat="1" applyFont="1" applyFill="1" applyBorder="1" applyAlignment="1" applyProtection="1">
      <alignment horizontal="left" vertical="top" wrapText="1" indent="1"/>
      <protection locked="0"/>
    </xf>
    <xf numFmtId="9" fontId="16" fillId="26" borderId="0" xfId="0" applyNumberFormat="1" applyFont="1" applyFill="1" applyBorder="1" applyAlignment="1" applyProtection="1">
      <alignment horizontal="left" vertical="top" wrapText="1" indent="1"/>
      <protection locked="0"/>
    </xf>
    <xf numFmtId="9" fontId="16" fillId="26" borderId="21" xfId="0" applyNumberFormat="1" applyFont="1" applyFill="1" applyBorder="1" applyAlignment="1" applyProtection="1">
      <alignment horizontal="left" vertical="top" wrapText="1" indent="1"/>
      <protection locked="0"/>
    </xf>
    <xf numFmtId="0" fontId="16" fillId="26" borderId="20" xfId="0" applyFont="1" applyFill="1" applyBorder="1" applyAlignment="1" applyProtection="1">
      <alignment horizontal="left" vertical="center" wrapText="1" indent="1"/>
    </xf>
    <xf numFmtId="0" fontId="16" fillId="26" borderId="0" xfId="0" applyFont="1" applyFill="1" applyBorder="1" applyAlignment="1" applyProtection="1">
      <alignment horizontal="left" vertical="center" wrapText="1" indent="1"/>
    </xf>
    <xf numFmtId="0" fontId="16" fillId="26" borderId="21" xfId="0" applyFont="1" applyFill="1" applyBorder="1" applyAlignment="1" applyProtection="1">
      <alignment horizontal="left" vertical="center" wrapText="1" indent="1"/>
    </xf>
    <xf numFmtId="0" fontId="89" fillId="11" borderId="1" xfId="0" applyFont="1" applyFill="1" applyBorder="1" applyAlignment="1" applyProtection="1">
      <alignment horizontal="center" vertical="center" wrapText="1"/>
    </xf>
    <xf numFmtId="0" fontId="89" fillId="11" borderId="17"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23" fillId="2" borderId="1" xfId="0" applyFont="1" applyFill="1" applyBorder="1" applyAlignment="1" applyProtection="1">
      <alignment horizontal="center" vertical="center"/>
    </xf>
    <xf numFmtId="0" fontId="23" fillId="2" borderId="1" xfId="0" applyFont="1" applyFill="1" applyBorder="1" applyAlignment="1" applyProtection="1">
      <alignment vertical="center"/>
    </xf>
    <xf numFmtId="0" fontId="23" fillId="2" borderId="17" xfId="0" applyFont="1" applyFill="1" applyBorder="1" applyAlignment="1" applyProtection="1">
      <alignment vertical="center"/>
    </xf>
    <xf numFmtId="0" fontId="16" fillId="2" borderId="20" xfId="0"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16" fillId="2" borderId="0" xfId="0" applyFont="1" applyFill="1" applyBorder="1" applyAlignment="1" applyProtection="1">
      <alignment vertical="center"/>
    </xf>
    <xf numFmtId="0" fontId="16" fillId="2" borderId="21" xfId="0" applyFont="1" applyFill="1" applyBorder="1" applyAlignment="1" applyProtection="1">
      <alignment vertical="center"/>
    </xf>
    <xf numFmtId="0" fontId="21" fillId="2" borderId="20" xfId="0" applyFont="1" applyFill="1" applyBorder="1" applyAlignment="1" applyProtection="1">
      <alignment horizontal="center" vertical="center" wrapText="1"/>
    </xf>
    <xf numFmtId="0" fontId="21" fillId="2" borderId="0" xfId="0" applyFont="1" applyFill="1" applyBorder="1" applyAlignment="1" applyProtection="1">
      <alignment horizontal="center" vertical="center" wrapText="1"/>
    </xf>
    <xf numFmtId="0" fontId="21" fillId="2" borderId="20" xfId="0" applyFont="1" applyFill="1" applyBorder="1" applyAlignment="1" applyProtection="1">
      <alignment horizontal="center" vertical="center"/>
    </xf>
    <xf numFmtId="0" fontId="21" fillId="2" borderId="0" xfId="0" applyFont="1" applyFill="1" applyBorder="1" applyAlignment="1" applyProtection="1">
      <alignment horizontal="center" vertical="center"/>
    </xf>
    <xf numFmtId="0" fontId="21" fillId="2" borderId="21" xfId="0" applyFont="1" applyFill="1" applyBorder="1" applyAlignment="1" applyProtection="1">
      <alignment horizontal="center" vertical="center"/>
    </xf>
    <xf numFmtId="164" fontId="22" fillId="2" borderId="18" xfId="0" applyNumberFormat="1" applyFont="1" applyFill="1" applyBorder="1" applyAlignment="1" applyProtection="1">
      <alignment horizontal="center" vertical="center" wrapText="1"/>
    </xf>
    <xf numFmtId="0" fontId="22" fillId="2" borderId="3" xfId="0" applyFont="1" applyFill="1" applyBorder="1" applyAlignment="1" applyProtection="1">
      <alignment vertical="center" wrapText="1"/>
    </xf>
    <xf numFmtId="0" fontId="22" fillId="2" borderId="18" xfId="0" applyNumberFormat="1" applyFont="1" applyFill="1" applyBorder="1" applyAlignment="1" applyProtection="1">
      <alignment horizontal="center" vertical="center"/>
    </xf>
    <xf numFmtId="0" fontId="22" fillId="2" borderId="3" xfId="0" applyNumberFormat="1" applyFont="1" applyFill="1" applyBorder="1" applyAlignment="1" applyProtection="1">
      <alignment horizontal="center" vertical="center"/>
    </xf>
    <xf numFmtId="0" fontId="22" fillId="2" borderId="19" xfId="0" applyNumberFormat="1" applyFont="1" applyFill="1" applyBorder="1" applyAlignment="1" applyProtection="1">
      <alignment horizontal="center" vertical="center"/>
    </xf>
    <xf numFmtId="0" fontId="84" fillId="13" borderId="30" xfId="0" applyFont="1" applyFill="1" applyBorder="1" applyAlignment="1" applyProtection="1">
      <alignment horizontal="center" vertical="center" wrapText="1"/>
    </xf>
    <xf numFmtId="0" fontId="84" fillId="13" borderId="31" xfId="0" applyFont="1" applyFill="1" applyBorder="1" applyAlignment="1" applyProtection="1">
      <alignment horizontal="center" vertical="center" wrapText="1"/>
    </xf>
    <xf numFmtId="9" fontId="22" fillId="3" borderId="20" xfId="0" applyNumberFormat="1" applyFont="1" applyFill="1" applyBorder="1" applyAlignment="1" applyProtection="1">
      <alignment horizontal="center" vertical="center" wrapText="1"/>
    </xf>
    <xf numFmtId="9" fontId="22" fillId="3" borderId="0" xfId="0" applyNumberFormat="1" applyFont="1" applyFill="1" applyBorder="1" applyAlignment="1" applyProtection="1">
      <alignment horizontal="center" vertical="center" wrapText="1"/>
    </xf>
    <xf numFmtId="0" fontId="21" fillId="2" borderId="21" xfId="0" applyFont="1" applyFill="1" applyBorder="1" applyAlignment="1" applyProtection="1">
      <alignment horizontal="center" vertical="center" wrapText="1"/>
    </xf>
    <xf numFmtId="0" fontId="21" fillId="3" borderId="20" xfId="0" applyFont="1" applyFill="1" applyBorder="1" applyAlignment="1" applyProtection="1">
      <alignment horizontal="left" vertical="center" wrapText="1" indent="1"/>
    </xf>
    <xf numFmtId="0" fontId="21" fillId="3" borderId="0" xfId="0" applyFont="1" applyFill="1" applyBorder="1" applyAlignment="1" applyProtection="1">
      <alignment horizontal="left" vertical="center" wrapText="1" indent="1"/>
    </xf>
    <xf numFmtId="0" fontId="21" fillId="2" borderId="0" xfId="0" applyFont="1" applyFill="1" applyBorder="1" applyAlignment="1" applyProtection="1">
      <alignment horizontal="left" vertical="center" wrapText="1" indent="1"/>
    </xf>
    <xf numFmtId="0" fontId="21" fillId="2" borderId="21" xfId="0" applyFont="1" applyFill="1" applyBorder="1" applyAlignment="1" applyProtection="1">
      <alignment horizontal="left" vertical="center" wrapText="1" indent="1"/>
    </xf>
    <xf numFmtId="0" fontId="21" fillId="3" borderId="18" xfId="0" applyFont="1" applyFill="1" applyBorder="1" applyAlignment="1" applyProtection="1">
      <alignment horizontal="left" vertical="top" wrapText="1" indent="1"/>
    </xf>
    <xf numFmtId="0" fontId="21" fillId="3" borderId="3" xfId="0" applyFont="1" applyFill="1" applyBorder="1" applyAlignment="1" applyProtection="1">
      <alignment horizontal="left" vertical="top" wrapText="1" indent="1"/>
    </xf>
    <xf numFmtId="0" fontId="21" fillId="2" borderId="3" xfId="0" applyFont="1" applyFill="1" applyBorder="1" applyAlignment="1" applyProtection="1">
      <alignment horizontal="left" vertical="top" wrapText="1" indent="1"/>
    </xf>
    <xf numFmtId="0" fontId="21" fillId="2" borderId="19" xfId="0" applyFont="1" applyFill="1" applyBorder="1" applyAlignment="1" applyProtection="1">
      <alignment horizontal="left" vertical="top" wrapText="1" indent="1"/>
    </xf>
    <xf numFmtId="0" fontId="16" fillId="2" borderId="16"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wrapText="1"/>
    </xf>
    <xf numFmtId="0" fontId="0" fillId="6" borderId="12" xfId="0" applyFill="1" applyBorder="1" applyAlignment="1">
      <alignment horizontal="center" vertical="center" wrapText="1"/>
    </xf>
    <xf numFmtId="0" fontId="0" fillId="6" borderId="13" xfId="0" applyFill="1" applyBorder="1" applyAlignment="1">
      <alignment horizontal="center" vertical="center" wrapText="1"/>
    </xf>
    <xf numFmtId="0" fontId="0" fillId="23" borderId="4" xfId="0" applyFill="1" applyBorder="1" applyAlignment="1">
      <alignment horizontal="center" vertical="center" wrapText="1"/>
    </xf>
    <xf numFmtId="0" fontId="0" fillId="23" borderId="5" xfId="0" applyFill="1" applyBorder="1" applyAlignment="1">
      <alignment horizontal="center" vertical="center" wrapText="1"/>
    </xf>
    <xf numFmtId="0" fontId="0" fillId="23" borderId="6" xfId="0" applyFill="1" applyBorder="1" applyAlignment="1">
      <alignment horizontal="center" vertical="center" wrapText="1"/>
    </xf>
    <xf numFmtId="0" fontId="0" fillId="6" borderId="0" xfId="0" applyFill="1" applyBorder="1" applyAlignment="1">
      <alignment horizontal="center" vertical="center" wrapText="1"/>
    </xf>
    <xf numFmtId="0" fontId="0" fillId="6" borderId="8" xfId="0" applyFill="1" applyBorder="1" applyAlignment="1">
      <alignment horizontal="center" vertical="center" wrapText="1"/>
    </xf>
    <xf numFmtId="0" fontId="10" fillId="6" borderId="7" xfId="1" applyFont="1" applyFill="1" applyBorder="1" applyAlignment="1" applyProtection="1">
      <alignment horizontal="center" vertical="center" wrapText="1"/>
    </xf>
    <xf numFmtId="0" fontId="7" fillId="6" borderId="0" xfId="1" applyFont="1" applyFill="1" applyBorder="1" applyAlignment="1" applyProtection="1">
      <alignment horizontal="center" vertical="center" wrapText="1"/>
    </xf>
    <xf numFmtId="0" fontId="13" fillId="14" borderId="8" xfId="0" applyFont="1" applyFill="1" applyBorder="1" applyAlignment="1">
      <alignment horizontal="center" vertical="center" wrapText="1"/>
    </xf>
    <xf numFmtId="0" fontId="13" fillId="14" borderId="13" xfId="0" applyFont="1" applyFill="1" applyBorder="1" applyAlignment="1">
      <alignment horizontal="center" vertical="center" wrapText="1"/>
    </xf>
    <xf numFmtId="0" fontId="11" fillId="6" borderId="0" xfId="1" applyFont="1" applyFill="1" applyBorder="1" applyAlignment="1" applyProtection="1">
      <alignment horizontal="center" vertical="center" wrapText="1"/>
    </xf>
    <xf numFmtId="0" fontId="11" fillId="6" borderId="8" xfId="1" applyFont="1" applyFill="1" applyBorder="1" applyAlignment="1" applyProtection="1">
      <alignment horizontal="center" vertical="center" wrapText="1"/>
    </xf>
    <xf numFmtId="0" fontId="10" fillId="6" borderId="11" xfId="1" applyFont="1" applyFill="1" applyBorder="1" applyAlignment="1" applyProtection="1">
      <alignment horizontal="center" vertical="center" wrapText="1"/>
    </xf>
    <xf numFmtId="0" fontId="7" fillId="6" borderId="12" xfId="1" applyFont="1" applyFill="1" applyBorder="1" applyAlignment="1" applyProtection="1">
      <alignment horizontal="center" vertical="center" wrapText="1"/>
    </xf>
    <xf numFmtId="0" fontId="11" fillId="6" borderId="12" xfId="1" applyFont="1" applyFill="1" applyBorder="1" applyAlignment="1" applyProtection="1">
      <alignment horizontal="center" vertical="center" wrapText="1"/>
    </xf>
    <xf numFmtId="0" fontId="11" fillId="6" borderId="13" xfId="1" applyFont="1" applyFill="1" applyBorder="1" applyAlignment="1" applyProtection="1">
      <alignment horizontal="center" vertical="center" wrapText="1"/>
    </xf>
    <xf numFmtId="0" fontId="8" fillId="12" borderId="9" xfId="1" applyFont="1" applyFill="1" applyBorder="1" applyAlignment="1">
      <alignment horizontal="center" vertical="center" wrapText="1"/>
    </xf>
    <xf numFmtId="0" fontId="8" fillId="12" borderId="14" xfId="1" applyFont="1" applyFill="1" applyBorder="1" applyAlignment="1">
      <alignment horizontal="center" vertical="center" wrapText="1"/>
    </xf>
    <xf numFmtId="0" fontId="8" fillId="12" borderId="10" xfId="1" applyFont="1" applyFill="1" applyBorder="1" applyAlignment="1">
      <alignment horizontal="center" vertical="center" wrapText="1"/>
    </xf>
    <xf numFmtId="0" fontId="10" fillId="6" borderId="7" xfId="1" applyFont="1" applyFill="1" applyBorder="1" applyAlignment="1">
      <alignment horizontal="center" vertical="center" wrapText="1"/>
    </xf>
    <xf numFmtId="0" fontId="7" fillId="6" borderId="0" xfId="1" applyFont="1" applyFill="1" applyBorder="1" applyAlignment="1">
      <alignment horizontal="center" vertical="center"/>
    </xf>
    <xf numFmtId="0" fontId="12" fillId="6" borderId="0" xfId="1" applyFont="1" applyFill="1" applyBorder="1" applyAlignment="1">
      <alignment horizontal="center" vertical="center" wrapText="1"/>
    </xf>
    <xf numFmtId="0" fontId="12" fillId="6" borderId="8" xfId="1" applyFont="1" applyFill="1" applyBorder="1" applyAlignment="1">
      <alignment horizontal="center" vertical="center" wrapText="1"/>
    </xf>
  </cellXfs>
  <cellStyles count="91">
    <cellStyle name="Lien hypertexte" xfId="2" builtinId="8"/>
    <cellStyle name="Lien hypertexte visité" xfId="6" builtinId="9" hidden="1"/>
    <cellStyle name="Lien hypertexte visité" xfId="7" builtinId="9" hidden="1"/>
    <cellStyle name="Lien hypertexte visité" xfId="8" builtinId="9" hidden="1"/>
    <cellStyle name="Lien hypertexte visité" xfId="9" builtinId="9" hidden="1"/>
    <cellStyle name="Lien hypertexte visité" xfId="10" builtinId="9" hidden="1"/>
    <cellStyle name="Lien hypertexte visité" xfId="11" builtinId="9" hidden="1"/>
    <cellStyle name="Lien hypertexte visité" xfId="12" builtinId="9" hidden="1"/>
    <cellStyle name="Lien hypertexte visité" xfId="13" builtinId="9" hidden="1"/>
    <cellStyle name="Lien hypertexte visité" xfId="14" builtinId="9" hidden="1"/>
    <cellStyle name="Lien hypertexte visité" xfId="15" builtinId="9" hidden="1"/>
    <cellStyle name="Lien hypertexte visité" xfId="16" builtinId="9" hidden="1"/>
    <cellStyle name="Lien hypertexte visité" xfId="17" builtinId="9" hidden="1"/>
    <cellStyle name="Lien hypertexte visité" xfId="18" builtinId="9" hidden="1"/>
    <cellStyle name="Lien hypertexte visité" xfId="19" builtinId="9" hidden="1"/>
    <cellStyle name="Lien hypertexte visité" xfId="20" builtinId="9" hidden="1"/>
    <cellStyle name="Lien hypertexte visité" xfId="21" builtinId="9" hidden="1"/>
    <cellStyle name="Lien hypertexte visité" xfId="22" builtinId="9" hidden="1"/>
    <cellStyle name="Lien hypertexte visité" xfId="23" builtinId="9" hidden="1"/>
    <cellStyle name="Lien hypertexte visité" xfId="24" builtinId="9" hidden="1"/>
    <cellStyle name="Lien hypertexte visité" xfId="25" builtinId="9" hidden="1"/>
    <cellStyle name="Lien hypertexte visité" xfId="26" builtinId="9" hidden="1"/>
    <cellStyle name="Lien hypertexte visité" xfId="27" builtinId="9" hidden="1"/>
    <cellStyle name="Lien hypertexte visité" xfId="28" builtinId="9" hidden="1"/>
    <cellStyle name="Lien hypertexte visité" xfId="29" builtinId="9" hidden="1"/>
    <cellStyle name="Lien hypertexte visité" xfId="30" builtinId="9" hidden="1"/>
    <cellStyle name="Lien hypertexte visité" xfId="31" builtinId="9" hidden="1"/>
    <cellStyle name="Lien hypertexte visité" xfId="32" builtinId="9" hidden="1"/>
    <cellStyle name="Lien hypertexte visité" xfId="33" builtinId="9" hidden="1"/>
    <cellStyle name="Lien hypertexte visité" xfId="34" builtinId="9" hidden="1"/>
    <cellStyle name="Lien hypertexte visité" xfId="35" builtinId="9" hidden="1"/>
    <cellStyle name="Lien hypertexte visité" xfId="36" builtinId="9" hidden="1"/>
    <cellStyle name="Lien hypertexte visité" xfId="37" builtinId="9" hidden="1"/>
    <cellStyle name="Lien hypertexte visité" xfId="38" builtinId="9" hidden="1"/>
    <cellStyle name="Lien hypertexte visité" xfId="39" builtinId="9" hidden="1"/>
    <cellStyle name="Lien hypertexte visité" xfId="40" builtinId="9" hidden="1"/>
    <cellStyle name="Lien hypertexte visité" xfId="41" builtinId="9" hidden="1"/>
    <cellStyle name="Lien hypertexte visité" xfId="42" builtinId="9" hidden="1"/>
    <cellStyle name="Lien hypertexte visité" xfId="43" builtinId="9" hidden="1"/>
    <cellStyle name="Lien hypertexte visité" xfId="44" builtinId="9" hidden="1"/>
    <cellStyle name="Lien hypertexte visité" xfId="45" builtinId="9" hidden="1"/>
    <cellStyle name="Lien hypertexte visité" xfId="46" builtinId="9" hidden="1"/>
    <cellStyle name="Lien hypertexte visité" xfId="47" builtinId="9" hidden="1"/>
    <cellStyle name="Lien hypertexte visité" xfId="48" builtinId="9" hidden="1"/>
    <cellStyle name="Lien hypertexte visité" xfId="49" builtinId="9" hidden="1"/>
    <cellStyle name="Lien hypertexte visité" xfId="50" builtinId="9" hidden="1"/>
    <cellStyle name="Lien hypertexte visité" xfId="51" builtinId="9" hidden="1"/>
    <cellStyle name="Lien hypertexte visité" xfId="52" builtinId="9" hidden="1"/>
    <cellStyle name="Lien hypertexte visité" xfId="53" builtinId="9" hidden="1"/>
    <cellStyle name="Lien hypertexte visité" xfId="54" builtinId="9" hidden="1"/>
    <cellStyle name="Lien hypertexte visité" xfId="55" builtinId="9" hidden="1"/>
    <cellStyle name="Lien hypertexte visité" xfId="56" builtinId="9" hidden="1"/>
    <cellStyle name="Lien hypertexte visité" xfId="57" builtinId="9" hidden="1"/>
    <cellStyle name="Lien hypertexte visité" xfId="58" builtinId="9" hidden="1"/>
    <cellStyle name="Lien hypertexte visité" xfId="59" builtinId="9" hidden="1"/>
    <cellStyle name="Lien hypertexte visité" xfId="60" builtinId="9" hidden="1"/>
    <cellStyle name="Lien hypertexte visité" xfId="61" builtinId="9" hidden="1"/>
    <cellStyle name="Lien hypertexte visité" xfId="62" builtinId="9" hidden="1"/>
    <cellStyle name="Lien hypertexte visité" xfId="63" builtinId="9" hidden="1"/>
    <cellStyle name="Lien hypertexte visité" xfId="64" builtinId="9" hidden="1"/>
    <cellStyle name="Lien hypertexte visité" xfId="65" builtinId="9" hidden="1"/>
    <cellStyle name="Lien hypertexte visité" xfId="66" builtinId="9" hidden="1"/>
    <cellStyle name="Lien hypertexte visité" xfId="67" builtinId="9" hidden="1"/>
    <cellStyle name="Lien hypertexte visité" xfId="68" builtinId="9" hidden="1"/>
    <cellStyle name="Lien hypertexte visité" xfId="69" builtinId="9" hidden="1"/>
    <cellStyle name="Lien hypertexte visité" xfId="70" builtinId="9" hidden="1"/>
    <cellStyle name="Lien hypertexte visité" xfId="71" builtinId="9" hidden="1"/>
    <cellStyle name="Lien hypertexte visité" xfId="72" builtinId="9" hidden="1"/>
    <cellStyle name="Lien hypertexte visité" xfId="73" builtinId="9" hidden="1"/>
    <cellStyle name="Lien hypertexte visité" xfId="74" builtinId="9" hidden="1"/>
    <cellStyle name="Lien hypertexte visité" xfId="75" builtinId="9" hidden="1"/>
    <cellStyle name="Lien hypertexte visité" xfId="76" builtinId="9" hidden="1"/>
    <cellStyle name="Lien hypertexte visité" xfId="77" builtinId="9" hidden="1"/>
    <cellStyle name="Lien hypertexte visité" xfId="78" builtinId="9" hidden="1"/>
    <cellStyle name="Lien hypertexte visité" xfId="79" builtinId="9" hidden="1"/>
    <cellStyle name="Lien hypertexte visité" xfId="80" builtinId="9" hidden="1"/>
    <cellStyle name="Lien hypertexte visité" xfId="81" builtinId="9" hidden="1"/>
    <cellStyle name="Lien hypertexte visité" xfId="82" builtinId="9" hidden="1"/>
    <cellStyle name="Lien hypertexte visité" xfId="83" builtinId="9" hidden="1"/>
    <cellStyle name="Lien hypertexte visité" xfId="84" builtinId="9" hidden="1"/>
    <cellStyle name="Lien hypertexte visité" xfId="85" builtinId="9" hidden="1"/>
    <cellStyle name="Lien hypertexte visité" xfId="86" builtinId="9" hidden="1"/>
    <cellStyle name="Lien hypertexte visité" xfId="87" builtinId="9" hidden="1"/>
    <cellStyle name="Lien hypertexte visité" xfId="89" builtinId="9" hidden="1"/>
    <cellStyle name="Lien hypertexte visité" xfId="90" builtinId="9" hidden="1"/>
    <cellStyle name="Normal" xfId="0" builtinId="0"/>
    <cellStyle name="Normal 2" xfId="1" xr:uid="{00000000-0005-0000-0000-000056000000}"/>
    <cellStyle name="Normal 2 2" xfId="4" xr:uid="{00000000-0005-0000-0000-000057000000}"/>
    <cellStyle name="Normal 3" xfId="3" xr:uid="{00000000-0005-0000-0000-000058000000}"/>
    <cellStyle name="Pourcentage" xfId="88" builtinId="5"/>
    <cellStyle name="常规 2" xfId="5" xr:uid="{00000000-0005-0000-0000-00005A000000}"/>
  </cellStyles>
  <dxfs count="34">
    <dxf>
      <fill>
        <patternFill>
          <bgColor rgb="FFFF7C80"/>
        </patternFill>
      </fill>
    </dxf>
    <dxf>
      <fill>
        <patternFill>
          <bgColor rgb="FFFFFF99"/>
        </patternFill>
      </fill>
    </dxf>
    <dxf>
      <fill>
        <patternFill>
          <bgColor rgb="FFFF7C80"/>
        </patternFill>
      </fill>
    </dxf>
    <dxf>
      <fill>
        <patternFill>
          <bgColor rgb="FFFFFF99"/>
        </patternFill>
      </fill>
    </dxf>
    <dxf>
      <fill>
        <patternFill>
          <bgColor rgb="FFFF7C80"/>
        </patternFill>
      </fill>
    </dxf>
    <dxf>
      <fill>
        <patternFill>
          <bgColor rgb="FFFFFF99"/>
        </patternFill>
      </fill>
    </dxf>
    <dxf>
      <fill>
        <patternFill>
          <bgColor rgb="FFFF7C80"/>
        </patternFill>
      </fill>
    </dxf>
    <dxf>
      <fill>
        <patternFill>
          <bgColor rgb="FFFFFF99"/>
        </patternFill>
      </fill>
    </dxf>
    <dxf>
      <fill>
        <patternFill>
          <bgColor theme="9" tint="0.39994506668294322"/>
        </patternFill>
      </fill>
    </dxf>
    <dxf>
      <fill>
        <patternFill>
          <bgColor rgb="FFFF7C80"/>
        </patternFill>
      </fill>
    </dxf>
    <dxf>
      <fill>
        <patternFill>
          <bgColor theme="7" tint="0.59996337778862885"/>
        </patternFill>
      </fill>
    </dxf>
    <dxf>
      <fill>
        <patternFill>
          <bgColor theme="7" tint="0.59996337778862885"/>
        </patternFill>
      </fill>
    </dxf>
    <dxf>
      <fill>
        <patternFill>
          <bgColor rgb="FFFF7C80"/>
        </patternFill>
      </fill>
    </dxf>
    <dxf>
      <fill>
        <patternFill>
          <bgColor theme="9" tint="0.39994506668294322"/>
        </patternFill>
      </fill>
    </dxf>
    <dxf>
      <fill>
        <patternFill>
          <bgColor rgb="FFFF7C80"/>
        </patternFill>
      </fill>
    </dxf>
    <dxf>
      <fill>
        <patternFill>
          <bgColor rgb="FFFFFF99"/>
        </patternFill>
      </fill>
    </dxf>
    <dxf>
      <fill>
        <patternFill>
          <bgColor rgb="FF00B050"/>
        </patternFill>
      </fill>
    </dxf>
    <dxf>
      <fill>
        <patternFill>
          <bgColor rgb="FFFF0000"/>
        </patternFill>
      </fill>
    </dxf>
    <dxf>
      <fill>
        <patternFill>
          <bgColor rgb="FFFFFF00"/>
        </patternFill>
      </fill>
    </dxf>
    <dxf>
      <fill>
        <patternFill>
          <bgColor rgb="FFFF7C80"/>
        </patternFill>
      </fill>
    </dxf>
    <dxf>
      <fill>
        <patternFill>
          <bgColor rgb="FFFFFF99"/>
        </patternFill>
      </fill>
    </dxf>
    <dxf>
      <fill>
        <patternFill>
          <bgColor rgb="FFFF7C80"/>
        </patternFill>
      </fill>
    </dxf>
    <dxf>
      <fill>
        <patternFill>
          <bgColor rgb="FFFFFF99"/>
        </patternFill>
      </fill>
    </dxf>
    <dxf>
      <fill>
        <patternFill>
          <bgColor theme="4" tint="0.79998168889431442"/>
        </patternFill>
      </fill>
    </dxf>
    <dxf>
      <fill>
        <patternFill>
          <bgColor theme="4" tint="0.79998168889431442"/>
        </patternFill>
      </fill>
    </dxf>
    <dxf>
      <fill>
        <patternFill>
          <bgColor theme="9" tint="0.39994506668294322"/>
        </patternFill>
      </fill>
    </dxf>
    <dxf>
      <fill>
        <patternFill>
          <bgColor rgb="FFFF7C80"/>
        </patternFill>
      </fill>
    </dxf>
    <dxf>
      <fill>
        <patternFill>
          <bgColor theme="7" tint="0.59996337778862885"/>
        </patternFill>
      </fill>
    </dxf>
    <dxf>
      <fill>
        <patternFill>
          <bgColor rgb="FFFF7C80"/>
        </patternFill>
      </fill>
    </dxf>
    <dxf>
      <fill>
        <patternFill>
          <bgColor rgb="FFFFFF99"/>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9" defaultPivotStyle="PivotStyleMedium7"/>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E1B6"/>
      <color rgb="FF7030A0"/>
      <color rgb="FFDDEBF7"/>
      <color rgb="FF0432FF"/>
      <color rgb="FFFF7C80"/>
      <color rgb="FFFF5050"/>
      <color rgb="FFFF6699"/>
      <color rgb="FFCCECFF"/>
      <color rgb="FF8503CD"/>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47329204779501"/>
          <c:y val="0.11181285073373"/>
          <c:w val="0.62634581008974999"/>
          <c:h val="0.69117337555138203"/>
        </c:manualLayout>
      </c:layout>
      <c:radarChart>
        <c:radarStyle val="filled"/>
        <c:varyColors val="0"/>
        <c:ser>
          <c:idx val="0"/>
          <c:order val="0"/>
          <c:tx>
            <c:v>Chapitres</c:v>
          </c:tx>
          <c:spPr>
            <a:solidFill>
              <a:schemeClr val="accent1">
                <a:alpha val="50000"/>
              </a:schemeClr>
            </a:solidFill>
            <a:ln w="25400">
              <a:solidFill>
                <a:srgbClr val="0070C0"/>
              </a:solidFill>
            </a:ln>
          </c:spPr>
          <c:dLbls>
            <c:dLbl>
              <c:idx val="0"/>
              <c:layout>
                <c:manualLayout>
                  <c:x val="0"/>
                  <c:y val="8.726432080288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AF-48F4-9FAC-B5643FCD9512}"/>
                </c:ext>
              </c:extLst>
            </c:dLbl>
            <c:dLbl>
              <c:idx val="1"/>
              <c:layout>
                <c:manualLayout>
                  <c:x val="-7.6150625106229206E-2"/>
                  <c:y val="3.23201188158824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AF-48F4-9FAC-B5643FCD9512}"/>
                </c:ext>
              </c:extLst>
            </c:dLbl>
            <c:dLbl>
              <c:idx val="2"/>
              <c:layout>
                <c:manualLayout>
                  <c:x val="0"/>
                  <c:y val="-7.7568285158117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AF-48F4-9FAC-B5643FCD9512}"/>
                </c:ext>
              </c:extLst>
            </c:dLbl>
            <c:dLbl>
              <c:idx val="3"/>
              <c:layout>
                <c:manualLayout>
                  <c:x val="7.3221754909835804E-2"/>
                  <c:y val="3.23201188158824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AF-48F4-9FAC-B5643FCD9512}"/>
                </c:ext>
              </c:extLst>
            </c:dLbl>
            <c:spPr>
              <a:noFill/>
              <a:ln>
                <a:noFill/>
              </a:ln>
              <a:effectLst/>
            </c:spPr>
            <c:txPr>
              <a:bodyPr wrap="square" lIns="38100" tIns="19050" rIns="38100" bIns="19050" anchor="ctr">
                <a:spAutoFit/>
              </a:bodyPr>
              <a:lstStyle/>
              <a:p>
                <a:pPr>
                  <a:defRPr sz="800" b="1">
                    <a:latin typeface="Arial Narrow" charset="0"/>
                    <a:ea typeface="Arial Narrow" charset="0"/>
                    <a:cs typeface="Arial Narrow"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('Résultats Globaux'!$A$60:$E$60,'Résultats Globaux'!$A$67:$E$67,'Résultats Globaux'!$A$72:$E$72,'Résultats Globaux'!$A$74:$E$74)</c:f>
              <c:strCache>
                <c:ptCount val="4"/>
                <c:pt idx="0">
                  <c:v>Chapitre II : Mise sur le marché </c:v>
                </c:pt>
                <c:pt idx="1">
                  <c:v> Chapitre III : Enregistrement, EUDAMED et Résumé périodique de sécurité et de performance</c:v>
                </c:pt>
                <c:pt idx="2">
                  <c:v>Chapitre VI: Evaluation clinique et investigation clinique</c:v>
                </c:pt>
                <c:pt idx="3">
                  <c:v>Chapitre VII: Surveillance après commercialisation, Vigilance et surveillance du marché</c:v>
                </c:pt>
              </c:strCache>
            </c:strRef>
          </c:cat>
          <c:val>
            <c:numRef>
              <c:f>('Résultats Globaux'!$F$60,'Résultats Globaux'!$F$67,'Résultats Globaux'!$F$72,'Résultats Globaux'!$F$74)</c:f>
              <c:numCache>
                <c:formatCode>0%</c:formatCode>
                <c:ptCount val="4"/>
                <c:pt idx="0">
                  <c:v>0</c:v>
                </c:pt>
                <c:pt idx="1">
                  <c:v>0</c:v>
                </c:pt>
                <c:pt idx="2">
                  <c:v>0</c:v>
                </c:pt>
                <c:pt idx="3">
                  <c:v>0</c:v>
                </c:pt>
              </c:numCache>
            </c:numRef>
          </c:val>
          <c:extLst>
            <c:ext xmlns:c16="http://schemas.microsoft.com/office/drawing/2014/chart" uri="{C3380CC4-5D6E-409C-BE32-E72D297353CC}">
              <c16:uniqueId val="{00000004-CEAF-48F4-9FAC-B5643FCD9512}"/>
            </c:ext>
          </c:extLst>
        </c:ser>
        <c:dLbls>
          <c:showLegendKey val="0"/>
          <c:showVal val="0"/>
          <c:showCatName val="0"/>
          <c:showSerName val="0"/>
          <c:showPercent val="0"/>
          <c:showBubbleSize val="0"/>
        </c:dLbls>
        <c:axId val="-1296752288"/>
        <c:axId val="-1289441680"/>
      </c:radarChart>
      <c:catAx>
        <c:axId val="-12967522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accent6">
                    <a:lumMod val="50000"/>
                  </a:schemeClr>
                </a:solidFill>
                <a:latin typeface="Arial Narrow" charset="0"/>
                <a:ea typeface="Arial Narrow" charset="0"/>
                <a:cs typeface="Arial Narrow" charset="0"/>
              </a:defRPr>
            </a:pPr>
            <a:endParaRPr lang="fr-FR"/>
          </a:p>
        </c:txPr>
        <c:crossAx val="-1289441680"/>
        <c:crosses val="autoZero"/>
        <c:auto val="1"/>
        <c:lblAlgn val="ctr"/>
        <c:lblOffset val="100"/>
        <c:noMultiLvlLbl val="0"/>
      </c:catAx>
      <c:valAx>
        <c:axId val="-1289441680"/>
        <c:scaling>
          <c:orientation val="minMax"/>
          <c:max val="1"/>
          <c:min val="0"/>
        </c:scaling>
        <c:delete val="0"/>
        <c:axPos val="l"/>
        <c:majorGridlines>
          <c:spPr>
            <a:ln w="3175" cap="flat" cmpd="sng" algn="ctr">
              <a:solidFill>
                <a:schemeClr val="bg1">
                  <a:lumMod val="65000"/>
                </a:schemeClr>
              </a:solidFill>
              <a:prstDash val="sysDot"/>
              <a:round/>
            </a:ln>
            <a:effectLst/>
          </c:spPr>
        </c:majorGridlines>
        <c:numFmt formatCode="0%" sourceLinked="1"/>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500" b="0" i="0" u="none" strike="noStrike" kern="1200" baseline="0">
                <a:solidFill>
                  <a:schemeClr val="bg1">
                    <a:lumMod val="50000"/>
                  </a:schemeClr>
                </a:solidFill>
                <a:latin typeface="Arial" charset="0"/>
                <a:ea typeface="Arial" charset="0"/>
                <a:cs typeface="Arial" charset="0"/>
              </a:defRPr>
            </a:pPr>
            <a:endParaRPr lang="fr-FR"/>
          </a:p>
        </c:txPr>
        <c:crossAx val="-1296752288"/>
        <c:crosses val="autoZero"/>
        <c:crossBetween val="between"/>
        <c:majorUnit val="0.2"/>
        <c:minorUnit val="0.04"/>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oddFooter>&amp;L&amp;"Arial Narrow,Normal"&amp;6© BEUZELIN Laurine, DESGRANGES Amaury, EMILE Quentin&amp;R&amp;"Arial Narrow,Normal"&amp;6page n° &amp;P/&amp;N</c:oddFooter>
    </c:headerFooter>
    <c:pageMargins b="0.750000000000002" l="0.70000000000000095" r="0.70000000000000095" t="0.750000000000002"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47329204779501"/>
          <c:y val="0.11181285073373"/>
          <c:w val="0.62634581008974999"/>
          <c:h val="0.69117337555138203"/>
        </c:manualLayout>
      </c:layout>
      <c:radarChart>
        <c:radarStyle val="filled"/>
        <c:varyColors val="0"/>
        <c:ser>
          <c:idx val="0"/>
          <c:order val="0"/>
          <c:tx>
            <c:v>Articles des Chapitres</c:v>
          </c:tx>
          <c:spPr>
            <a:solidFill>
              <a:schemeClr val="accent1">
                <a:alpha val="50000"/>
              </a:schemeClr>
            </a:solidFill>
            <a:ln w="25400">
              <a:solidFill>
                <a:srgbClr val="0070C0"/>
              </a:solidFill>
            </a:ln>
          </c:spPr>
          <c:dLbls>
            <c:dLbl>
              <c:idx val="0"/>
              <c:layout>
                <c:manualLayout>
                  <c:x val="-4.6710788132370302E-3"/>
                  <c:y val="7.8785837649502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CE-4C16-918B-4CC13063DAD0}"/>
                </c:ext>
              </c:extLst>
            </c:dLbl>
            <c:dLbl>
              <c:idx val="1"/>
              <c:layout>
                <c:manualLayout>
                  <c:x val="-2.8033828909049301E-2"/>
                  <c:y val="7.640299337775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CE-4C16-918B-4CC13063DAD0}"/>
                </c:ext>
              </c:extLst>
            </c:dLbl>
            <c:dLbl>
              <c:idx val="2"/>
              <c:layout>
                <c:manualLayout>
                  <c:x val="-5.6067473917358002E-2"/>
                  <c:y val="5.49118019274770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CE-4C16-918B-4CC13063DAD0}"/>
                </c:ext>
              </c:extLst>
            </c:dLbl>
            <c:dLbl>
              <c:idx val="3"/>
              <c:layout>
                <c:manualLayout>
                  <c:x val="-7.7088248080628002E-2"/>
                  <c:y val="2.62491873469091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CE-4C16-918B-4CC13063DAD0}"/>
                </c:ext>
              </c:extLst>
            </c:dLbl>
            <c:dLbl>
              <c:idx val="4"/>
              <c:layout>
                <c:manualLayout>
                  <c:x val="-7.7090087088034803E-2"/>
                  <c:y val="-8.736994732558360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ACE-4C16-918B-4CC13063DAD0}"/>
                </c:ext>
              </c:extLst>
            </c:dLbl>
            <c:dLbl>
              <c:idx val="5"/>
              <c:layout>
                <c:manualLayout>
                  <c:x val="-7.0080710357069101E-2"/>
                  <c:y val="-3.342061047719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ACE-4C16-918B-4CC13063DAD0}"/>
                </c:ext>
              </c:extLst>
            </c:dLbl>
            <c:dLbl>
              <c:idx val="6"/>
              <c:layout>
                <c:manualLayout>
                  <c:x val="-5.1390878081900598E-2"/>
                  <c:y val="-5.4919306948805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ACE-4C16-918B-4CC13063DAD0}"/>
                </c:ext>
              </c:extLst>
            </c:dLbl>
            <c:dLbl>
              <c:idx val="7"/>
              <c:layout>
                <c:manualLayout>
                  <c:x val="-2.56955309913206E-2"/>
                  <c:y val="-7.16296121874041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ACE-4C16-918B-4CC13063DAD0}"/>
                </c:ext>
              </c:extLst>
            </c:dLbl>
            <c:dLbl>
              <c:idx val="8"/>
              <c:layout>
                <c:manualLayout>
                  <c:x val="2.3355394066184301E-3"/>
                  <c:y val="-7.40201491060111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ACE-4C16-918B-4CC13063DAD0}"/>
                </c:ext>
              </c:extLst>
            </c:dLbl>
            <c:dLbl>
              <c:idx val="9"/>
              <c:layout>
                <c:manualLayout>
                  <c:x val="3.2706562828952401E-2"/>
                  <c:y val="-7.16221071660757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ACE-4C16-918B-4CC13063DAD0}"/>
                </c:ext>
              </c:extLst>
            </c:dLbl>
            <c:dLbl>
              <c:idx val="10"/>
              <c:layout>
                <c:manualLayout>
                  <c:x val="6.0736713723188201E-2"/>
                  <c:y val="-5.01384207371243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ACE-4C16-918B-4CC13063DAD0}"/>
                </c:ext>
              </c:extLst>
            </c:dLbl>
            <c:dLbl>
              <c:idx val="11"/>
              <c:layout>
                <c:manualLayout>
                  <c:x val="7.7088248080627905E-2"/>
                  <c:y val="-2.624918734690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ACE-4C16-918B-4CC13063DAD0}"/>
                </c:ext>
              </c:extLst>
            </c:dLbl>
            <c:dLbl>
              <c:idx val="12"/>
              <c:layout>
                <c:manualLayout>
                  <c:x val="8.6430405707102004E-2"/>
                  <c:y val="7.5050213283324897E-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ACE-4C16-918B-4CC13063DAD0}"/>
                </c:ext>
              </c:extLst>
            </c:dLbl>
            <c:dLbl>
              <c:idx val="13"/>
              <c:layout>
                <c:manualLayout>
                  <c:x val="7.9422867983543102E-2"/>
                  <c:y val="3.339772016214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ACE-4C16-918B-4CC13063DAD0}"/>
                </c:ext>
              </c:extLst>
            </c:dLbl>
            <c:dLbl>
              <c:idx val="14"/>
              <c:layout>
                <c:manualLayout>
                  <c:x val="5.3726417488519099E-2"/>
                  <c:y val="6.206783976404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ACE-4C16-918B-4CC13063DAD0}"/>
                </c:ext>
              </c:extLst>
            </c:dLbl>
            <c:dLbl>
              <c:idx val="15"/>
              <c:layout>
                <c:manualLayout>
                  <c:x val="2.56955309913206E-2"/>
                  <c:y val="7.87858376495022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ACE-4C16-918B-4CC13063DAD0}"/>
                </c:ext>
              </c:extLst>
            </c:dLbl>
            <c:spPr>
              <a:noFill/>
              <a:ln>
                <a:noFill/>
              </a:ln>
              <a:effectLst/>
            </c:spPr>
            <c:txPr>
              <a:bodyPr wrap="square" lIns="38100" tIns="19050" rIns="38100" bIns="19050" anchor="ctr">
                <a:spAutoFit/>
              </a:bodyPr>
              <a:lstStyle/>
              <a:p>
                <a:pPr>
                  <a:defRPr sz="800" b="1">
                    <a:latin typeface="Arial Narrow" charset="0"/>
                    <a:ea typeface="Arial Narrow" charset="0"/>
                    <a:cs typeface="Arial Narrow"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('Résultats Globaux'!$A$61:$E$66,'Résultats Globaux'!$A$68:$E$71,'Résultats Globaux'!$A$73:$E$73,'Résultats Globaux'!$A$75:$E$79)</c:f>
              <c:strCache>
                <c:ptCount val="16"/>
                <c:pt idx="0">
                  <c:v>Art 7 : Allégations</c:v>
                </c:pt>
                <c:pt idx="1">
                  <c:v>Art 10 : Obligations générales des fabricants</c:v>
                </c:pt>
                <c:pt idx="2">
                  <c:v>Art 15 : Personne chargée de veiller au respect de la réglementation</c:v>
                </c:pt>
                <c:pt idx="3">
                  <c:v>Art 18 : Carte d'implant et informations à fournir au patient avec un dispositif implantable</c:v>
                </c:pt>
                <c:pt idx="4">
                  <c:v>Art 19 : Déclaration de conformité UE</c:v>
                </c:pt>
                <c:pt idx="5">
                  <c:v>Art 20 : Marquage de conformité CE</c:v>
                </c:pt>
                <c:pt idx="6">
                  <c:v>Art 27 : Système d'identification unique des dispositifs</c:v>
                </c:pt>
                <c:pt idx="7">
                  <c:v>Art 29 : Enregistrement des dispositifs</c:v>
                </c:pt>
                <c:pt idx="8">
                  <c:v>Art 31 : Enregistrement des fabricants</c:v>
                </c:pt>
                <c:pt idx="9">
                  <c:v>Art 32 : Résumé des caractéristiques de sécurité et des performances cliniques</c:v>
                </c:pt>
                <c:pt idx="10">
                  <c:v>Art 61 : Evaluation clinique</c:v>
                </c:pt>
                <c:pt idx="11">
                  <c:v>Art 83 : Système de surveillance après commercialisation mis en place par le fabricant </c:v>
                </c:pt>
                <c:pt idx="12">
                  <c:v>Art 86 : Rapport périodique actualisé de sécurité </c:v>
                </c:pt>
                <c:pt idx="13">
                  <c:v>Art 87 : Notification des incidents graves et des mesures correctives de sécurité </c:v>
                </c:pt>
                <c:pt idx="14">
                  <c:v>Art 88 : Rapport de tendances </c:v>
                </c:pt>
                <c:pt idx="15">
                  <c:v>Art 89 : Analyse des incidents graves et des mesures correctives de sécurité </c:v>
                </c:pt>
              </c:strCache>
            </c:strRef>
          </c:cat>
          <c:val>
            <c:numRef>
              <c:f>('Résultats Globaux'!$F$61:$F$66,'Résultats Globaux'!$F$68:$F$71,'Résultats Globaux'!$F$73,'Résultats Globaux'!$F$75:$F$79)</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0-DACE-4C16-918B-4CC13063DAD0}"/>
            </c:ext>
          </c:extLst>
        </c:ser>
        <c:dLbls>
          <c:showLegendKey val="0"/>
          <c:showVal val="0"/>
          <c:showCatName val="0"/>
          <c:showSerName val="0"/>
          <c:showPercent val="0"/>
          <c:showBubbleSize val="0"/>
        </c:dLbls>
        <c:axId val="-1296705648"/>
        <c:axId val="-1356346592"/>
      </c:radarChart>
      <c:catAx>
        <c:axId val="-12967056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accent6">
                    <a:lumMod val="50000"/>
                  </a:schemeClr>
                </a:solidFill>
                <a:latin typeface="Arial Narrow" charset="0"/>
                <a:ea typeface="Arial Narrow" charset="0"/>
                <a:cs typeface="Arial Narrow" charset="0"/>
              </a:defRPr>
            </a:pPr>
            <a:endParaRPr lang="fr-FR"/>
          </a:p>
        </c:txPr>
        <c:crossAx val="-1356346592"/>
        <c:crosses val="autoZero"/>
        <c:auto val="1"/>
        <c:lblAlgn val="ctr"/>
        <c:lblOffset val="100"/>
        <c:noMultiLvlLbl val="0"/>
      </c:catAx>
      <c:valAx>
        <c:axId val="-1356346592"/>
        <c:scaling>
          <c:orientation val="minMax"/>
          <c:max val="1"/>
          <c:min val="0"/>
        </c:scaling>
        <c:delete val="0"/>
        <c:axPos val="l"/>
        <c:majorGridlines>
          <c:spPr>
            <a:ln w="3175" cap="flat" cmpd="sng" algn="ctr">
              <a:solidFill>
                <a:schemeClr val="bg1">
                  <a:lumMod val="65000"/>
                </a:schemeClr>
              </a:solidFill>
              <a:prstDash val="sysDot"/>
              <a:round/>
            </a:ln>
            <a:effectLst/>
          </c:spPr>
        </c:majorGridlines>
        <c:numFmt formatCode="0%" sourceLinked="1"/>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500" b="0" i="0" u="none" strike="noStrike" kern="1200" baseline="0">
                <a:solidFill>
                  <a:schemeClr val="bg1">
                    <a:lumMod val="50000"/>
                  </a:schemeClr>
                </a:solidFill>
                <a:latin typeface="Arial" charset="0"/>
                <a:ea typeface="Arial" charset="0"/>
                <a:cs typeface="Arial" charset="0"/>
              </a:defRPr>
            </a:pPr>
            <a:endParaRPr lang="fr-FR"/>
          </a:p>
        </c:txPr>
        <c:crossAx val="-1296705648"/>
        <c:crosses val="autoZero"/>
        <c:crossBetween val="between"/>
        <c:majorUnit val="0.2"/>
        <c:minorUnit val="0.04"/>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oddFooter>&amp;L&amp;"Arial Narrow,Normal"&amp;6© BEUZELIN Laurine, DESGRANGES Amaury, EMILE Quentin&amp;R&amp;"Arial Narrow,Normal"&amp;6page n° &amp;P/&amp;N</c:oddFooter>
    </c:headerFooter>
    <c:pageMargins b="0.750000000000002" l="0.70000000000000095" r="0.70000000000000095" t="0.750000000000002"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571500541105299"/>
          <c:y val="0.21972518611542799"/>
          <c:w val="0.56746333544799799"/>
          <c:h val="0.58641756411646395"/>
        </c:manualLayout>
      </c:layout>
      <c:radarChart>
        <c:radarStyle val="filled"/>
        <c:varyColors val="0"/>
        <c:ser>
          <c:idx val="0"/>
          <c:order val="0"/>
          <c:tx>
            <c:v>Annexes</c:v>
          </c:tx>
          <c:spPr>
            <a:solidFill>
              <a:schemeClr val="accent1">
                <a:alpha val="50000"/>
              </a:schemeClr>
            </a:solidFill>
            <a:ln w="25400">
              <a:solidFill>
                <a:srgbClr val="0070C0"/>
              </a:solidFill>
            </a:ln>
          </c:spPr>
          <c:dLbls>
            <c:dLbl>
              <c:idx val="0"/>
              <c:layout>
                <c:manualLayout>
                  <c:x val="-8.6852524632065694E-17"/>
                  <c:y val="8.3684439405907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10-489B-AAEA-CB2072D5F811}"/>
                </c:ext>
              </c:extLst>
            </c:dLbl>
            <c:dLbl>
              <c:idx val="1"/>
              <c:layout>
                <c:manualLayout>
                  <c:x val="-8.1775736232860899E-2"/>
                  <c:y val="2.86757654625836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10-489B-AAEA-CB2072D5F811}"/>
                </c:ext>
              </c:extLst>
            </c:dLbl>
            <c:dLbl>
              <c:idx val="2"/>
              <c:layout>
                <c:manualLayout>
                  <c:x val="-4.9065404436841299E-2"/>
                  <c:y val="-6.69371071013625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610-489B-AAEA-CB2072D5F811}"/>
                </c:ext>
              </c:extLst>
            </c:dLbl>
            <c:dLbl>
              <c:idx val="3"/>
              <c:layout>
                <c:manualLayout>
                  <c:x val="5.1337336056194498E-2"/>
                  <c:y val="-6.45465363868870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10-489B-AAEA-CB2072D5F811}"/>
                </c:ext>
              </c:extLst>
            </c:dLbl>
            <c:dLbl>
              <c:idx val="4"/>
              <c:layout>
                <c:manualLayout>
                  <c:x val="7.9374736665014795E-2"/>
                  <c:y val="2.390439219936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610-489B-AAEA-CB2072D5F811}"/>
                </c:ext>
              </c:extLst>
            </c:dLbl>
            <c:spPr>
              <a:noFill/>
              <a:ln>
                <a:noFill/>
              </a:ln>
              <a:effectLst/>
            </c:spPr>
            <c:txPr>
              <a:bodyPr wrap="square" lIns="38100" tIns="19050" rIns="38100" bIns="19050" anchor="ctr">
                <a:spAutoFit/>
              </a:bodyPr>
              <a:lstStyle/>
              <a:p>
                <a:pPr>
                  <a:defRPr sz="800" b="1">
                    <a:latin typeface="Arial Narrow" charset="0"/>
                    <a:ea typeface="Arial Narrow" charset="0"/>
                    <a:cs typeface="Arial Narrow"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('Résultats Globaux'!$A$81:$E$81,'Résultats Globaux'!$A$85:$E$85,'Résultats Globaux'!$A$92:$E$92,'Résultats Globaux'!$A$93:$E$93,'Résultats Globaux'!$A$97:$E$97)</c:f>
              <c:strCache>
                <c:ptCount val="5"/>
                <c:pt idx="0">
                  <c:v>Annexe I : Exigences générales en matière de sécurité et de performance</c:v>
                </c:pt>
                <c:pt idx="1">
                  <c:v>Annexe II : Documentation technique</c:v>
                </c:pt>
                <c:pt idx="2">
                  <c:v>Annexe III : Documentation relative à la surveillance post commercialisation</c:v>
                </c:pt>
                <c:pt idx="3">
                  <c:v>Annexe VI : Informations à fournir lors de l'enregistrment des dispositifs et des orpérateurs économiques et système IUD</c:v>
                </c:pt>
                <c:pt idx="4">
                  <c:v>Annexe XIV : Evaluation clinique &amp; suivi clinique àpres commercialisation</c:v>
                </c:pt>
              </c:strCache>
            </c:strRef>
          </c:cat>
          <c:val>
            <c:numRef>
              <c:f>('Résultats Globaux'!$F$81,'Résultats Globaux'!$F$85,'Résultats Globaux'!$F$92,'Résultats Globaux'!$F$93,'Résultats Globaux'!$F$97)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5-C610-489B-AAEA-CB2072D5F811}"/>
            </c:ext>
          </c:extLst>
        </c:ser>
        <c:dLbls>
          <c:showLegendKey val="0"/>
          <c:showVal val="0"/>
          <c:showCatName val="0"/>
          <c:showSerName val="0"/>
          <c:showPercent val="0"/>
          <c:showBubbleSize val="0"/>
        </c:dLbls>
        <c:axId val="-1300991712"/>
        <c:axId val="-1292668016"/>
      </c:radarChart>
      <c:catAx>
        <c:axId val="-1300991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accent6">
                    <a:lumMod val="50000"/>
                  </a:schemeClr>
                </a:solidFill>
                <a:latin typeface="Arial Narrow" charset="0"/>
                <a:ea typeface="Arial Narrow" charset="0"/>
                <a:cs typeface="Arial Narrow" charset="0"/>
              </a:defRPr>
            </a:pPr>
            <a:endParaRPr lang="fr-FR"/>
          </a:p>
        </c:txPr>
        <c:crossAx val="-1292668016"/>
        <c:crosses val="autoZero"/>
        <c:auto val="1"/>
        <c:lblAlgn val="ctr"/>
        <c:lblOffset val="100"/>
        <c:noMultiLvlLbl val="0"/>
      </c:catAx>
      <c:valAx>
        <c:axId val="-1292668016"/>
        <c:scaling>
          <c:orientation val="minMax"/>
          <c:max val="1"/>
          <c:min val="0"/>
        </c:scaling>
        <c:delete val="0"/>
        <c:axPos val="l"/>
        <c:majorGridlines>
          <c:spPr>
            <a:ln w="3175" cap="flat" cmpd="sng" algn="ctr">
              <a:solidFill>
                <a:schemeClr val="bg1">
                  <a:lumMod val="65000"/>
                </a:schemeClr>
              </a:solidFill>
              <a:prstDash val="sysDot"/>
              <a:round/>
            </a:ln>
            <a:effectLst/>
          </c:spPr>
        </c:majorGridlines>
        <c:numFmt formatCode="0%" sourceLinked="1"/>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500" b="0" i="0" u="none" strike="noStrike" kern="1200" baseline="0">
                <a:solidFill>
                  <a:schemeClr val="bg1">
                    <a:lumMod val="50000"/>
                  </a:schemeClr>
                </a:solidFill>
                <a:latin typeface="Arial" charset="0"/>
                <a:ea typeface="Arial" charset="0"/>
                <a:cs typeface="Arial" charset="0"/>
              </a:defRPr>
            </a:pPr>
            <a:endParaRPr lang="fr-FR"/>
          </a:p>
        </c:txPr>
        <c:crossAx val="-1300991712"/>
        <c:crosses val="autoZero"/>
        <c:crossBetween val="between"/>
        <c:majorUnit val="0.2"/>
        <c:minorUnit val="0.04"/>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oddFooter>&amp;L&amp;"Arial Narrow,Normal"&amp;6© BEUZELIN Laurine, DESGRANGES Amaury, EMILE Quentin&amp;R&amp;"Arial Narrow,Normal"&amp;6page n° &amp;P/&amp;N</c:oddFooter>
    </c:headerFooter>
    <c:pageMargins b="0.750000000000002" l="0.70000000000000095" r="0.70000000000000095" t="0.750000000000002"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93189536142101"/>
          <c:y val="0.221705674111284"/>
          <c:w val="0.61312199126767897"/>
          <c:h val="0.61849612410104404"/>
        </c:manualLayout>
      </c:layout>
      <c:radarChart>
        <c:radarStyle val="filled"/>
        <c:varyColors val="0"/>
        <c:ser>
          <c:idx val="0"/>
          <c:order val="0"/>
          <c:tx>
            <c:v>Sous-parties des Annexes</c:v>
          </c:tx>
          <c:spPr>
            <a:solidFill>
              <a:schemeClr val="accent1">
                <a:alpha val="50000"/>
              </a:schemeClr>
            </a:solidFill>
            <a:ln w="25400">
              <a:solidFill>
                <a:srgbClr val="0070C0"/>
              </a:solidFill>
            </a:ln>
          </c:spPr>
          <c:dLbls>
            <c:dLbl>
              <c:idx val="0"/>
              <c:layout>
                <c:manualLayout>
                  <c:x val="-2.3696682464455E-3"/>
                  <c:y val="8.36653596424656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88-4D46-B331-358536B8876D}"/>
                </c:ext>
              </c:extLst>
            </c:dLbl>
            <c:dLbl>
              <c:idx val="1"/>
              <c:layout>
                <c:manualLayout>
                  <c:x val="-3.7914691943128E-2"/>
                  <c:y val="6.69322877139724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88-4D46-B331-358536B8876D}"/>
                </c:ext>
              </c:extLst>
            </c:dLbl>
            <c:dLbl>
              <c:idx val="2"/>
              <c:layout>
                <c:manualLayout>
                  <c:x val="-6.1611374407582901E-2"/>
                  <c:y val="4.541833809162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88-4D46-B331-358536B8876D}"/>
                </c:ext>
              </c:extLst>
            </c:dLbl>
            <c:dLbl>
              <c:idx val="3"/>
              <c:layout>
                <c:manualLayout>
                  <c:x val="-8.0568720379146905E-2"/>
                  <c:y val="1.434263308156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A88-4D46-B331-358536B8876D}"/>
                </c:ext>
              </c:extLst>
            </c:dLbl>
            <c:dLbl>
              <c:idx val="4"/>
              <c:layout>
                <c:manualLayout>
                  <c:x val="-8.5308056872037893E-2"/>
                  <c:y val="-2.15139496223482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A88-4D46-B331-358536B8876D}"/>
                </c:ext>
              </c:extLst>
            </c:dLbl>
            <c:dLbl>
              <c:idx val="5"/>
              <c:layout>
                <c:manualLayout>
                  <c:x val="-6.3981042654028403E-2"/>
                  <c:y val="-4.7808776938551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A88-4D46-B331-358536B8876D}"/>
                </c:ext>
              </c:extLst>
            </c:dLbl>
            <c:dLbl>
              <c:idx val="6"/>
              <c:layout>
                <c:manualLayout>
                  <c:x val="-3.5545023696682498E-2"/>
                  <c:y val="-7.41036042547554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A88-4D46-B331-358536B8876D}"/>
                </c:ext>
              </c:extLst>
            </c:dLbl>
            <c:dLbl>
              <c:idx val="7"/>
              <c:layout>
                <c:manualLayout>
                  <c:x val="0"/>
                  <c:y val="-8.60557984893933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A88-4D46-B331-358536B8876D}"/>
                </c:ext>
              </c:extLst>
            </c:dLbl>
            <c:dLbl>
              <c:idx val="8"/>
              <c:layout>
                <c:manualLayout>
                  <c:x val="3.5545023696682498E-2"/>
                  <c:y val="-7.41036042547554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A88-4D46-B331-358536B8876D}"/>
                </c:ext>
              </c:extLst>
            </c:dLbl>
            <c:dLbl>
              <c:idx val="9"/>
              <c:layout>
                <c:manualLayout>
                  <c:x val="6.63507109004738E-2"/>
                  <c:y val="-4.7808776938551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A88-4D46-B331-358536B8876D}"/>
                </c:ext>
              </c:extLst>
            </c:dLbl>
            <c:dLbl>
              <c:idx val="10"/>
              <c:layout>
                <c:manualLayout>
                  <c:x val="8.5308056872037796E-2"/>
                  <c:y val="-1.434263308156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A88-4D46-B331-358536B8876D}"/>
                </c:ext>
              </c:extLst>
            </c:dLbl>
            <c:dLbl>
              <c:idx val="11"/>
              <c:layout>
                <c:manualLayout>
                  <c:x val="9.0047393364928799E-2"/>
                  <c:y val="1.67330719284931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A88-4D46-B331-358536B8876D}"/>
                </c:ext>
              </c:extLst>
            </c:dLbl>
            <c:dLbl>
              <c:idx val="12"/>
              <c:layout>
                <c:manualLayout>
                  <c:x val="6.3981042654028306E-2"/>
                  <c:y val="5.2589654632407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A88-4D46-B331-358536B8876D}"/>
                </c:ext>
              </c:extLst>
            </c:dLbl>
            <c:dLbl>
              <c:idx val="13"/>
              <c:layout>
                <c:manualLayout>
                  <c:x val="3.0805687203791499E-2"/>
                  <c:y val="7.6494043101682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A88-4D46-B331-358536B8876D}"/>
                </c:ext>
              </c:extLst>
            </c:dLbl>
            <c:spPr>
              <a:noFill/>
              <a:ln>
                <a:noFill/>
              </a:ln>
              <a:effectLst/>
            </c:spPr>
            <c:txPr>
              <a:bodyPr wrap="square" lIns="38100" tIns="19050" rIns="38100" bIns="19050" anchor="ctr">
                <a:spAutoFit/>
              </a:bodyPr>
              <a:lstStyle/>
              <a:p>
                <a:pPr>
                  <a:defRPr sz="800" b="1">
                    <a:latin typeface="Arial Narrow" charset="0"/>
                    <a:ea typeface="Arial Narrow" charset="0"/>
                    <a:cs typeface="Arial Narrow"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('Résultats Globaux'!$A$82:$E$84,'Résultats Globaux'!$A$86:$E$91,'Résultats Globaux'!$A$94:$E$96,'Résultats Globaux'!$A$98:$E$99)</c:f>
              <c:strCache>
                <c:ptCount val="14"/>
                <c:pt idx="0">
                  <c:v>Chapitre I : Exigences générales</c:v>
                </c:pt>
                <c:pt idx="1">
                  <c:v>Chapitre II : Exigences relatives à la conception et à la fabrication</c:v>
                </c:pt>
                <c:pt idx="2">
                  <c:v>Chapitre III  Exigences relatives aux informations fournies avec le dispositif</c:v>
                </c:pt>
                <c:pt idx="3">
                  <c:v>1. Description et spécification du dispositif, y compris les variantes et les accessoires</c:v>
                </c:pt>
                <c:pt idx="4">
                  <c:v>2. Informations devant être fournies par le fabricant</c:v>
                </c:pt>
                <c:pt idx="5">
                  <c:v>3. Informations sur la conception et la fabrication</c:v>
                </c:pt>
                <c:pt idx="6">
                  <c:v>4. Exigences générales en matière de sécurité et de performances</c:v>
                </c:pt>
                <c:pt idx="7">
                  <c:v>5. Analyse bénéfice/risque et gestion des risques</c:v>
                </c:pt>
                <c:pt idx="8">
                  <c:v>6. Vérification et validation du produit</c:v>
                </c:pt>
                <c:pt idx="9">
                  <c:v>Partie A : Informations à fournir lors de l'enregistrement des dispositifs et opérateurs economiques</c:v>
                </c:pt>
                <c:pt idx="10">
                  <c:v>Partie B : Principaux éléments de données à fournir à la base de données IUD avec l'IUD-ID</c:v>
                </c:pt>
                <c:pt idx="11">
                  <c:v>Partie C : Le système IUD</c:v>
                </c:pt>
                <c:pt idx="12">
                  <c:v>Partie A : Evaluation clinique</c:v>
                </c:pt>
                <c:pt idx="13">
                  <c:v>Partie B : Suivi clinique àprès commercialisation</c:v>
                </c:pt>
              </c:strCache>
            </c:strRef>
          </c:cat>
          <c:val>
            <c:numRef>
              <c:f>('Résultats Globaux'!$F$82:$F$84,'Résultats Globaux'!$F$86:$F$91,'Résultats Globaux'!$F$94:$F$96,'Résultats Globaux'!$F$98:$F$99)</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E-4A88-4D46-B331-358536B8876D}"/>
            </c:ext>
          </c:extLst>
        </c:ser>
        <c:dLbls>
          <c:showLegendKey val="0"/>
          <c:showVal val="0"/>
          <c:showCatName val="0"/>
          <c:showSerName val="0"/>
          <c:showPercent val="0"/>
          <c:showBubbleSize val="0"/>
        </c:dLbls>
        <c:axId val="-1285018352"/>
        <c:axId val="-1773756672"/>
      </c:radarChart>
      <c:catAx>
        <c:axId val="-12850183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6">
                    <a:lumMod val="50000"/>
                  </a:schemeClr>
                </a:solidFill>
                <a:latin typeface="Arial Narrow" charset="0"/>
                <a:ea typeface="Arial Narrow" charset="0"/>
                <a:cs typeface="Arial Narrow" charset="0"/>
              </a:defRPr>
            </a:pPr>
            <a:endParaRPr lang="fr-FR"/>
          </a:p>
        </c:txPr>
        <c:crossAx val="-1773756672"/>
        <c:crosses val="autoZero"/>
        <c:auto val="1"/>
        <c:lblAlgn val="ctr"/>
        <c:lblOffset val="100"/>
        <c:noMultiLvlLbl val="0"/>
      </c:catAx>
      <c:valAx>
        <c:axId val="-1773756672"/>
        <c:scaling>
          <c:orientation val="minMax"/>
          <c:max val="1"/>
          <c:min val="0"/>
        </c:scaling>
        <c:delete val="0"/>
        <c:axPos val="l"/>
        <c:majorGridlines>
          <c:spPr>
            <a:ln w="3175" cap="flat" cmpd="sng" algn="ctr">
              <a:solidFill>
                <a:schemeClr val="bg1">
                  <a:lumMod val="65000"/>
                </a:schemeClr>
              </a:solidFill>
              <a:prstDash val="sysDot"/>
              <a:round/>
            </a:ln>
            <a:effectLst/>
          </c:spPr>
        </c:majorGridlines>
        <c:numFmt formatCode="0%" sourceLinked="1"/>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500" b="0" i="0" u="none" strike="noStrike" kern="1200" baseline="0">
                <a:solidFill>
                  <a:schemeClr val="bg1">
                    <a:lumMod val="50000"/>
                  </a:schemeClr>
                </a:solidFill>
                <a:latin typeface="Arial" charset="0"/>
                <a:ea typeface="Arial" charset="0"/>
                <a:cs typeface="Arial" charset="0"/>
              </a:defRPr>
            </a:pPr>
            <a:endParaRPr lang="fr-FR"/>
          </a:p>
        </c:txPr>
        <c:crossAx val="-1285018352"/>
        <c:crosses val="autoZero"/>
        <c:crossBetween val="between"/>
        <c:majorUnit val="0.2"/>
        <c:minorUnit val="0.04"/>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oddFooter>&amp;L&amp;"Arial Narrow,Normal"&amp;6© BEUZELIN Laurine, DESGRANGES Amaury, EMILE Quentin&amp;R&amp;"Arial Narrow,Normal"&amp;6page n° &amp;P/&amp;N</c:oddFooter>
    </c:headerFooter>
    <c:pageMargins b="0.750000000000002" l="0.70000000000000095" r="0.70000000000000095" t="0.750000000000002"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55974502227401"/>
          <c:y val="0.15444618403225299"/>
          <c:w val="0.72076104293480003"/>
          <c:h val="0.75774733881668699"/>
        </c:manualLayout>
      </c:layout>
      <c:radarChart>
        <c:radarStyle val="filled"/>
        <c:varyColors val="0"/>
        <c:ser>
          <c:idx val="0"/>
          <c:order val="0"/>
          <c:tx>
            <c:v>Maitrise documentaire</c:v>
          </c:tx>
          <c:spPr>
            <a:solidFill>
              <a:schemeClr val="accent1">
                <a:alpha val="50000"/>
              </a:schemeClr>
            </a:solidFill>
            <a:ln w="25400">
              <a:solidFill>
                <a:srgbClr val="0070C0"/>
              </a:solidFill>
            </a:ln>
          </c:spPr>
          <c:dLbls>
            <c:dLbl>
              <c:idx val="0"/>
              <c:layout>
                <c:manualLayout>
                  <c:x val="0"/>
                  <c:y val="9.01024409247874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93-4837-9851-1E846AB42B17}"/>
                </c:ext>
              </c:extLst>
            </c:dLbl>
            <c:dLbl>
              <c:idx val="1"/>
              <c:layout>
                <c:manualLayout>
                  <c:x val="-3.5290073287439001E-2"/>
                  <c:y val="8.21522255490707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93-4837-9851-1E846AB42B17}"/>
                </c:ext>
              </c:extLst>
            </c:dLbl>
            <c:dLbl>
              <c:idx val="2"/>
              <c:layout>
                <c:manualLayout>
                  <c:x val="-6.5538707533815299E-2"/>
                  <c:y val="5.30014358381101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93-4837-9851-1E846AB42B17}"/>
                </c:ext>
              </c:extLst>
            </c:dLbl>
            <c:dLbl>
              <c:idx val="3"/>
              <c:layout>
                <c:manualLayout>
                  <c:x val="-8.3183744177534796E-2"/>
                  <c:y val="2.65007179190550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93-4837-9851-1E846AB42B17}"/>
                </c:ext>
              </c:extLst>
            </c:dLbl>
            <c:dLbl>
              <c:idx val="4"/>
              <c:layout>
                <c:manualLayout>
                  <c:x val="-9.0745902739128997E-2"/>
                  <c:y val="-5.30014358381101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993-4837-9851-1E846AB42B17}"/>
                </c:ext>
              </c:extLst>
            </c:dLbl>
            <c:dLbl>
              <c:idx val="5"/>
              <c:layout>
                <c:manualLayout>
                  <c:x val="-8.0663024657003493E-2"/>
                  <c:y val="-4.50512204623937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93-4837-9851-1E846AB42B17}"/>
                </c:ext>
              </c:extLst>
            </c:dLbl>
            <c:dLbl>
              <c:idx val="6"/>
              <c:layout>
                <c:manualLayout>
                  <c:x val="-5.0414390410627299E-2"/>
                  <c:y val="-7.42020101733543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993-4837-9851-1E846AB42B17}"/>
                </c:ext>
              </c:extLst>
            </c:dLbl>
            <c:dLbl>
              <c:idx val="7"/>
              <c:layout>
                <c:manualLayout>
                  <c:x val="-1.5124317123188199E-2"/>
                  <c:y val="-9.01024409247874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93-4837-9851-1E846AB42B17}"/>
                </c:ext>
              </c:extLst>
            </c:dLbl>
            <c:dLbl>
              <c:idx val="8"/>
              <c:layout>
                <c:manualLayout>
                  <c:x val="2.0165756164250901E-2"/>
                  <c:y val="-8.48022973409763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993-4837-9851-1E846AB42B17}"/>
                </c:ext>
              </c:extLst>
            </c:dLbl>
            <c:dLbl>
              <c:idx val="9"/>
              <c:layout>
                <c:manualLayout>
                  <c:x val="6.0497268492752602E-2"/>
                  <c:y val="-7.6852081965259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93-4837-9851-1E846AB42B17}"/>
                </c:ext>
              </c:extLst>
            </c:dLbl>
            <c:dLbl>
              <c:idx val="10"/>
              <c:layout>
                <c:manualLayout>
                  <c:x val="8.3183744177534796E-2"/>
                  <c:y val="-3.97510768785827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93-4837-9851-1E846AB42B17}"/>
                </c:ext>
              </c:extLst>
            </c:dLbl>
            <c:dLbl>
              <c:idx val="11"/>
              <c:layout>
                <c:manualLayout>
                  <c:x val="9.5787341780191604E-2"/>
                  <c:y val="-7.95021537571653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93-4837-9851-1E846AB42B17}"/>
                </c:ext>
              </c:extLst>
            </c:dLbl>
            <c:dLbl>
              <c:idx val="12"/>
              <c:layout>
                <c:manualLayout>
                  <c:x val="9.07459027391289E-2"/>
                  <c:y val="3.1800861502866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93-4837-9851-1E846AB42B17}"/>
                </c:ext>
              </c:extLst>
            </c:dLbl>
            <c:dLbl>
              <c:idx val="13"/>
              <c:layout>
                <c:manualLayout>
                  <c:x val="6.5538707533815299E-2"/>
                  <c:y val="6.62517947976378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993-4837-9851-1E846AB42B17}"/>
                </c:ext>
              </c:extLst>
            </c:dLbl>
            <c:dLbl>
              <c:idx val="14"/>
              <c:layout>
                <c:manualLayout>
                  <c:x val="3.5290073287439001E-2"/>
                  <c:y val="9.0102440924787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993-4837-9851-1E846AB42B17}"/>
                </c:ext>
              </c:extLst>
            </c:dLbl>
            <c:spPr>
              <a:noFill/>
              <a:ln>
                <a:noFill/>
              </a:ln>
              <a:effectLst/>
            </c:spPr>
            <c:txPr>
              <a:bodyPr wrap="square" lIns="38100" tIns="19050" rIns="38100" bIns="19050" anchor="ctr">
                <a:spAutoFit/>
              </a:bodyPr>
              <a:lstStyle/>
              <a:p>
                <a:pPr>
                  <a:defRPr sz="800" b="1">
                    <a:latin typeface="Arial Narrow" charset="0"/>
                    <a:ea typeface="Arial Narrow" charset="0"/>
                    <a:cs typeface="Arial Narrow"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'Maîtrise documentaire'!$A$22:$A$36</c:f>
              <c:strCache>
                <c:ptCount val="15"/>
                <c:pt idx="0">
                  <c:v>Doc. 1 : Notice d'utilisation</c:v>
                </c:pt>
                <c:pt idx="1">
                  <c:v>Doc. 2: Etiquetage</c:v>
                </c:pt>
                <c:pt idx="2">
                  <c:v>Doc. 3 : Documentation technique</c:v>
                </c:pt>
                <c:pt idx="3">
                  <c:v>Doc. 4: Documentation technique après commercialisation et le plan de SAC</c:v>
                </c:pt>
                <c:pt idx="4">
                  <c:v>Doc. 5: Dossier et plan de gestion des risques</c:v>
                </c:pt>
                <c:pt idx="5">
                  <c:v>Doc. 6: Rapport et plan d'évaluation clinique</c:v>
                </c:pt>
                <c:pt idx="6">
                  <c:v>Doc. 7: Plan de suivi clinique après commercialisation</c:v>
                </c:pt>
                <c:pt idx="7">
                  <c:v>Doc. 8: Système de management de la qualité</c:v>
                </c:pt>
                <c:pt idx="8">
                  <c:v>Doc. 9: Déclaration de conformité</c:v>
                </c:pt>
                <c:pt idx="9">
                  <c:v>Doc. 10: Système IUD et tracabilité</c:v>
                </c:pt>
                <c:pt idx="10">
                  <c:v>Doc. 11: Vigilance</c:v>
                </c:pt>
                <c:pt idx="11">
                  <c:v>Doc. 12: Rapport de tendances</c:v>
                </c:pt>
                <c:pt idx="12">
                  <c:v>Doc. 13: Rapport actualisé périodique et de sécurité</c:v>
                </c:pt>
                <c:pt idx="13">
                  <c:v>Doc. 14: Carte d'implant</c:v>
                </c:pt>
                <c:pt idx="14">
                  <c:v>Doc. 15: Conditionnement Stérile</c:v>
                </c:pt>
              </c:strCache>
            </c:strRef>
          </c:cat>
          <c:val>
            <c:numRef>
              <c:f>'Maîtrise documentaire'!$H$22:$H$36</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F-2993-4837-9851-1E846AB42B17}"/>
            </c:ext>
          </c:extLst>
        </c:ser>
        <c:dLbls>
          <c:showLegendKey val="0"/>
          <c:showVal val="0"/>
          <c:showCatName val="0"/>
          <c:showSerName val="0"/>
          <c:showPercent val="0"/>
          <c:showBubbleSize val="0"/>
        </c:dLbls>
        <c:axId val="-1305423152"/>
        <c:axId val="-1299182592"/>
      </c:radarChart>
      <c:catAx>
        <c:axId val="-13054231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accent6">
                    <a:lumMod val="50000"/>
                  </a:schemeClr>
                </a:solidFill>
                <a:latin typeface="Arial Narrow" charset="0"/>
                <a:ea typeface="Arial Narrow" charset="0"/>
                <a:cs typeface="Arial Narrow" charset="0"/>
              </a:defRPr>
            </a:pPr>
            <a:endParaRPr lang="fr-FR"/>
          </a:p>
        </c:txPr>
        <c:crossAx val="-1299182592"/>
        <c:crosses val="autoZero"/>
        <c:auto val="1"/>
        <c:lblAlgn val="ctr"/>
        <c:lblOffset val="100"/>
        <c:noMultiLvlLbl val="0"/>
      </c:catAx>
      <c:valAx>
        <c:axId val="-1299182592"/>
        <c:scaling>
          <c:orientation val="minMax"/>
          <c:max val="1"/>
          <c:min val="0"/>
        </c:scaling>
        <c:delete val="0"/>
        <c:axPos val="l"/>
        <c:majorGridlines>
          <c:spPr>
            <a:ln w="3175" cap="flat" cmpd="sng" algn="ctr">
              <a:solidFill>
                <a:schemeClr val="bg1">
                  <a:lumMod val="65000"/>
                </a:schemeClr>
              </a:solidFill>
              <a:prstDash val="sysDot"/>
              <a:round/>
            </a:ln>
            <a:effectLst/>
          </c:spPr>
        </c:majorGridlines>
        <c:numFmt formatCode="0%" sourceLinked="1"/>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500" b="0" i="0" u="none" strike="noStrike" kern="1200" baseline="0">
                <a:solidFill>
                  <a:schemeClr val="bg1">
                    <a:lumMod val="50000"/>
                  </a:schemeClr>
                </a:solidFill>
                <a:latin typeface="Arial" charset="0"/>
                <a:ea typeface="Arial" charset="0"/>
                <a:cs typeface="Arial" charset="0"/>
              </a:defRPr>
            </a:pPr>
            <a:endParaRPr lang="fr-FR"/>
          </a:p>
        </c:txPr>
        <c:crossAx val="-1305423152"/>
        <c:crosses val="autoZero"/>
        <c:crossBetween val="between"/>
        <c:majorUnit val="0.2"/>
        <c:minorUnit val="0.04"/>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oddFooter>&amp;L&amp;"Arial Narrow,Normal"&amp;6© BEUZELIN Laurine, DESGRANGES Amaury, EMILE Quentin&amp;R&amp;"Arial Narrow,Normal"&amp;6page n° &amp;P/&amp;N</c:oddFooter>
    </c:headerFooter>
    <c:pageMargins b="0.750000000000002" l="0.70000000000000095" r="0.70000000000000095" t="0.750000000000002" header="0.3" footer="0.3"/>
    <c:pageSetup orientation="portrait"/>
  </c:printSettings>
</c:chartSpace>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1.xml"/><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76681</xdr:colOff>
      <xdr:row>2</xdr:row>
      <xdr:rowOff>132080</xdr:rowOff>
    </xdr:from>
    <xdr:to>
      <xdr:col>1</xdr:col>
      <xdr:colOff>598317</xdr:colOff>
      <xdr:row>3</xdr:row>
      <xdr:rowOff>243840</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r="21902"/>
        <a:stretch/>
      </xdr:blipFill>
      <xdr:spPr>
        <a:xfrm>
          <a:off x="320521" y="284480"/>
          <a:ext cx="1212516" cy="294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1</xdr:row>
      <xdr:rowOff>103908</xdr:rowOff>
    </xdr:from>
    <xdr:to>
      <xdr:col>0</xdr:col>
      <xdr:colOff>1264228</xdr:colOff>
      <xdr:row>4</xdr:row>
      <xdr:rowOff>60613</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9526" y="207817"/>
          <a:ext cx="1254702" cy="3550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editAs="oneCell">
    <xdr:from>
      <xdr:col>0</xdr:col>
      <xdr:colOff>60000</xdr:colOff>
      <xdr:row>2</xdr:row>
      <xdr:rowOff>41176</xdr:rowOff>
    </xdr:from>
    <xdr:to>
      <xdr:col>0</xdr:col>
      <xdr:colOff>1252500</xdr:colOff>
      <xdr:row>4</xdr:row>
      <xdr:rowOff>43575</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r="21902"/>
        <a:stretch/>
      </xdr:blipFill>
      <xdr:spPr>
        <a:xfrm>
          <a:off x="585000" y="318676"/>
          <a:ext cx="1192500" cy="2938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139334</xdr:rowOff>
    </xdr:from>
    <xdr:to>
      <xdr:col>0</xdr:col>
      <xdr:colOff>1303729</xdr:colOff>
      <xdr:row>3</xdr:row>
      <xdr:rowOff>186959</xdr:rowOff>
    </xdr:to>
    <xdr:sp macro="" textlink="">
      <xdr:nvSpPr>
        <xdr:cNvPr id="7" name="ZoneTexte 6">
          <a:extLst>
            <a:ext uri="{FF2B5EF4-FFF2-40B4-BE49-F238E27FC236}">
              <a16:creationId xmlns:a16="http://schemas.microsoft.com/office/drawing/2014/main" id="{00000000-0008-0000-0200-000007000000}"/>
            </a:ext>
          </a:extLst>
        </xdr:cNvPr>
        <xdr:cNvSpPr txBox="1"/>
      </xdr:nvSpPr>
      <xdr:spPr>
        <a:xfrm>
          <a:off x="522679" y="139334"/>
          <a:ext cx="1304925"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editAs="oneCell">
    <xdr:from>
      <xdr:col>0</xdr:col>
      <xdr:colOff>0</xdr:colOff>
      <xdr:row>2</xdr:row>
      <xdr:rowOff>22031</xdr:rowOff>
    </xdr:from>
    <xdr:to>
      <xdr:col>0</xdr:col>
      <xdr:colOff>1180053</xdr:colOff>
      <xdr:row>3</xdr:row>
      <xdr:rowOff>113763</xdr:rowOff>
    </xdr:to>
    <xdr:pic>
      <xdr:nvPicPr>
        <xdr:cNvPr id="8" name="Image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r="21902"/>
        <a:stretch/>
      </xdr:blipFill>
      <xdr:spPr>
        <a:xfrm>
          <a:off x="522679" y="167909"/>
          <a:ext cx="1159213" cy="289097"/>
        </a:xfrm>
        <a:prstGeom prst="rect">
          <a:avLst/>
        </a:prstGeom>
      </xdr:spPr>
    </xdr:pic>
    <xdr:clientData/>
  </xdr:twoCellAnchor>
  <xdr:twoCellAnchor>
    <xdr:from>
      <xdr:col>0</xdr:col>
      <xdr:colOff>9525</xdr:colOff>
      <xdr:row>2</xdr:row>
      <xdr:rowOff>0</xdr:rowOff>
    </xdr:from>
    <xdr:to>
      <xdr:col>0</xdr:col>
      <xdr:colOff>1314450</xdr:colOff>
      <xdr:row>4</xdr:row>
      <xdr:rowOff>9525</xdr:rowOff>
    </xdr:to>
    <xdr:sp macro="" textlink="">
      <xdr:nvSpPr>
        <xdr:cNvPr id="4" name="ZoneTexte 3">
          <a:extLst>
            <a:ext uri="{FF2B5EF4-FFF2-40B4-BE49-F238E27FC236}">
              <a16:creationId xmlns:a16="http://schemas.microsoft.com/office/drawing/2014/main" id="{00000000-0008-0000-0200-000004000000}"/>
            </a:ext>
          </a:extLst>
        </xdr:cNvPr>
        <xdr:cNvSpPr txBox="1"/>
      </xdr:nvSpPr>
      <xdr:spPr>
        <a:xfrm>
          <a:off x="9525" y="142875"/>
          <a:ext cx="1304925"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editAs="oneCell">
    <xdr:from>
      <xdr:col>0</xdr:col>
      <xdr:colOff>60000</xdr:colOff>
      <xdr:row>2</xdr:row>
      <xdr:rowOff>41176</xdr:rowOff>
    </xdr:from>
    <xdr:to>
      <xdr:col>0</xdr:col>
      <xdr:colOff>1252500</xdr:colOff>
      <xdr:row>3</xdr:row>
      <xdr:rowOff>137959</xdr:rowOff>
    </xdr:to>
    <xdr:pic>
      <xdr:nvPicPr>
        <xdr:cNvPr id="5" name="Image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r="21902"/>
        <a:stretch/>
      </xdr:blipFill>
      <xdr:spPr>
        <a:xfrm>
          <a:off x="60000" y="184051"/>
          <a:ext cx="1192500" cy="296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120649</xdr:colOff>
      <xdr:row>2</xdr:row>
      <xdr:rowOff>59598</xdr:rowOff>
    </xdr:from>
    <xdr:to>
      <xdr:col>0</xdr:col>
      <xdr:colOff>1203339</xdr:colOff>
      <xdr:row>2</xdr:row>
      <xdr:rowOff>317499</xdr:rowOff>
    </xdr:to>
    <xdr:pic>
      <xdr:nvPicPr>
        <xdr:cNvPr id="7" name="Image 6">
          <a:extLst>
            <a:ext uri="{FF2B5EF4-FFF2-40B4-BE49-F238E27FC236}">
              <a16:creationId xmlns:a16="http://schemas.microsoft.com/office/drawing/2014/main" id="{00000000-0008-0000-0300-000007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r="21902"/>
        <a:stretch/>
      </xdr:blipFill>
      <xdr:spPr>
        <a:xfrm>
          <a:off x="120649" y="338998"/>
          <a:ext cx="1082690" cy="257901"/>
        </a:xfrm>
        <a:prstGeom prst="rect">
          <a:avLst/>
        </a:prstGeom>
      </xdr:spPr>
    </xdr:pic>
    <xdr:clientData/>
  </xdr:twoCellAnchor>
  <xdr:twoCellAnchor>
    <xdr:from>
      <xdr:col>4</xdr:col>
      <xdr:colOff>21167</xdr:colOff>
      <xdr:row>12</xdr:row>
      <xdr:rowOff>84667</xdr:rowOff>
    </xdr:from>
    <xdr:to>
      <xdr:col>7</xdr:col>
      <xdr:colOff>1301750</xdr:colOff>
      <xdr:row>20</xdr:row>
      <xdr:rowOff>518584</xdr:rowOff>
    </xdr:to>
    <xdr:graphicFrame macro="">
      <xdr:nvGraphicFramePr>
        <xdr:cNvPr id="8" name="Graphique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46568</xdr:colOff>
      <xdr:row>23</xdr:row>
      <xdr:rowOff>31751</xdr:rowOff>
    </xdr:from>
    <xdr:to>
      <xdr:col>7</xdr:col>
      <xdr:colOff>1259417</xdr:colOff>
      <xdr:row>32</xdr:row>
      <xdr:rowOff>560916</xdr:rowOff>
    </xdr:to>
    <xdr:graphicFrame macro="">
      <xdr:nvGraphicFramePr>
        <xdr:cNvPr id="9" name="Graphique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105834</xdr:colOff>
      <xdr:row>35</xdr:row>
      <xdr:rowOff>67735</xdr:rowOff>
    </xdr:from>
    <xdr:to>
      <xdr:col>7</xdr:col>
      <xdr:colOff>1242484</xdr:colOff>
      <xdr:row>44</xdr:row>
      <xdr:rowOff>565150</xdr:rowOff>
    </xdr:to>
    <xdr:graphicFrame macro="">
      <xdr:nvGraphicFramePr>
        <xdr:cNvPr id="10" name="Graphique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21167</xdr:colOff>
      <xdr:row>47</xdr:row>
      <xdr:rowOff>21166</xdr:rowOff>
    </xdr:from>
    <xdr:to>
      <xdr:col>7</xdr:col>
      <xdr:colOff>1291167</xdr:colOff>
      <xdr:row>56</xdr:row>
      <xdr:rowOff>571499</xdr:rowOff>
    </xdr:to>
    <xdr:graphicFrame macro="">
      <xdr:nvGraphicFramePr>
        <xdr:cNvPr id="11" name="Graphique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231162</xdr:colOff>
      <xdr:row>2</xdr:row>
      <xdr:rowOff>33509</xdr:rowOff>
    </xdr:from>
    <xdr:to>
      <xdr:col>0</xdr:col>
      <xdr:colOff>992910</xdr:colOff>
      <xdr:row>2</xdr:row>
      <xdr:rowOff>254001</xdr:rowOff>
    </xdr:to>
    <xdr:pic>
      <xdr:nvPicPr>
        <xdr:cNvPr id="5" name="Image 4">
          <a:extLst>
            <a:ext uri="{FF2B5EF4-FFF2-40B4-BE49-F238E27FC236}">
              <a16:creationId xmlns:a16="http://schemas.microsoft.com/office/drawing/2014/main" id="{00000000-0008-0000-0400-000005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r="21902"/>
        <a:stretch/>
      </xdr:blipFill>
      <xdr:spPr>
        <a:xfrm>
          <a:off x="231162" y="287509"/>
          <a:ext cx="761748" cy="220492"/>
        </a:xfrm>
        <a:prstGeom prst="rect">
          <a:avLst/>
        </a:prstGeom>
      </xdr:spPr>
    </xdr:pic>
    <xdr:clientData/>
  </xdr:twoCellAnchor>
  <xdr:twoCellAnchor>
    <xdr:from>
      <xdr:col>4</xdr:col>
      <xdr:colOff>115455</xdr:colOff>
      <xdr:row>10</xdr:row>
      <xdr:rowOff>127000</xdr:rowOff>
    </xdr:from>
    <xdr:to>
      <xdr:col>8</xdr:col>
      <xdr:colOff>1343699</xdr:colOff>
      <xdr:row>19</xdr:row>
      <xdr:rowOff>405050</xdr:rowOff>
    </xdr:to>
    <xdr:graphicFrame macro="">
      <xdr:nvGraphicFramePr>
        <xdr:cNvPr id="7" name="Graphique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il/Documents/Sites_Web/master_mq/public_html/extranets/admin/04_enseignement/2019-2020/M2/IDCA/notes/C:/Users/NDOK/Desktop/Maitrise%20documentaire%20et%20des%20enregistre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 d'emploi"/>
    </sheetNames>
    <sheetDataSet>
      <sheetData sheetId="0" refreshError="1"/>
    </sheetDataSet>
  </externalBook>
</externalLink>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ureau">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7" tint="-0.499984740745262"/>
  </sheetPr>
  <dimension ref="A1:BY721"/>
  <sheetViews>
    <sheetView showGridLines="0" tabSelected="1" topLeftCell="A3" workbookViewId="0">
      <selection activeCell="D6" sqref="D6:G6"/>
    </sheetView>
  </sheetViews>
  <sheetFormatPr baseColWidth="10" defaultColWidth="9.33203125" defaultRowHeight="15"/>
  <cols>
    <col min="1" max="7" width="7.6640625" style="21" customWidth="1"/>
    <col min="8" max="10" width="7.6640625" style="18" customWidth="1"/>
    <col min="11" max="11" width="2.6640625" style="20" customWidth="1"/>
    <col min="12" max="77" width="9.33203125" style="20"/>
    <col min="78" max="16384" width="9.33203125" style="21"/>
  </cols>
  <sheetData>
    <row r="1" spans="1:77">
      <c r="A1" s="318" t="s">
        <v>649</v>
      </c>
      <c r="J1" s="38" t="s">
        <v>648</v>
      </c>
    </row>
    <row r="2" spans="1:77" ht="12" customHeight="1">
      <c r="A2" s="12" t="s">
        <v>282</v>
      </c>
      <c r="B2" s="13"/>
      <c r="C2" s="13"/>
      <c r="D2" s="14"/>
      <c r="E2" s="15"/>
      <c r="F2" s="16"/>
      <c r="G2" s="17"/>
      <c r="J2" s="19" t="s">
        <v>319</v>
      </c>
    </row>
    <row r="3" spans="1:77" s="26" customFormat="1" ht="14.25" customHeight="1">
      <c r="A3" s="39"/>
      <c r="B3" s="40"/>
      <c r="C3" s="355" t="s">
        <v>314</v>
      </c>
      <c r="D3" s="355"/>
      <c r="E3" s="355"/>
      <c r="F3" s="355"/>
      <c r="G3" s="355"/>
      <c r="H3" s="355"/>
      <c r="I3" s="355"/>
      <c r="J3" s="356"/>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row>
    <row r="4" spans="1:77" s="26" customFormat="1" ht="33" customHeight="1">
      <c r="A4" s="42"/>
      <c r="B4" s="43"/>
      <c r="C4" s="381" t="s">
        <v>637</v>
      </c>
      <c r="D4" s="381"/>
      <c r="E4" s="381"/>
      <c r="F4" s="381"/>
      <c r="G4" s="381"/>
      <c r="H4" s="381"/>
      <c r="I4" s="381"/>
      <c r="J4" s="382"/>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row>
    <row r="5" spans="1:77" s="26" customFormat="1" ht="11.1" customHeight="1">
      <c r="A5" s="322" t="s">
        <v>383</v>
      </c>
      <c r="B5" s="322"/>
      <c r="C5" s="322"/>
      <c r="D5" s="322"/>
      <c r="E5" s="322"/>
      <c r="F5" s="322"/>
      <c r="G5" s="322"/>
      <c r="H5" s="322"/>
      <c r="I5" s="322"/>
      <c r="J5" s="322"/>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row>
    <row r="6" spans="1:77" ht="21" customHeight="1">
      <c r="A6" s="323" t="s">
        <v>35</v>
      </c>
      <c r="B6" s="324"/>
      <c r="C6" s="324"/>
      <c r="D6" s="321" t="s">
        <v>30</v>
      </c>
      <c r="E6" s="321"/>
      <c r="F6" s="321"/>
      <c r="G6" s="321"/>
      <c r="H6" s="331" t="s">
        <v>370</v>
      </c>
      <c r="I6" s="332"/>
      <c r="J6" s="333"/>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row>
    <row r="7" spans="1:77" ht="24" customHeight="1">
      <c r="A7" s="377" t="s">
        <v>482</v>
      </c>
      <c r="B7" s="378"/>
      <c r="C7" s="378"/>
      <c r="D7" s="373" t="s">
        <v>345</v>
      </c>
      <c r="E7" s="373"/>
      <c r="F7" s="373"/>
      <c r="G7" s="373"/>
      <c r="H7" s="325" t="s">
        <v>485</v>
      </c>
      <c r="I7" s="326"/>
      <c r="J7" s="32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row>
    <row r="8" spans="1:77" ht="21" customHeight="1">
      <c r="A8" s="379" t="s">
        <v>28</v>
      </c>
      <c r="B8" s="380"/>
      <c r="C8" s="380"/>
      <c r="D8" s="383" t="s">
        <v>29</v>
      </c>
      <c r="E8" s="383"/>
      <c r="F8" s="334" t="s">
        <v>343</v>
      </c>
      <c r="G8" s="335"/>
      <c r="H8" s="328"/>
      <c r="I8" s="329"/>
      <c r="J8" s="330"/>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row>
    <row r="9" spans="1:77" s="26" customFormat="1" ht="6.95" customHeight="1">
      <c r="A9" s="44"/>
      <c r="B9" s="44"/>
      <c r="C9" s="44"/>
      <c r="D9" s="45"/>
      <c r="E9" s="45"/>
      <c r="F9" s="45"/>
      <c r="G9" s="45"/>
      <c r="H9" s="46"/>
      <c r="I9" s="46"/>
      <c r="J9" s="46"/>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row>
    <row r="10" spans="1:77" ht="18.75" customHeight="1">
      <c r="A10" s="374" t="s">
        <v>5</v>
      </c>
      <c r="B10" s="375"/>
      <c r="C10" s="375"/>
      <c r="D10" s="375"/>
      <c r="E10" s="375"/>
      <c r="F10" s="375"/>
      <c r="G10" s="375"/>
      <c r="H10" s="375"/>
      <c r="I10" s="375"/>
      <c r="J10" s="376"/>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row>
    <row r="11" spans="1:77" s="26" customFormat="1" ht="47.25" customHeight="1">
      <c r="A11" s="364" t="s">
        <v>632</v>
      </c>
      <c r="B11" s="365"/>
      <c r="C11" s="365"/>
      <c r="D11" s="365"/>
      <c r="E11" s="365"/>
      <c r="F11" s="365"/>
      <c r="G11" s="365"/>
      <c r="H11" s="365"/>
      <c r="I11" s="365"/>
      <c r="J11" s="366"/>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row>
    <row r="12" spans="1:77" s="26" customFormat="1" ht="35.1" customHeight="1">
      <c r="A12" s="364" t="s">
        <v>619</v>
      </c>
      <c r="B12" s="365"/>
      <c r="C12" s="365"/>
      <c r="D12" s="365"/>
      <c r="E12" s="365"/>
      <c r="F12" s="365"/>
      <c r="G12" s="365"/>
      <c r="H12" s="365"/>
      <c r="I12" s="365"/>
      <c r="J12" s="366"/>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row>
    <row r="13" spans="1:77" s="26" customFormat="1" ht="15" customHeight="1">
      <c r="A13" s="367" t="s">
        <v>396</v>
      </c>
      <c r="B13" s="368"/>
      <c r="C13" s="368"/>
      <c r="D13" s="368"/>
      <c r="E13" s="368"/>
      <c r="F13" s="368"/>
      <c r="G13" s="368"/>
      <c r="H13" s="368"/>
      <c r="I13" s="368"/>
      <c r="J13" s="369"/>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row>
    <row r="14" spans="1:77" s="26" customFormat="1" ht="14.1" customHeight="1">
      <c r="A14" s="56" t="s">
        <v>386</v>
      </c>
      <c r="B14" s="57"/>
      <c r="C14" s="57"/>
      <c r="D14" s="57"/>
      <c r="E14" s="57"/>
      <c r="F14" s="57"/>
      <c r="G14" s="57"/>
      <c r="H14" s="57"/>
      <c r="I14" s="57"/>
      <c r="J14" s="58"/>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row>
    <row r="15" spans="1:77" s="26" customFormat="1" ht="14.1" customHeight="1">
      <c r="A15" s="384" t="s">
        <v>387</v>
      </c>
      <c r="B15" s="385"/>
      <c r="C15" s="385"/>
      <c r="D15" s="385"/>
      <c r="E15" s="385"/>
      <c r="F15" s="385"/>
      <c r="G15" s="385"/>
      <c r="H15" s="385"/>
      <c r="I15" s="385"/>
      <c r="J15" s="386"/>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row>
    <row r="16" spans="1:77" s="26" customFormat="1" ht="14.1" customHeight="1">
      <c r="A16" s="349" t="s">
        <v>389</v>
      </c>
      <c r="B16" s="350"/>
      <c r="C16" s="350"/>
      <c r="D16" s="350"/>
      <c r="E16" s="350"/>
      <c r="F16" s="350"/>
      <c r="G16" s="350"/>
      <c r="H16" s="350"/>
      <c r="I16" s="350"/>
      <c r="J16" s="35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row>
    <row r="17" spans="1:77" s="26" customFormat="1" ht="14.1" customHeight="1">
      <c r="A17" s="349" t="s">
        <v>388</v>
      </c>
      <c r="B17" s="350"/>
      <c r="C17" s="350"/>
      <c r="D17" s="350"/>
      <c r="E17" s="350"/>
      <c r="F17" s="350"/>
      <c r="G17" s="350"/>
      <c r="H17" s="350"/>
      <c r="I17" s="350"/>
      <c r="J17" s="35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row>
    <row r="18" spans="1:77" s="26" customFormat="1" ht="14.1" customHeight="1">
      <c r="A18" s="384" t="s">
        <v>390</v>
      </c>
      <c r="B18" s="385"/>
      <c r="C18" s="385"/>
      <c r="D18" s="385"/>
      <c r="E18" s="385"/>
      <c r="F18" s="385"/>
      <c r="G18" s="385"/>
      <c r="H18" s="385"/>
      <c r="I18" s="385"/>
      <c r="J18" s="386"/>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row>
    <row r="19" spans="1:77" s="26" customFormat="1" ht="14.1" customHeight="1">
      <c r="A19" s="387" t="s">
        <v>625</v>
      </c>
      <c r="B19" s="388"/>
      <c r="C19" s="388"/>
      <c r="D19" s="388"/>
      <c r="E19" s="388"/>
      <c r="F19" s="388"/>
      <c r="G19" s="388"/>
      <c r="H19" s="388"/>
      <c r="I19" s="388"/>
      <c r="J19" s="389"/>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row>
    <row r="20" spans="1:77" s="26" customFormat="1" ht="21.95" customHeight="1">
      <c r="A20" s="393" t="s">
        <v>624</v>
      </c>
      <c r="B20" s="394"/>
      <c r="C20" s="394"/>
      <c r="D20" s="394"/>
      <c r="E20" s="394"/>
      <c r="F20" s="394"/>
      <c r="G20" s="394"/>
      <c r="H20" s="394"/>
      <c r="I20" s="394"/>
      <c r="J20" s="395"/>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row>
    <row r="21" spans="1:77" s="26" customFormat="1" ht="14.1" customHeight="1">
      <c r="A21" s="384" t="s">
        <v>391</v>
      </c>
      <c r="B21" s="385"/>
      <c r="C21" s="385"/>
      <c r="D21" s="385"/>
      <c r="E21" s="385"/>
      <c r="F21" s="385"/>
      <c r="G21" s="385"/>
      <c r="H21" s="385"/>
      <c r="I21" s="385"/>
      <c r="J21" s="386"/>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row>
    <row r="22" spans="1:77" s="26" customFormat="1" ht="14.1" customHeight="1">
      <c r="A22" s="387" t="s">
        <v>626</v>
      </c>
      <c r="B22" s="388"/>
      <c r="C22" s="388"/>
      <c r="D22" s="388"/>
      <c r="E22" s="388"/>
      <c r="F22" s="388"/>
      <c r="G22" s="388"/>
      <c r="H22" s="388"/>
      <c r="I22" s="388"/>
      <c r="J22" s="389"/>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row>
    <row r="23" spans="1:77" s="26" customFormat="1" ht="18.95" customHeight="1">
      <c r="A23" s="393" t="s">
        <v>624</v>
      </c>
      <c r="B23" s="394"/>
      <c r="C23" s="394"/>
      <c r="D23" s="394"/>
      <c r="E23" s="394"/>
      <c r="F23" s="394"/>
      <c r="G23" s="394"/>
      <c r="H23" s="394"/>
      <c r="I23" s="394"/>
      <c r="J23" s="395"/>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row>
    <row r="24" spans="1:77" s="26" customFormat="1" ht="14.1" customHeight="1">
      <c r="A24" s="384" t="s">
        <v>392</v>
      </c>
      <c r="B24" s="385"/>
      <c r="C24" s="385"/>
      <c r="D24" s="385"/>
      <c r="E24" s="385"/>
      <c r="F24" s="385"/>
      <c r="G24" s="385"/>
      <c r="H24" s="385"/>
      <c r="I24" s="385"/>
      <c r="J24" s="386"/>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row>
    <row r="25" spans="1:77" s="26" customFormat="1" ht="14.1" customHeight="1">
      <c r="A25" s="349" t="s">
        <v>633</v>
      </c>
      <c r="B25" s="350"/>
      <c r="C25" s="350"/>
      <c r="D25" s="350"/>
      <c r="E25" s="350"/>
      <c r="F25" s="350"/>
      <c r="G25" s="350"/>
      <c r="H25" s="350"/>
      <c r="I25" s="350"/>
      <c r="J25" s="35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row>
    <row r="26" spans="1:77" s="26" customFormat="1" ht="14.1" customHeight="1">
      <c r="A26" s="349" t="s">
        <v>621</v>
      </c>
      <c r="B26" s="350"/>
      <c r="C26" s="350"/>
      <c r="D26" s="350"/>
      <c r="E26" s="350"/>
      <c r="F26" s="350"/>
      <c r="G26" s="350"/>
      <c r="H26" s="350"/>
      <c r="I26" s="350"/>
      <c r="J26" s="35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row>
    <row r="27" spans="1:77" s="26" customFormat="1" ht="14.1" customHeight="1">
      <c r="A27" s="384" t="s">
        <v>393</v>
      </c>
      <c r="B27" s="385"/>
      <c r="C27" s="385"/>
      <c r="D27" s="385"/>
      <c r="E27" s="385"/>
      <c r="F27" s="385"/>
      <c r="G27" s="385"/>
      <c r="H27" s="385"/>
      <c r="I27" s="385"/>
      <c r="J27" s="386"/>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row>
    <row r="28" spans="1:77" s="26" customFormat="1" ht="14.1" customHeight="1">
      <c r="A28" s="349" t="s">
        <v>627</v>
      </c>
      <c r="B28" s="350"/>
      <c r="C28" s="350"/>
      <c r="D28" s="350"/>
      <c r="E28" s="350"/>
      <c r="F28" s="350"/>
      <c r="G28" s="350"/>
      <c r="H28" s="350"/>
      <c r="I28" s="350"/>
      <c r="J28" s="35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row>
    <row r="29" spans="1:77" s="26" customFormat="1" ht="14.1" customHeight="1">
      <c r="A29" s="384" t="s">
        <v>394</v>
      </c>
      <c r="B29" s="385"/>
      <c r="C29" s="385"/>
      <c r="D29" s="385"/>
      <c r="E29" s="385"/>
      <c r="F29" s="385"/>
      <c r="G29" s="385"/>
      <c r="H29" s="385"/>
      <c r="I29" s="385"/>
      <c r="J29" s="386"/>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row>
    <row r="30" spans="1:77" s="26" customFormat="1" ht="14.1" customHeight="1">
      <c r="A30" s="349" t="s">
        <v>395</v>
      </c>
      <c r="B30" s="350"/>
      <c r="C30" s="350"/>
      <c r="D30" s="350"/>
      <c r="E30" s="350"/>
      <c r="F30" s="350"/>
      <c r="G30" s="350"/>
      <c r="H30" s="350"/>
      <c r="I30" s="350"/>
      <c r="J30" s="35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row>
    <row r="31" spans="1:77" s="26" customFormat="1" ht="14.1" customHeight="1">
      <c r="A31" s="352" t="s">
        <v>650</v>
      </c>
      <c r="B31" s="353"/>
      <c r="C31" s="353"/>
      <c r="D31" s="353"/>
      <c r="E31" s="353"/>
      <c r="F31" s="353"/>
      <c r="G31" s="353"/>
      <c r="H31" s="353"/>
      <c r="I31" s="353"/>
      <c r="J31" s="354"/>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row>
    <row r="32" spans="1:77" ht="6" customHeight="1">
      <c r="A32" s="22"/>
      <c r="B32" s="22"/>
      <c r="C32" s="22"/>
      <c r="D32" s="22"/>
      <c r="E32" s="22"/>
      <c r="F32" s="22"/>
      <c r="G32" s="22"/>
      <c r="H32" s="22"/>
      <c r="I32" s="22"/>
      <c r="J32" s="22"/>
    </row>
    <row r="33" spans="1:77" ht="15.95" customHeight="1">
      <c r="A33" s="370" t="s">
        <v>36</v>
      </c>
      <c r="B33" s="371"/>
      <c r="C33" s="371"/>
      <c r="D33" s="371"/>
      <c r="E33" s="371"/>
      <c r="F33" s="371"/>
      <c r="G33" s="371"/>
      <c r="H33" s="371"/>
      <c r="I33" s="371"/>
      <c r="J33" s="372"/>
    </row>
    <row r="34" spans="1:77" s="49" customFormat="1" ht="27.95" customHeight="1">
      <c r="A34" s="359" t="s">
        <v>620</v>
      </c>
      <c r="B34" s="360"/>
      <c r="C34" s="360"/>
      <c r="D34" s="361"/>
      <c r="E34" s="362" t="s">
        <v>384</v>
      </c>
      <c r="F34" s="362"/>
      <c r="G34" s="362"/>
      <c r="H34" s="362"/>
      <c r="I34" s="362"/>
      <c r="J34" s="363"/>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row>
    <row r="35" spans="1:77" s="26" customFormat="1" ht="27.95" customHeight="1">
      <c r="A35" s="339" t="s">
        <v>371</v>
      </c>
      <c r="B35" s="340"/>
      <c r="C35" s="23" t="s">
        <v>372</v>
      </c>
      <c r="D35" s="24" t="s">
        <v>373</v>
      </c>
      <c r="E35" s="25" t="s">
        <v>348</v>
      </c>
      <c r="F35" s="25" t="s">
        <v>352</v>
      </c>
      <c r="G35" s="25" t="s">
        <v>374</v>
      </c>
      <c r="H35" s="345" t="s">
        <v>375</v>
      </c>
      <c r="I35" s="345"/>
      <c r="J35" s="346"/>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row>
    <row r="36" spans="1:77" ht="29.1" customHeight="1">
      <c r="A36" s="341" t="s">
        <v>376</v>
      </c>
      <c r="B36" s="342"/>
      <c r="C36" s="50" t="s">
        <v>42</v>
      </c>
      <c r="D36" s="51">
        <v>1</v>
      </c>
      <c r="E36" s="27">
        <v>0</v>
      </c>
      <c r="F36" s="27">
        <v>0.49</v>
      </c>
      <c r="G36" s="28" t="s">
        <v>353</v>
      </c>
      <c r="H36" s="343" t="s">
        <v>377</v>
      </c>
      <c r="I36" s="343"/>
      <c r="J36" s="344"/>
    </row>
    <row r="37" spans="1:77" ht="29.1" customHeight="1">
      <c r="A37" s="341" t="s">
        <v>378</v>
      </c>
      <c r="B37" s="342"/>
      <c r="C37" s="52" t="s">
        <v>44</v>
      </c>
      <c r="D37" s="51">
        <v>0.35</v>
      </c>
      <c r="E37" s="27">
        <v>0.5</v>
      </c>
      <c r="F37" s="27">
        <v>0.79</v>
      </c>
      <c r="G37" s="28" t="s">
        <v>349</v>
      </c>
      <c r="H37" s="343" t="s">
        <v>379</v>
      </c>
      <c r="I37" s="343"/>
      <c r="J37" s="344"/>
    </row>
    <row r="38" spans="1:77" ht="29.1" customHeight="1">
      <c r="A38" s="341" t="s">
        <v>380</v>
      </c>
      <c r="B38" s="342"/>
      <c r="C38" s="53" t="s">
        <v>43</v>
      </c>
      <c r="D38" s="51">
        <v>0</v>
      </c>
      <c r="E38" s="27">
        <v>0.9</v>
      </c>
      <c r="F38" s="27">
        <v>1</v>
      </c>
      <c r="G38" s="28" t="s">
        <v>350</v>
      </c>
      <c r="H38" s="343" t="s">
        <v>646</v>
      </c>
      <c r="I38" s="343"/>
      <c r="J38" s="344"/>
    </row>
    <row r="39" spans="1:77" ht="29.1" customHeight="1">
      <c r="A39" s="357" t="s">
        <v>381</v>
      </c>
      <c r="B39" s="358"/>
      <c r="C39" s="54" t="s">
        <v>26</v>
      </c>
      <c r="D39" s="55" t="s">
        <v>27</v>
      </c>
      <c r="E39" s="29" t="s">
        <v>27</v>
      </c>
      <c r="F39" s="29" t="s">
        <v>27</v>
      </c>
      <c r="G39" s="30" t="s">
        <v>351</v>
      </c>
      <c r="H39" s="347" t="s">
        <v>382</v>
      </c>
      <c r="I39" s="347"/>
      <c r="J39" s="348"/>
    </row>
    <row r="40" spans="1:77" ht="6" customHeight="1">
      <c r="A40" s="31"/>
      <c r="B40" s="31"/>
      <c r="C40" s="32"/>
      <c r="D40" s="33"/>
      <c r="E40" s="34"/>
      <c r="F40" s="34"/>
      <c r="G40" s="35"/>
      <c r="H40" s="36"/>
      <c r="I40" s="36"/>
      <c r="J40" s="36"/>
    </row>
    <row r="41" spans="1:77" s="37" customFormat="1" ht="15" customHeight="1">
      <c r="A41" s="336" t="s">
        <v>484</v>
      </c>
      <c r="B41" s="337"/>
      <c r="C41" s="337"/>
      <c r="D41" s="337"/>
      <c r="E41" s="337"/>
      <c r="F41" s="337"/>
      <c r="G41" s="337"/>
      <c r="H41" s="337"/>
      <c r="I41" s="337"/>
      <c r="J41" s="338"/>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row>
    <row r="42" spans="1:77" s="37" customFormat="1" ht="15" customHeight="1">
      <c r="A42" s="390" t="s">
        <v>385</v>
      </c>
      <c r="B42" s="391"/>
      <c r="C42" s="391"/>
      <c r="D42" s="391"/>
      <c r="E42" s="391"/>
      <c r="F42" s="391"/>
      <c r="G42" s="391"/>
      <c r="H42" s="391"/>
      <c r="I42" s="391"/>
      <c r="J42" s="392"/>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row>
    <row r="43" spans="1:77" s="20" customFormat="1"/>
    <row r="44" spans="1:77" s="20" customFormat="1"/>
    <row r="45" spans="1:77" s="20" customFormat="1"/>
    <row r="46" spans="1:77" s="20" customFormat="1"/>
    <row r="47" spans="1:77" s="20" customFormat="1"/>
    <row r="48" spans="1:77" s="20" customFormat="1"/>
    <row r="49" s="20" customFormat="1"/>
    <row r="50" s="20" customFormat="1"/>
    <row r="51" s="20" customFormat="1"/>
    <row r="52" s="20" customFormat="1"/>
    <row r="53" s="20" customFormat="1"/>
    <row r="54" s="20" customFormat="1"/>
    <row r="55" s="20" customFormat="1"/>
    <row r="56" s="20" customFormat="1"/>
    <row r="57" s="20" customFormat="1"/>
    <row r="58" s="20" customFormat="1"/>
    <row r="59" s="20" customFormat="1"/>
    <row r="60" s="20" customFormat="1"/>
    <row r="61" s="20" customFormat="1"/>
    <row r="62" s="20" customFormat="1"/>
    <row r="63" s="20" customFormat="1"/>
    <row r="64" s="20" customFormat="1"/>
    <row r="65" s="20" customFormat="1"/>
    <row r="66" s="20" customFormat="1"/>
    <row r="67" s="20" customFormat="1"/>
    <row r="68" s="20" customFormat="1"/>
    <row r="69" s="20" customFormat="1"/>
    <row r="70" s="20" customFormat="1"/>
    <row r="71" s="20" customFormat="1"/>
    <row r="72" s="20" customFormat="1"/>
    <row r="73" s="20" customFormat="1"/>
    <row r="74" s="20" customFormat="1"/>
    <row r="75" s="20" customFormat="1"/>
    <row r="76" s="20" customFormat="1"/>
    <row r="77" s="20" customFormat="1"/>
    <row r="78" s="20" customFormat="1"/>
    <row r="79" s="20" customFormat="1"/>
    <row r="80" s="20" customFormat="1"/>
    <row r="81" s="20" customFormat="1"/>
    <row r="82" s="20" customFormat="1"/>
    <row r="83" s="20" customFormat="1"/>
    <row r="84" s="20" customFormat="1"/>
    <row r="85" s="20" customFormat="1"/>
    <row r="86" s="20" customFormat="1"/>
    <row r="87" s="20" customFormat="1"/>
    <row r="88" s="20" customFormat="1"/>
    <row r="89" s="20" customFormat="1"/>
    <row r="90" s="20" customFormat="1"/>
    <row r="91" s="20" customFormat="1"/>
    <row r="92" s="20" customFormat="1"/>
    <row r="93" s="20" customFormat="1"/>
    <row r="94" s="20" customFormat="1"/>
    <row r="95" s="20" customFormat="1"/>
    <row r="96" s="20" customFormat="1"/>
    <row r="97" s="20" customFormat="1"/>
    <row r="98" s="20" customFormat="1"/>
    <row r="99" s="20" customFormat="1"/>
    <row r="100" s="20" customFormat="1"/>
    <row r="101" s="20" customFormat="1"/>
    <row r="102" s="20" customFormat="1"/>
    <row r="103" s="20" customFormat="1"/>
    <row r="104" s="20" customFormat="1"/>
    <row r="105" s="20" customFormat="1"/>
    <row r="106" s="20" customFormat="1"/>
    <row r="107" s="20" customFormat="1"/>
    <row r="108" s="20" customFormat="1"/>
    <row r="109" s="20" customFormat="1"/>
    <row r="110" s="20" customFormat="1"/>
    <row r="111" s="20" customFormat="1"/>
    <row r="112" s="20" customFormat="1"/>
    <row r="113" s="20" customFormat="1"/>
    <row r="114" s="20" customFormat="1"/>
    <row r="115" s="20" customFormat="1"/>
    <row r="116" s="20" customFormat="1"/>
    <row r="117" s="20" customFormat="1"/>
    <row r="118" s="20" customFormat="1"/>
    <row r="119" s="20" customFormat="1"/>
    <row r="120" s="20" customFormat="1"/>
    <row r="121" s="20" customFormat="1"/>
    <row r="122" s="20" customFormat="1"/>
    <row r="123" s="20" customFormat="1"/>
    <row r="124" s="20" customFormat="1"/>
    <row r="125" s="20" customFormat="1"/>
    <row r="126" s="20" customFormat="1"/>
    <row r="127" s="20" customFormat="1"/>
    <row r="128" s="20" customFormat="1"/>
    <row r="129" s="20" customFormat="1"/>
    <row r="130" s="20" customFormat="1"/>
    <row r="131" s="20" customFormat="1"/>
    <row r="132" s="20" customFormat="1"/>
    <row r="133" s="20" customFormat="1"/>
    <row r="134" s="20" customFormat="1"/>
    <row r="135" s="20" customFormat="1"/>
    <row r="136" s="20" customFormat="1"/>
    <row r="137" s="20" customFormat="1"/>
    <row r="138" s="20" customFormat="1"/>
    <row r="139" s="20" customFormat="1"/>
    <row r="140" s="20" customFormat="1"/>
    <row r="141" s="20" customFormat="1"/>
    <row r="142" s="20" customFormat="1"/>
    <row r="143" s="20" customFormat="1"/>
    <row r="144" s="20" customFormat="1"/>
    <row r="145" s="20" customFormat="1"/>
    <row r="146" s="20" customFormat="1"/>
    <row r="147" s="20" customFormat="1"/>
    <row r="148" s="20" customFormat="1"/>
    <row r="149" s="20" customFormat="1"/>
    <row r="150" s="20" customFormat="1"/>
    <row r="151" s="20" customFormat="1"/>
    <row r="152" s="20" customFormat="1"/>
    <row r="153" s="20" customFormat="1"/>
    <row r="154" s="20" customFormat="1"/>
    <row r="155" s="20" customFormat="1"/>
    <row r="156" s="20" customFormat="1"/>
    <row r="157" s="20" customFormat="1"/>
    <row r="158" s="20" customFormat="1"/>
    <row r="159" s="20" customFormat="1"/>
    <row r="160" s="20" customFormat="1"/>
    <row r="161" s="20" customFormat="1"/>
    <row r="162" s="20" customFormat="1"/>
    <row r="163" s="20" customFormat="1"/>
    <row r="164" s="20" customFormat="1"/>
    <row r="165" s="20" customFormat="1"/>
    <row r="166" s="20" customFormat="1"/>
    <row r="167" s="20" customFormat="1"/>
    <row r="168" s="20" customFormat="1"/>
    <row r="169" s="20" customFormat="1"/>
    <row r="170" s="20" customFormat="1"/>
    <row r="171" s="20" customFormat="1"/>
    <row r="172" s="20" customFormat="1"/>
    <row r="173" s="20" customFormat="1"/>
    <row r="174" s="20" customFormat="1"/>
    <row r="175" s="20" customFormat="1"/>
    <row r="176" s="20" customFormat="1"/>
    <row r="177" s="20" customFormat="1"/>
    <row r="178" s="20" customFormat="1"/>
    <row r="179" s="20" customFormat="1"/>
    <row r="180" s="20" customFormat="1"/>
    <row r="181" s="20" customFormat="1"/>
    <row r="182" s="20" customFormat="1"/>
    <row r="183" s="20" customFormat="1"/>
    <row r="184" s="20" customFormat="1"/>
    <row r="185" s="20" customFormat="1"/>
    <row r="186" s="20" customFormat="1"/>
    <row r="187" s="20" customFormat="1"/>
    <row r="188" s="20" customFormat="1"/>
    <row r="189" s="20" customFormat="1"/>
    <row r="190" s="20" customFormat="1"/>
    <row r="191" s="20" customFormat="1"/>
    <row r="192" s="20" customFormat="1"/>
    <row r="193" s="20" customFormat="1"/>
    <row r="194" s="20" customFormat="1"/>
    <row r="195" s="20" customFormat="1"/>
    <row r="196" s="20" customFormat="1"/>
    <row r="197" s="20" customFormat="1"/>
    <row r="198" s="20" customFormat="1"/>
    <row r="199" s="20" customFormat="1"/>
    <row r="200" s="20" customFormat="1"/>
    <row r="201" s="20" customFormat="1"/>
    <row r="202" s="20" customFormat="1"/>
    <row r="203" s="20" customFormat="1"/>
    <row r="204" s="20" customFormat="1"/>
    <row r="205" s="20" customFormat="1"/>
    <row r="206" s="20" customFormat="1"/>
    <row r="207" s="20" customFormat="1"/>
    <row r="208" s="20" customFormat="1"/>
    <row r="209" s="20" customFormat="1"/>
    <row r="210" s="20" customFormat="1"/>
    <row r="211" s="20" customFormat="1"/>
    <row r="212" s="20" customFormat="1"/>
    <row r="213" s="20" customFormat="1"/>
    <row r="214" s="20" customFormat="1"/>
    <row r="215" s="20" customFormat="1"/>
    <row r="216" s="20" customFormat="1"/>
    <row r="217" s="20" customFormat="1"/>
    <row r="218" s="20" customFormat="1"/>
    <row r="219" s="20" customFormat="1"/>
    <row r="220" s="20" customFormat="1"/>
    <row r="221" s="20" customFormat="1"/>
    <row r="222" s="20" customFormat="1"/>
    <row r="223" s="20" customFormat="1"/>
    <row r="224" s="20" customFormat="1"/>
    <row r="225" s="20" customFormat="1"/>
    <row r="226" s="20" customFormat="1"/>
    <row r="227" s="20" customFormat="1"/>
    <row r="228" s="20" customFormat="1"/>
    <row r="229" s="20" customFormat="1"/>
    <row r="230" s="20" customFormat="1"/>
    <row r="231" s="20" customFormat="1"/>
    <row r="232" s="20" customFormat="1"/>
    <row r="233" s="20" customFormat="1"/>
    <row r="234" s="20" customFormat="1"/>
    <row r="235" s="20" customFormat="1"/>
    <row r="236" s="20" customFormat="1"/>
    <row r="237" s="20" customFormat="1"/>
    <row r="238" s="20" customFormat="1"/>
    <row r="239" s="20" customFormat="1"/>
    <row r="240" s="20" customFormat="1"/>
    <row r="241" s="20" customFormat="1"/>
    <row r="242" s="20" customFormat="1"/>
    <row r="243" s="20" customFormat="1"/>
    <row r="244" s="20" customFormat="1"/>
    <row r="245" s="20" customFormat="1"/>
    <row r="246" s="20" customFormat="1"/>
    <row r="247" s="20" customFormat="1"/>
    <row r="248" s="20" customFormat="1"/>
    <row r="249" s="20" customFormat="1"/>
    <row r="250" s="20" customFormat="1"/>
    <row r="251" s="20" customFormat="1"/>
    <row r="252" s="20" customFormat="1"/>
    <row r="253" s="20" customFormat="1"/>
    <row r="254" s="20" customFormat="1"/>
    <row r="255" s="20" customFormat="1"/>
    <row r="256" s="20" customFormat="1"/>
    <row r="257" s="20" customFormat="1"/>
    <row r="258" s="20" customFormat="1"/>
    <row r="259" s="20" customFormat="1"/>
    <row r="260" s="20" customFormat="1"/>
    <row r="261" s="20" customFormat="1"/>
    <row r="262" s="20" customFormat="1"/>
    <row r="263" s="20" customFormat="1"/>
    <row r="264" s="20" customFormat="1"/>
    <row r="265" s="20" customFormat="1"/>
    <row r="266" s="20" customFormat="1"/>
    <row r="267" s="20" customFormat="1"/>
    <row r="268" s="20" customFormat="1"/>
    <row r="269" s="20" customFormat="1"/>
    <row r="270" s="20" customFormat="1"/>
    <row r="271" s="20" customFormat="1"/>
    <row r="272" s="20" customFormat="1"/>
    <row r="273" s="20" customFormat="1"/>
    <row r="274" s="20" customFormat="1"/>
    <row r="275" s="20" customFormat="1"/>
    <row r="276" s="20" customFormat="1"/>
    <row r="277" s="20" customFormat="1"/>
    <row r="278" s="20" customFormat="1"/>
    <row r="279" s="20" customFormat="1"/>
    <row r="280" s="20" customFormat="1"/>
    <row r="281" s="20" customFormat="1"/>
    <row r="282" s="20" customFormat="1"/>
    <row r="283" s="20" customFormat="1"/>
    <row r="284" s="20" customFormat="1"/>
    <row r="285" s="20" customFormat="1"/>
    <row r="286" s="20" customFormat="1"/>
    <row r="287" s="20" customFormat="1"/>
    <row r="288" s="20" customFormat="1"/>
    <row r="289" s="20" customFormat="1"/>
    <row r="290" s="20" customFormat="1"/>
    <row r="291" s="20" customFormat="1"/>
    <row r="292" s="20" customFormat="1"/>
    <row r="293" s="20" customFormat="1"/>
    <row r="294" s="20" customFormat="1"/>
    <row r="295" s="20" customFormat="1"/>
    <row r="296" s="20" customFormat="1"/>
    <row r="297" s="20" customFormat="1"/>
    <row r="298" s="20" customFormat="1"/>
    <row r="299" s="20" customFormat="1"/>
    <row r="300" s="20" customFormat="1"/>
    <row r="301" s="20" customFormat="1"/>
    <row r="302" s="20" customFormat="1"/>
    <row r="303" s="20" customFormat="1"/>
    <row r="304" s="20" customFormat="1"/>
    <row r="305" s="20" customFormat="1"/>
    <row r="306" s="20" customFormat="1"/>
    <row r="307" s="20" customFormat="1"/>
    <row r="308" s="20" customFormat="1"/>
    <row r="309" s="20" customFormat="1"/>
    <row r="310" s="20" customFormat="1"/>
    <row r="311" s="20" customFormat="1"/>
    <row r="312" s="20" customFormat="1"/>
    <row r="313" s="20" customFormat="1"/>
    <row r="314" s="20" customFormat="1"/>
    <row r="315" s="20" customFormat="1"/>
    <row r="316" s="20" customFormat="1"/>
    <row r="317" s="20" customFormat="1"/>
    <row r="318" s="20" customFormat="1"/>
    <row r="319" s="20" customFormat="1"/>
    <row r="320" s="20" customFormat="1"/>
    <row r="321" s="20" customFormat="1"/>
    <row r="322" s="20" customFormat="1"/>
    <row r="323" s="20" customFormat="1"/>
    <row r="324" s="20" customFormat="1"/>
    <row r="325" s="20" customFormat="1"/>
    <row r="326" s="20" customFormat="1"/>
    <row r="327" s="20" customFormat="1"/>
    <row r="328" s="20" customFormat="1"/>
    <row r="329" s="20" customFormat="1"/>
    <row r="330" s="20" customFormat="1"/>
    <row r="331" s="20" customFormat="1"/>
    <row r="332" s="20" customFormat="1"/>
    <row r="333" s="20" customFormat="1"/>
    <row r="334" s="20" customFormat="1"/>
    <row r="335" s="20" customFormat="1"/>
    <row r="336" s="20" customFormat="1"/>
    <row r="337" s="20" customFormat="1"/>
    <row r="338" s="20" customFormat="1"/>
    <row r="339" s="20" customFormat="1"/>
    <row r="340" s="20" customFormat="1"/>
    <row r="341" s="20" customFormat="1"/>
    <row r="342" s="20" customFormat="1"/>
    <row r="343" s="20" customFormat="1"/>
    <row r="344" s="20" customFormat="1"/>
    <row r="345" s="20" customFormat="1"/>
    <row r="346" s="20" customFormat="1"/>
    <row r="347" s="20" customFormat="1"/>
    <row r="348" s="20" customFormat="1"/>
    <row r="349" s="20" customFormat="1"/>
    <row r="350" s="20" customFormat="1"/>
    <row r="351" s="20" customFormat="1"/>
    <row r="352" s="20" customFormat="1"/>
    <row r="353" s="20" customFormat="1"/>
    <row r="354" s="20" customFormat="1"/>
    <row r="355" s="20" customFormat="1"/>
    <row r="356" s="20" customFormat="1"/>
    <row r="357" s="20" customFormat="1"/>
    <row r="358" s="20" customFormat="1"/>
    <row r="359" s="20" customFormat="1"/>
    <row r="360" s="20" customFormat="1"/>
    <row r="361" s="20" customFormat="1"/>
    <row r="362" s="20" customFormat="1"/>
    <row r="363" s="20" customFormat="1"/>
    <row r="364" s="20" customFormat="1"/>
    <row r="365" s="20" customFormat="1"/>
    <row r="366" s="20" customFormat="1"/>
    <row r="367" s="20" customFormat="1"/>
    <row r="368" s="20" customFormat="1"/>
    <row r="369" s="20" customFormat="1"/>
    <row r="370" s="20" customFormat="1"/>
    <row r="371" s="20" customFormat="1"/>
    <row r="372" s="20" customFormat="1"/>
    <row r="373" s="20" customFormat="1"/>
    <row r="374" s="20" customFormat="1"/>
    <row r="375" s="20" customFormat="1"/>
    <row r="376" s="20" customFormat="1"/>
    <row r="377" s="20" customFormat="1"/>
    <row r="378" s="20" customFormat="1"/>
    <row r="379" s="20" customFormat="1"/>
    <row r="380" s="20" customFormat="1"/>
    <row r="381" s="20" customFormat="1"/>
    <row r="382" s="20" customFormat="1"/>
    <row r="383" s="20" customFormat="1"/>
    <row r="384" s="20" customFormat="1"/>
    <row r="385" s="20" customFormat="1"/>
    <row r="386" s="20" customFormat="1"/>
    <row r="387" s="20" customFormat="1"/>
    <row r="388" s="20" customFormat="1"/>
    <row r="389" s="20" customFormat="1"/>
    <row r="390" s="20" customFormat="1"/>
    <row r="391" s="20" customFormat="1"/>
    <row r="392" s="20" customFormat="1"/>
    <row r="393" s="20" customFormat="1"/>
    <row r="394" s="20" customFormat="1"/>
    <row r="395" s="20" customFormat="1"/>
    <row r="396" s="20" customFormat="1"/>
    <row r="397" s="20" customFormat="1"/>
    <row r="398" s="20" customFormat="1"/>
    <row r="399" s="20" customFormat="1"/>
    <row r="400" s="20" customFormat="1"/>
    <row r="401" s="20" customFormat="1"/>
    <row r="402" s="20" customFormat="1"/>
    <row r="403" s="20" customFormat="1"/>
    <row r="404" s="20" customFormat="1"/>
    <row r="405" s="20" customFormat="1"/>
    <row r="406" s="20" customFormat="1"/>
    <row r="407" s="20" customFormat="1"/>
    <row r="408" s="20" customFormat="1"/>
    <row r="409" s="20" customFormat="1"/>
    <row r="410" s="20" customFormat="1"/>
    <row r="411" s="20" customFormat="1"/>
    <row r="412" s="20" customFormat="1"/>
    <row r="413" s="20" customFormat="1"/>
    <row r="414" s="20" customFormat="1"/>
    <row r="415" s="20" customFormat="1"/>
    <row r="416" s="20" customFormat="1"/>
    <row r="417" s="20" customFormat="1"/>
    <row r="418" s="20" customFormat="1"/>
    <row r="419" s="20" customFormat="1"/>
    <row r="420" s="20" customFormat="1"/>
    <row r="421" s="20" customFormat="1"/>
    <row r="422" s="20" customFormat="1"/>
    <row r="423" s="20" customFormat="1"/>
    <row r="424" s="20" customFormat="1"/>
    <row r="425" s="20" customFormat="1"/>
    <row r="426" s="20" customFormat="1"/>
    <row r="427" s="20" customFormat="1"/>
    <row r="428" s="20" customFormat="1"/>
    <row r="429" s="20" customFormat="1"/>
    <row r="430" s="20" customFormat="1"/>
    <row r="431" s="20" customFormat="1"/>
    <row r="432" s="20" customFormat="1"/>
    <row r="433" s="20" customFormat="1"/>
    <row r="434" s="20" customFormat="1"/>
    <row r="435" s="20" customFormat="1"/>
    <row r="436" s="20" customFormat="1"/>
    <row r="437" s="20" customFormat="1"/>
    <row r="438" s="20" customFormat="1"/>
    <row r="439" s="20" customFormat="1"/>
    <row r="440" s="20" customFormat="1"/>
    <row r="441" s="20" customFormat="1"/>
    <row r="442" s="20" customFormat="1"/>
    <row r="443" s="20" customFormat="1"/>
    <row r="444" s="20" customFormat="1"/>
    <row r="445" s="20" customFormat="1"/>
    <row r="446" s="20" customFormat="1"/>
    <row r="447" s="20" customFormat="1"/>
    <row r="448" s="20" customFormat="1"/>
    <row r="449" s="20" customFormat="1"/>
    <row r="450" s="20" customFormat="1"/>
    <row r="451" s="20" customFormat="1"/>
    <row r="452" s="20" customFormat="1"/>
    <row r="453" s="20" customFormat="1"/>
    <row r="454" s="20" customFormat="1"/>
    <row r="455" s="20" customFormat="1"/>
    <row r="456" s="20" customFormat="1"/>
    <row r="457" s="20" customFormat="1"/>
    <row r="458" s="20" customFormat="1"/>
    <row r="459" s="20" customFormat="1"/>
    <row r="460" s="20" customFormat="1"/>
    <row r="461" s="20" customFormat="1"/>
    <row r="462" s="20" customFormat="1"/>
    <row r="463" s="20" customFormat="1"/>
    <row r="464" s="20" customFormat="1"/>
    <row r="465" s="20" customFormat="1"/>
    <row r="466" s="20" customFormat="1"/>
    <row r="467" s="20" customFormat="1"/>
    <row r="468" s="20" customFormat="1"/>
    <row r="469" s="20" customFormat="1"/>
    <row r="470" s="20" customFormat="1"/>
    <row r="471" s="20" customFormat="1"/>
    <row r="472" s="20" customFormat="1"/>
    <row r="473" s="20" customFormat="1"/>
    <row r="474" s="20" customFormat="1"/>
    <row r="475" s="20" customFormat="1"/>
    <row r="476" s="20" customFormat="1"/>
    <row r="477" s="20" customFormat="1"/>
    <row r="478" s="20" customFormat="1"/>
    <row r="479" s="20" customFormat="1"/>
    <row r="480" s="20" customFormat="1"/>
    <row r="481" s="20" customFormat="1"/>
    <row r="482" s="20" customFormat="1"/>
    <row r="483" s="20" customFormat="1"/>
    <row r="484" s="20" customFormat="1"/>
    <row r="485" s="20" customFormat="1"/>
    <row r="486" s="20" customFormat="1"/>
    <row r="487" s="20" customFormat="1"/>
    <row r="488" s="20" customFormat="1"/>
    <row r="489" s="20" customFormat="1"/>
    <row r="490" s="20" customFormat="1"/>
    <row r="491" s="20" customFormat="1"/>
    <row r="492" s="20" customFormat="1"/>
    <row r="493" s="20" customFormat="1"/>
    <row r="494" s="20" customFormat="1"/>
    <row r="495" s="20" customFormat="1"/>
    <row r="496" s="20" customFormat="1"/>
    <row r="497" s="20" customFormat="1"/>
    <row r="498" s="20" customFormat="1"/>
    <row r="499" s="20" customFormat="1"/>
    <row r="500" s="20" customFormat="1"/>
    <row r="501" s="20" customFormat="1"/>
    <row r="502" s="20" customFormat="1"/>
    <row r="503" s="20" customFormat="1"/>
    <row r="504" s="20" customFormat="1"/>
    <row r="505" s="20" customFormat="1"/>
    <row r="506" s="20" customFormat="1"/>
    <row r="507" s="20" customFormat="1"/>
    <row r="508" s="20" customFormat="1"/>
    <row r="509" s="20" customFormat="1"/>
    <row r="510" s="20" customFormat="1"/>
    <row r="511" s="20" customFormat="1"/>
    <row r="512" s="20" customFormat="1"/>
    <row r="513" s="20" customFormat="1"/>
    <row r="514" s="20" customFormat="1"/>
    <row r="515" s="20" customFormat="1"/>
    <row r="516" s="20" customFormat="1"/>
    <row r="517" s="20" customFormat="1"/>
    <row r="518" s="20" customFormat="1"/>
    <row r="519" s="20" customFormat="1"/>
    <row r="520" s="20" customFormat="1"/>
    <row r="521" s="20" customFormat="1"/>
    <row r="522" s="20" customFormat="1"/>
    <row r="523" s="20" customFormat="1"/>
    <row r="524" s="20" customFormat="1"/>
    <row r="525" s="20" customFormat="1"/>
    <row r="526" s="20" customFormat="1"/>
    <row r="527" s="20" customFormat="1"/>
    <row r="528" s="20" customFormat="1"/>
    <row r="529" s="20" customFormat="1"/>
    <row r="530" s="20" customFormat="1"/>
    <row r="531" s="20" customFormat="1"/>
    <row r="532" s="20" customFormat="1"/>
    <row r="533" s="20" customFormat="1"/>
    <row r="534" s="20" customFormat="1"/>
    <row r="535" s="20" customFormat="1"/>
    <row r="536" s="20" customFormat="1"/>
    <row r="537" s="20" customFormat="1"/>
    <row r="538" s="20" customFormat="1"/>
    <row r="539" s="20" customFormat="1"/>
    <row r="540" s="20" customFormat="1"/>
    <row r="541" s="20" customFormat="1"/>
    <row r="542" s="20" customFormat="1"/>
    <row r="543" s="20" customFormat="1"/>
    <row r="544" s="20" customFormat="1"/>
    <row r="545" s="20" customFormat="1"/>
    <row r="546" s="20" customFormat="1"/>
    <row r="547" s="20" customFormat="1"/>
    <row r="548" s="20" customFormat="1"/>
    <row r="549" s="20" customFormat="1"/>
    <row r="550" s="20" customFormat="1"/>
    <row r="551" s="20" customFormat="1"/>
    <row r="552" s="20" customFormat="1"/>
    <row r="553" s="20" customFormat="1"/>
    <row r="554" s="20" customFormat="1"/>
    <row r="555" s="20" customFormat="1"/>
    <row r="556" s="20" customFormat="1"/>
    <row r="557" s="20" customFormat="1"/>
    <row r="558" s="20" customFormat="1"/>
    <row r="559" s="20" customFormat="1"/>
    <row r="560" s="20" customFormat="1"/>
    <row r="561" s="20" customFormat="1"/>
    <row r="562" s="20" customFormat="1"/>
    <row r="563" s="20" customFormat="1"/>
    <row r="564" s="20" customFormat="1"/>
    <row r="565" s="20" customFormat="1"/>
    <row r="566" s="20" customFormat="1"/>
    <row r="567" s="20" customFormat="1"/>
    <row r="568" s="20" customFormat="1"/>
    <row r="569" s="20" customFormat="1"/>
    <row r="570" s="20" customFormat="1"/>
    <row r="571" s="20" customFormat="1"/>
    <row r="572" s="20" customFormat="1"/>
    <row r="573" s="20" customFormat="1"/>
    <row r="574" s="20" customFormat="1"/>
    <row r="575" s="20" customFormat="1"/>
    <row r="576" s="20" customFormat="1"/>
    <row r="577" s="20" customFormat="1"/>
    <row r="578" s="20" customFormat="1"/>
    <row r="579" s="20" customFormat="1"/>
    <row r="580" s="20" customFormat="1"/>
    <row r="581" s="20" customFormat="1"/>
    <row r="582" s="20" customFormat="1"/>
    <row r="583" s="20" customFormat="1"/>
    <row r="584" s="20" customFormat="1"/>
    <row r="585" s="20" customFormat="1"/>
    <row r="586" s="20" customFormat="1"/>
    <row r="587" s="20" customFormat="1"/>
    <row r="588" s="20" customFormat="1"/>
    <row r="589" s="20" customFormat="1"/>
    <row r="590" s="20" customFormat="1"/>
    <row r="591" s="20" customFormat="1"/>
    <row r="592" s="20" customFormat="1"/>
    <row r="593" s="20" customFormat="1"/>
    <row r="594" s="20" customFormat="1"/>
    <row r="595" s="20" customFormat="1"/>
    <row r="596" s="20" customFormat="1"/>
    <row r="597" s="20" customFormat="1"/>
    <row r="598" s="20" customFormat="1"/>
    <row r="599" s="20" customFormat="1"/>
    <row r="600" s="20" customFormat="1"/>
    <row r="601" s="20" customFormat="1"/>
    <row r="602" s="20" customFormat="1"/>
    <row r="603" s="20" customFormat="1"/>
    <row r="604" s="20" customFormat="1"/>
    <row r="605" s="20" customFormat="1"/>
    <row r="606" s="20" customFormat="1"/>
    <row r="607" s="20" customFormat="1"/>
    <row r="608" s="20" customFormat="1"/>
    <row r="609" s="20" customFormat="1"/>
    <row r="610" s="20" customFormat="1"/>
    <row r="611" s="20" customFormat="1"/>
    <row r="612" s="20" customFormat="1"/>
    <row r="613" s="20" customFormat="1"/>
    <row r="614" s="20" customFormat="1"/>
    <row r="615" s="20" customFormat="1"/>
    <row r="616" s="20" customFormat="1"/>
    <row r="617" s="20" customFormat="1"/>
    <row r="618" s="20" customFormat="1"/>
    <row r="619" s="20" customFormat="1"/>
    <row r="620" s="20" customFormat="1"/>
    <row r="621" s="20" customFormat="1"/>
    <row r="622" s="20" customFormat="1"/>
    <row r="623" s="20" customFormat="1"/>
    <row r="624" s="20" customFormat="1"/>
    <row r="625" s="20" customFormat="1"/>
    <row r="626" s="20" customFormat="1"/>
    <row r="627" s="20" customFormat="1"/>
    <row r="628" s="20" customFormat="1"/>
    <row r="629" s="20" customFormat="1"/>
    <row r="630" s="20" customFormat="1"/>
    <row r="631" s="20" customFormat="1"/>
    <row r="632" s="20" customFormat="1"/>
    <row r="633" s="20" customFormat="1"/>
    <row r="634" s="20" customFormat="1"/>
    <row r="635" s="20" customFormat="1"/>
    <row r="636" s="20" customFormat="1"/>
    <row r="637" s="20" customFormat="1"/>
    <row r="638" s="20" customFormat="1"/>
    <row r="639" s="20" customFormat="1"/>
    <row r="640" s="20" customFormat="1"/>
    <row r="641" s="20" customFormat="1"/>
    <row r="642" s="20" customFormat="1"/>
    <row r="643" s="20" customFormat="1"/>
    <row r="644" s="20" customFormat="1"/>
    <row r="645" s="20" customFormat="1"/>
    <row r="646" s="20" customFormat="1"/>
    <row r="647" s="20" customFormat="1"/>
    <row r="648" s="20" customFormat="1"/>
    <row r="649" s="20" customFormat="1"/>
    <row r="650" s="20" customFormat="1"/>
    <row r="651" s="20" customFormat="1"/>
    <row r="652" s="20" customFormat="1"/>
    <row r="653" s="20" customFormat="1"/>
    <row r="654" s="20" customFormat="1"/>
    <row r="655" s="20" customFormat="1"/>
    <row r="656" s="20" customFormat="1"/>
    <row r="657" s="20" customFormat="1"/>
    <row r="658" s="20" customFormat="1"/>
    <row r="659" s="20" customFormat="1"/>
    <row r="660" s="20" customFormat="1"/>
    <row r="661" s="20" customFormat="1"/>
    <row r="662" s="20" customFormat="1"/>
    <row r="663" s="20" customFormat="1"/>
    <row r="664" s="20" customFormat="1"/>
    <row r="665" s="20" customFormat="1"/>
    <row r="666" s="20" customFormat="1"/>
    <row r="667" s="20" customFormat="1"/>
    <row r="668" s="20" customFormat="1"/>
    <row r="669" s="20" customFormat="1"/>
    <row r="670" s="20" customFormat="1"/>
    <row r="671" s="20" customFormat="1"/>
    <row r="672" s="20" customFormat="1"/>
    <row r="673" s="20" customFormat="1"/>
    <row r="674" s="20" customFormat="1"/>
    <row r="675" s="20" customFormat="1"/>
    <row r="676" s="20" customFormat="1"/>
    <row r="677" s="20" customFormat="1"/>
    <row r="678" s="20" customFormat="1"/>
    <row r="679" s="20" customFormat="1"/>
    <row r="680" s="20" customFormat="1"/>
    <row r="681" s="20" customFormat="1"/>
    <row r="682" s="20" customFormat="1"/>
    <row r="683" s="20" customFormat="1"/>
    <row r="684" s="20" customFormat="1"/>
    <row r="685" s="20" customFormat="1"/>
    <row r="686" s="20" customFormat="1"/>
    <row r="687" s="20" customFormat="1"/>
    <row r="688" s="20" customFormat="1"/>
    <row r="689" s="20" customFormat="1"/>
    <row r="690" s="20" customFormat="1"/>
    <row r="691" s="20" customFormat="1"/>
    <row r="692" s="20" customFormat="1"/>
    <row r="693" s="20" customFormat="1"/>
    <row r="694" s="20" customFormat="1"/>
    <row r="695" s="20" customFormat="1"/>
    <row r="696" s="20" customFormat="1"/>
    <row r="697" s="20" customFormat="1"/>
    <row r="698" s="20" customFormat="1"/>
    <row r="699" s="20" customFormat="1"/>
    <row r="700" s="20" customFormat="1"/>
    <row r="701" s="20" customFormat="1"/>
    <row r="702" s="20" customFormat="1"/>
    <row r="703" s="20" customFormat="1"/>
    <row r="704" s="20" customFormat="1"/>
    <row r="705" s="20" customFormat="1"/>
    <row r="706" s="20" customFormat="1"/>
    <row r="707" s="20" customFormat="1"/>
    <row r="708" s="20" customFormat="1"/>
    <row r="709" s="20" customFormat="1"/>
    <row r="710" s="20" customFormat="1"/>
    <row r="711" s="20" customFormat="1"/>
    <row r="712" s="20" customFormat="1"/>
    <row r="713" s="20" customFormat="1"/>
    <row r="714" s="20" customFormat="1"/>
    <row r="715" s="20" customFormat="1"/>
    <row r="716" s="20" customFormat="1"/>
    <row r="717" s="20" customFormat="1"/>
    <row r="718" s="20" customFormat="1"/>
    <row r="719" s="20" customFormat="1"/>
    <row r="720" s="20" customFormat="1"/>
    <row r="721" s="20" customFormat="1"/>
  </sheetData>
  <sheetProtection sheet="1" objects="1" scenarios="1" formatCells="0" formatColumns="0" formatRows="0" selectLockedCells="1"/>
  <mergeCells count="48">
    <mergeCell ref="A15:J15"/>
    <mergeCell ref="A18:J18"/>
    <mergeCell ref="A19:J19"/>
    <mergeCell ref="A42:J42"/>
    <mergeCell ref="A20:J20"/>
    <mergeCell ref="A22:J22"/>
    <mergeCell ref="A16:J16"/>
    <mergeCell ref="A17:J17"/>
    <mergeCell ref="A24:J24"/>
    <mergeCell ref="A21:J21"/>
    <mergeCell ref="A23:J23"/>
    <mergeCell ref="A25:J25"/>
    <mergeCell ref="A26:J26"/>
    <mergeCell ref="A27:J27"/>
    <mergeCell ref="A28:J28"/>
    <mergeCell ref="A29:J29"/>
    <mergeCell ref="A30:J30"/>
    <mergeCell ref="A31:J31"/>
    <mergeCell ref="C3:J3"/>
    <mergeCell ref="A39:B39"/>
    <mergeCell ref="A34:D34"/>
    <mergeCell ref="E34:J34"/>
    <mergeCell ref="A12:J12"/>
    <mergeCell ref="A13:J13"/>
    <mergeCell ref="A33:J33"/>
    <mergeCell ref="D7:G7"/>
    <mergeCell ref="A10:J10"/>
    <mergeCell ref="A11:J11"/>
    <mergeCell ref="A7:C7"/>
    <mergeCell ref="A8:C8"/>
    <mergeCell ref="C4:J4"/>
    <mergeCell ref="D8:E8"/>
    <mergeCell ref="A41:J41"/>
    <mergeCell ref="A35:B35"/>
    <mergeCell ref="A36:B36"/>
    <mergeCell ref="A38:B38"/>
    <mergeCell ref="A37:B37"/>
    <mergeCell ref="H36:J36"/>
    <mergeCell ref="H37:J37"/>
    <mergeCell ref="H35:J35"/>
    <mergeCell ref="H38:J38"/>
    <mergeCell ref="H39:J39"/>
    <mergeCell ref="D6:G6"/>
    <mergeCell ref="A5:J5"/>
    <mergeCell ref="A6:C6"/>
    <mergeCell ref="H7:J8"/>
    <mergeCell ref="H6:J6"/>
    <mergeCell ref="F8:G8"/>
  </mergeCells>
  <phoneticPr fontId="4" type="noConversion"/>
  <dataValidations xWindow="1231" yWindow="293" count="5">
    <dataValidation allowBlank="1" showInputMessage="1" showErrorMessage="1" prompt="Indiquez l'email" sqref="D8:D9" xr:uid="{00000000-0002-0000-0000-000000000000}"/>
    <dataValidation allowBlank="1" showInputMessage="1" showErrorMessage="1" prompt="Indiquez le nom de l'établissement concerné par l'autodiagnostic" sqref="D6" xr:uid="{00000000-0002-0000-0000-000001000000}"/>
    <dataValidation allowBlank="1" showInputMessage="1" showErrorMessage="1" prompt="Indiquez les NOM et Prénom du PCVRR" sqref="D7:G7" xr:uid="{00000000-0002-0000-0000-000002000000}"/>
    <dataValidation allowBlank="1" showInputMessage="1" showErrorMessage="1" prompt="Indiquez le nom du dispositif" sqref="H7:J9" xr:uid="{00000000-0002-0000-0000-000003000000}"/>
    <dataValidation allowBlank="1" showInputMessage="1" showErrorMessage="1" prompt="Indiquez votre numéro de téléphone" sqref="F8:G9" xr:uid="{00000000-0002-0000-0000-000004000000}"/>
  </dataValidations>
  <printOptions horizontalCentered="1"/>
  <pageMargins left="0.2" right="0.2" top="0.04" bottom="0.35000000000000003" header="0" footer="0.16"/>
  <pageSetup paperSize="9" orientation="portrait" r:id="rId1"/>
  <headerFooter alignWithMargins="0">
    <oddFooter>&amp;L&amp;"Arial Italique,Italique"&amp;6&amp;K000000Fichier : &amp;F&amp;C&amp;"Arial Italique,Italique"&amp;6&amp;K000000Onglet : &amp;A&amp;R&amp;"Arial Italique,Italique"&amp;6&amp;K000000Imprimé le &amp;D, page n° &amp;P/&amp;N</oddFooter>
  </headerFooter>
  <drawing r:id="rId2"/>
  <extLst>
    <ext xmlns:x14="http://schemas.microsoft.com/office/spreadsheetml/2009/9/main" uri="{CCE6A557-97BC-4b89-ADB6-D9C93CAAB3DF}">
      <x14:dataValidations xmlns:xm="http://schemas.microsoft.com/office/excel/2006/main" xWindow="1231" yWindow="293" count="1">
        <x14:dataValidation type="list" allowBlank="1" showInputMessage="1" showErrorMessage="1" prompt="Indiquez le type de dispositif" xr:uid="{00000000-0002-0000-0000-000005000000}">
          <x14:formula1>
            <xm:f>Utilitaires!$A$3:$A$5</xm:f>
          </x14:formula1>
          <xm:sqref>H6</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00B050"/>
  </sheetPr>
  <dimension ref="A1:E118"/>
  <sheetViews>
    <sheetView showGridLines="0" topLeftCell="A7" zoomScaleNormal="100" zoomScalePageLayoutView="115" workbookViewId="0">
      <selection activeCell="B18" sqref="B18"/>
    </sheetView>
  </sheetViews>
  <sheetFormatPr baseColWidth="10" defaultColWidth="10.6640625" defaultRowHeight="11.25"/>
  <cols>
    <col min="1" max="1" width="58.109375" style="68" customWidth="1"/>
    <col min="2" max="2" width="9.109375" style="70" customWidth="1"/>
    <col min="3" max="3" width="8" style="65" customWidth="1"/>
    <col min="4" max="4" width="18.33203125" style="61" customWidth="1"/>
    <col min="5" max="5" width="21.44140625" style="61" customWidth="1"/>
    <col min="6" max="16384" width="10.6640625" style="61"/>
  </cols>
  <sheetData>
    <row r="1" spans="1:5" s="63" customFormat="1" ht="8.25">
      <c r="A1" s="122" t="str">
        <f>'Mode d''emploi'!A1</f>
        <v> © UTC 2020 - Master IDS -  Etude complète : travaux.master.utc.fr réf n° IDS041</v>
      </c>
      <c r="B1" s="69"/>
      <c r="C1" s="66"/>
      <c r="E1" s="67" t="str">
        <f>'Mode d''emploi'!J1</f>
        <v>© KABBABI K, MHAMDI S, NYAGAM D - Contact : nyagamdonald@gmail.com</v>
      </c>
    </row>
    <row r="2" spans="1:5" s="75" customFormat="1" ht="8.25">
      <c r="A2" s="71" t="str">
        <f>'Mode d''emploi'!$A$2</f>
        <v>Document d'appui à la déclaration première partie de conformité au règlement 2017/745</v>
      </c>
      <c r="B2" s="72"/>
      <c r="C2" s="73"/>
      <c r="D2" s="74"/>
      <c r="E2" s="74" t="s">
        <v>0</v>
      </c>
    </row>
    <row r="3" spans="1:5">
      <c r="A3" s="399" t="s">
        <v>344</v>
      </c>
      <c r="B3" s="398" t="str">
        <f>'Mode d''emploi'!D6</f>
        <v>Nom de l'établissement</v>
      </c>
      <c r="C3" s="398"/>
      <c r="D3" s="398"/>
      <c r="E3" s="402" t="s">
        <v>481</v>
      </c>
    </row>
    <row r="4" spans="1:5">
      <c r="A4" s="400"/>
      <c r="B4" s="397" t="str">
        <f>'Mode d''emploi'!D7</f>
        <v>NOM et Prénom du PCVRR</v>
      </c>
      <c r="C4" s="397"/>
      <c r="D4" s="397"/>
      <c r="E4" s="403"/>
    </row>
    <row r="5" spans="1:5">
      <c r="A5" s="404" t="str">
        <f>'Mode d''emploi'!C4</f>
        <v>Maîtrise des évolutions entre les Directives 90/385 et 93/42 et le Règlement Européen 2017/745 relatif aux dispositifs médicaux (DM) et aux dispositifs médicaux implantables actifs (DMIA)</v>
      </c>
      <c r="B5" s="406" t="str">
        <f>'Mode d''emploi'!D8</f>
        <v>email</v>
      </c>
      <c r="C5" s="406"/>
      <c r="D5" s="96" t="str">
        <f>'Mode d''emploi'!F8</f>
        <v>tel</v>
      </c>
      <c r="E5" s="403"/>
    </row>
    <row r="6" spans="1:5">
      <c r="A6" s="404"/>
      <c r="B6" s="401" t="str">
        <f>'Mode d''emploi'!H6</f>
        <v>Indiquez le type de dispositif</v>
      </c>
      <c r="C6" s="401"/>
      <c r="D6" s="401"/>
      <c r="E6" s="408" t="s">
        <v>597</v>
      </c>
    </row>
    <row r="7" spans="1:5">
      <c r="A7" s="404"/>
      <c r="B7" s="406" t="str">
        <f>'Mode d''emploi'!H7</f>
        <v>Indiquez le nom du dispositif</v>
      </c>
      <c r="C7" s="406"/>
      <c r="D7" s="406"/>
      <c r="E7" s="409"/>
    </row>
    <row r="8" spans="1:5">
      <c r="A8" s="405"/>
      <c r="B8" s="407"/>
      <c r="C8" s="407"/>
      <c r="D8" s="407"/>
      <c r="E8" s="410"/>
    </row>
    <row r="9" spans="1:5">
      <c r="A9" s="396" t="str">
        <f>'Mode d''emploi'!A5:J5</f>
        <v>Attention : Seules les cases blanches écrites en bleu peuvent être modifiées par l’utilisateur. Cela concerne toutes les parties de l’outil</v>
      </c>
      <c r="B9" s="396"/>
      <c r="C9" s="396"/>
      <c r="D9" s="396"/>
      <c r="E9" s="396"/>
    </row>
    <row r="10" spans="1:5">
      <c r="A10" s="77" t="s">
        <v>347</v>
      </c>
      <c r="B10" s="78" t="s">
        <v>3</v>
      </c>
      <c r="C10" s="77" t="s">
        <v>4</v>
      </c>
      <c r="D10" s="77" t="s">
        <v>628</v>
      </c>
      <c r="E10" s="77" t="s">
        <v>629</v>
      </c>
    </row>
    <row r="11" spans="1:5" s="76" customFormat="1" ht="12.75">
      <c r="A11" s="79" t="s">
        <v>315</v>
      </c>
      <c r="B11" s="80"/>
      <c r="C11" s="81" t="str">
        <f>IFERROR(AVERAGE(C12,C17,C42,C46,C51,C54),"")</f>
        <v/>
      </c>
      <c r="D11" s="271" t="str">
        <f>IFERROR(VLOOKUP(E11,Utilitaires!$G$9:$J$13,2,FALSE),"")</f>
        <v/>
      </c>
      <c r="E11" s="277" t="str">
        <f>IFERROR(IF(C11="",Utilitaires!$B$2,VLOOKUP(C11,Utilitaires!$E$9:$G$13,3)),"")</f>
        <v>En attente…</v>
      </c>
    </row>
    <row r="12" spans="1:5" s="60" customFormat="1" ht="12">
      <c r="A12" s="82" t="s">
        <v>45</v>
      </c>
      <c r="B12" s="83"/>
      <c r="C12" s="84" t="str">
        <f>IFERROR(SUMIFS(C13:C16,C13:C16,"&lt;&gt;Taux de véracité",C13:C16,"&lt;&gt;NA")/COUNTIFS(C13:C16,"&lt;&gt;NA",C13:C16,"&lt;&gt;Taux de véracité"),"")</f>
        <v/>
      </c>
      <c r="D12" s="85" t="str">
        <f>IFERROR(VLOOKUP(E12,Utilitaires!$G$9:$J$13,2,FALSE),"")</f>
        <v/>
      </c>
      <c r="E12" s="278" t="str">
        <f>IFERROR(IF(C12="",Utilitaires!$B$2,VLOOKUP(C12,Utilitaires!$E$9:$G$13,3)),"")</f>
        <v>En attente…</v>
      </c>
    </row>
    <row r="13" spans="1:5" ht="50.25" customHeight="1">
      <c r="A13" s="86" t="s">
        <v>397</v>
      </c>
      <c r="B13" s="87" t="s">
        <v>647</v>
      </c>
      <c r="C13" s="88" t="str">
        <f>IFERROR(VLOOKUP(B13,Utilitaires!$C$9:$D$13,2,FALSE),"")</f>
        <v>Taux de VÉRACITÉ</v>
      </c>
      <c r="D13" s="90" t="s">
        <v>281</v>
      </c>
      <c r="E13" s="90" t="s">
        <v>281</v>
      </c>
    </row>
    <row r="14" spans="1:5" ht="50.25" customHeight="1">
      <c r="A14" s="86" t="s">
        <v>398</v>
      </c>
      <c r="B14" s="87" t="s">
        <v>647</v>
      </c>
      <c r="C14" s="88" t="str">
        <f>IFERROR(VLOOKUP(B14,Utilitaires!$C$9:$D$13,2,FALSE),"")</f>
        <v>Taux de VÉRACITÉ</v>
      </c>
      <c r="D14" s="90" t="s">
        <v>281</v>
      </c>
      <c r="E14" s="90" t="s">
        <v>281</v>
      </c>
    </row>
    <row r="15" spans="1:5" ht="50.25" customHeight="1">
      <c r="A15" s="86" t="s">
        <v>399</v>
      </c>
      <c r="B15" s="87" t="s">
        <v>647</v>
      </c>
      <c r="C15" s="88" t="str">
        <f>IFERROR(VLOOKUP(B15,Utilitaires!$C$9:$D$13,2,FALSE),"")</f>
        <v>Taux de VÉRACITÉ</v>
      </c>
      <c r="D15" s="90" t="s">
        <v>281</v>
      </c>
      <c r="E15" s="90" t="s">
        <v>281</v>
      </c>
    </row>
    <row r="16" spans="1:5" ht="50.25" customHeight="1">
      <c r="A16" s="86" t="s">
        <v>400</v>
      </c>
      <c r="B16" s="87" t="s">
        <v>647</v>
      </c>
      <c r="C16" s="88" t="str">
        <f>IFERROR(VLOOKUP(B16,Utilitaires!$C$9:$D$13,2,FALSE),"")</f>
        <v>Taux de VÉRACITÉ</v>
      </c>
      <c r="D16" s="90" t="s">
        <v>281</v>
      </c>
      <c r="E16" s="90" t="s">
        <v>281</v>
      </c>
    </row>
    <row r="17" spans="1:5" s="60" customFormat="1" ht="12">
      <c r="A17" s="82" t="s">
        <v>46</v>
      </c>
      <c r="B17" s="83"/>
      <c r="C17" s="84" t="str">
        <f>IFERROR(SUMIFS(C18:C41,C18:C41,"&lt;&gt;Taux de véracité",C18:C41,"&lt;&gt;NA")/COUNTIFS(C18:C41,"&lt;&gt;NA",C18:C41,"&lt;&gt;Taux de véracité"),"")</f>
        <v/>
      </c>
      <c r="D17" s="85" t="str">
        <f>IFERROR(VLOOKUP(E17,Utilitaires!$G$9:$J$13,2,FALSE),"")</f>
        <v/>
      </c>
      <c r="E17" s="278" t="str">
        <f>IFERROR(IF(C17="",Utilitaires!$B$2,VLOOKUP(C17,Utilitaires!$E$9:$G$13,3)),"")</f>
        <v>En attente…</v>
      </c>
    </row>
    <row r="18" spans="1:5" ht="31.5" customHeight="1">
      <c r="A18" s="86" t="s">
        <v>401</v>
      </c>
      <c r="B18" s="87" t="s">
        <v>647</v>
      </c>
      <c r="C18" s="88" t="str">
        <f>IFERROR(VLOOKUP(B18,Utilitaires!$C$9:$D$13,2,FALSE),"")</f>
        <v>Taux de VÉRACITÉ</v>
      </c>
      <c r="D18" s="90" t="s">
        <v>281</v>
      </c>
      <c r="E18" s="90" t="s">
        <v>281</v>
      </c>
    </row>
    <row r="19" spans="1:5" ht="31.5" customHeight="1">
      <c r="A19" s="91" t="s">
        <v>402</v>
      </c>
      <c r="B19" s="87" t="s">
        <v>647</v>
      </c>
      <c r="C19" s="88" t="str">
        <f>IFERROR(VLOOKUP(B19,Utilitaires!$C$9:$D$13,2,FALSE),"")</f>
        <v>Taux de VÉRACITÉ</v>
      </c>
      <c r="D19" s="90" t="s">
        <v>281</v>
      </c>
      <c r="E19" s="90" t="s">
        <v>281</v>
      </c>
    </row>
    <row r="20" spans="1:5" ht="31.5" customHeight="1">
      <c r="A20" s="92" t="s">
        <v>403</v>
      </c>
      <c r="B20" s="87" t="s">
        <v>647</v>
      </c>
      <c r="C20" s="88" t="str">
        <f>IFERROR(VLOOKUP(B20,Utilitaires!$C$9:$D$13,2,FALSE),"")</f>
        <v>Taux de VÉRACITÉ</v>
      </c>
      <c r="D20" s="90" t="s">
        <v>281</v>
      </c>
      <c r="E20" s="90" t="s">
        <v>281</v>
      </c>
    </row>
    <row r="21" spans="1:5" ht="31.5" customHeight="1">
      <c r="A21" s="92" t="s">
        <v>404</v>
      </c>
      <c r="B21" s="87" t="s">
        <v>647</v>
      </c>
      <c r="C21" s="88" t="str">
        <f>IFERROR(VLOOKUP(B21,Utilitaires!$C$9:$D$13,2,FALSE),"")</f>
        <v>Taux de VÉRACITÉ</v>
      </c>
      <c r="D21" s="90" t="s">
        <v>281</v>
      </c>
      <c r="E21" s="90" t="s">
        <v>281</v>
      </c>
    </row>
    <row r="22" spans="1:5" ht="31.5" customHeight="1">
      <c r="A22" s="92" t="s">
        <v>405</v>
      </c>
      <c r="B22" s="87" t="s">
        <v>647</v>
      </c>
      <c r="C22" s="88" t="str">
        <f>IFERROR(VLOOKUP(B22,Utilitaires!$C$9:$D$13,2,FALSE),"")</f>
        <v>Taux de VÉRACITÉ</v>
      </c>
      <c r="D22" s="90" t="s">
        <v>281</v>
      </c>
      <c r="E22" s="90" t="s">
        <v>281</v>
      </c>
    </row>
    <row r="23" spans="1:5" ht="31.5" customHeight="1">
      <c r="A23" s="92" t="s">
        <v>406</v>
      </c>
      <c r="B23" s="87" t="s">
        <v>647</v>
      </c>
      <c r="C23" s="88" t="str">
        <f>IFERROR(VLOOKUP(B23,Utilitaires!$C$9:$D$13,2,FALSE),"")</f>
        <v>Taux de VÉRACITÉ</v>
      </c>
      <c r="D23" s="90" t="s">
        <v>281</v>
      </c>
      <c r="E23" s="90" t="s">
        <v>281</v>
      </c>
    </row>
    <row r="24" spans="1:5" ht="31.5" customHeight="1">
      <c r="A24" s="86" t="s">
        <v>407</v>
      </c>
      <c r="B24" s="87" t="s">
        <v>647</v>
      </c>
      <c r="C24" s="88" t="str">
        <f>IFERROR(VLOOKUP(B24,Utilitaires!$C$9:$D$13,2,FALSE),"")</f>
        <v>Taux de VÉRACITÉ</v>
      </c>
      <c r="D24" s="90" t="s">
        <v>281</v>
      </c>
      <c r="E24" s="90" t="s">
        <v>281</v>
      </c>
    </row>
    <row r="25" spans="1:5" ht="31.5" customHeight="1">
      <c r="A25" s="86" t="s">
        <v>408</v>
      </c>
      <c r="B25" s="87" t="s">
        <v>647</v>
      </c>
      <c r="C25" s="88" t="str">
        <f>IFERROR(VLOOKUP(B25,Utilitaires!$C$9:$D$13,2,FALSE),"")</f>
        <v>Taux de VÉRACITÉ</v>
      </c>
      <c r="D25" s="90" t="s">
        <v>281</v>
      </c>
      <c r="E25" s="90" t="s">
        <v>281</v>
      </c>
    </row>
    <row r="26" spans="1:5" ht="31.5" customHeight="1">
      <c r="A26" s="86" t="s">
        <v>39</v>
      </c>
      <c r="B26" s="87" t="s">
        <v>647</v>
      </c>
      <c r="C26" s="88" t="str">
        <f>IFERROR(VLOOKUP(B26,Utilitaires!$C$9:$D$13,2,FALSE),"")</f>
        <v>Taux de VÉRACITÉ</v>
      </c>
      <c r="D26" s="90" t="s">
        <v>281</v>
      </c>
      <c r="E26" s="90" t="s">
        <v>281</v>
      </c>
    </row>
    <row r="27" spans="1:5" ht="51.75" customHeight="1">
      <c r="A27" s="86" t="s">
        <v>409</v>
      </c>
      <c r="B27" s="87" t="s">
        <v>647</v>
      </c>
      <c r="C27" s="88" t="str">
        <f>IFERROR(VLOOKUP(B27,Utilitaires!$C$9:$D$13,2,FALSE),"")</f>
        <v>Taux de VÉRACITÉ</v>
      </c>
      <c r="D27" s="90" t="s">
        <v>281</v>
      </c>
      <c r="E27" s="90" t="s">
        <v>281</v>
      </c>
    </row>
    <row r="28" spans="1:5" ht="31.5" customHeight="1">
      <c r="A28" s="86" t="s">
        <v>410</v>
      </c>
      <c r="B28" s="87" t="s">
        <v>647</v>
      </c>
      <c r="C28" s="88" t="str">
        <f>IFERROR(VLOOKUP(B28,Utilitaires!$C$9:$D$13,2,FALSE),"")</f>
        <v>Taux de VÉRACITÉ</v>
      </c>
      <c r="D28" s="90" t="s">
        <v>281</v>
      </c>
      <c r="E28" s="90" t="s">
        <v>281</v>
      </c>
    </row>
    <row r="29" spans="1:5" ht="31.5" customHeight="1">
      <c r="A29" s="86" t="s">
        <v>411</v>
      </c>
      <c r="B29" s="87" t="s">
        <v>647</v>
      </c>
      <c r="C29" s="88" t="str">
        <f>IFERROR(VLOOKUP(B29,Utilitaires!$C$9:$D$13,2,FALSE),"")</f>
        <v>Taux de VÉRACITÉ</v>
      </c>
      <c r="D29" s="90" t="s">
        <v>281</v>
      </c>
      <c r="E29" s="90" t="s">
        <v>281</v>
      </c>
    </row>
    <row r="30" spans="1:5" ht="31.5" customHeight="1">
      <c r="A30" s="86" t="s">
        <v>412</v>
      </c>
      <c r="B30" s="87" t="s">
        <v>647</v>
      </c>
      <c r="C30" s="88" t="str">
        <f>IFERROR(VLOOKUP(B30,Utilitaires!$C$9:$D$13,2,FALSE),"")</f>
        <v>Taux de VÉRACITÉ</v>
      </c>
      <c r="D30" s="90" t="s">
        <v>281</v>
      </c>
      <c r="E30" s="90" t="s">
        <v>281</v>
      </c>
    </row>
    <row r="31" spans="1:5" ht="31.5" customHeight="1">
      <c r="A31" s="86" t="s">
        <v>413</v>
      </c>
      <c r="B31" s="87" t="s">
        <v>647</v>
      </c>
      <c r="C31" s="88" t="str">
        <f>IFERROR(VLOOKUP(B31,Utilitaires!$C$9:$D$13,2,FALSE),"")</f>
        <v>Taux de VÉRACITÉ</v>
      </c>
      <c r="D31" s="90" t="s">
        <v>281</v>
      </c>
      <c r="E31" s="90" t="s">
        <v>281</v>
      </c>
    </row>
    <row r="32" spans="1:5" ht="31.5" customHeight="1">
      <c r="A32" s="86" t="s">
        <v>414</v>
      </c>
      <c r="B32" s="87" t="s">
        <v>647</v>
      </c>
      <c r="C32" s="88" t="str">
        <f>IFERROR(VLOOKUP(B32,Utilitaires!$C$9:$D$13,2,FALSE),"")</f>
        <v>Taux de VÉRACITÉ</v>
      </c>
      <c r="D32" s="90" t="s">
        <v>281</v>
      </c>
      <c r="E32" s="90" t="s">
        <v>281</v>
      </c>
    </row>
    <row r="33" spans="1:5" ht="31.5" customHeight="1">
      <c r="A33" s="86" t="s">
        <v>415</v>
      </c>
      <c r="B33" s="87" t="s">
        <v>647</v>
      </c>
      <c r="C33" s="88" t="str">
        <f>IFERROR(VLOOKUP(B33,Utilitaires!$C$9:$D$13,2,FALSE),"")</f>
        <v>Taux de VÉRACITÉ</v>
      </c>
      <c r="D33" s="90" t="s">
        <v>281</v>
      </c>
      <c r="E33" s="90" t="s">
        <v>281</v>
      </c>
    </row>
    <row r="34" spans="1:5" ht="31.5" customHeight="1">
      <c r="A34" s="86" t="s">
        <v>416</v>
      </c>
      <c r="B34" s="87" t="s">
        <v>647</v>
      </c>
      <c r="C34" s="88" t="str">
        <f>IFERROR(VLOOKUP(B34,Utilitaires!$C$9:$D$13,2,FALSE),"")</f>
        <v>Taux de VÉRACITÉ</v>
      </c>
      <c r="D34" s="90" t="s">
        <v>281</v>
      </c>
      <c r="E34" s="90" t="s">
        <v>281</v>
      </c>
    </row>
    <row r="35" spans="1:5" ht="31.5" customHeight="1">
      <c r="A35" s="92" t="s">
        <v>417</v>
      </c>
      <c r="B35" s="87" t="s">
        <v>647</v>
      </c>
      <c r="C35" s="88" t="str">
        <f>IFERROR(VLOOKUP(B35,Utilitaires!$C$9:$D$13,2,FALSE),"")</f>
        <v>Taux de VÉRACITÉ</v>
      </c>
      <c r="D35" s="90" t="s">
        <v>281</v>
      </c>
      <c r="E35" s="90" t="s">
        <v>281</v>
      </c>
    </row>
    <row r="36" spans="1:5" ht="31.5" customHeight="1">
      <c r="A36" s="86" t="s">
        <v>418</v>
      </c>
      <c r="B36" s="87" t="s">
        <v>647</v>
      </c>
      <c r="C36" s="88" t="str">
        <f>IFERROR(VLOOKUP(B36,Utilitaires!$C$9:$D$13,2,FALSE),"")</f>
        <v>Taux de VÉRACITÉ</v>
      </c>
      <c r="D36" s="90" t="s">
        <v>281</v>
      </c>
      <c r="E36" s="90" t="s">
        <v>281</v>
      </c>
    </row>
    <row r="37" spans="1:5" ht="31.5" customHeight="1">
      <c r="A37" s="86" t="s">
        <v>419</v>
      </c>
      <c r="B37" s="87" t="s">
        <v>647</v>
      </c>
      <c r="C37" s="88" t="str">
        <f>IFERROR(VLOOKUP(B37,Utilitaires!$C$9:$D$13,2,FALSE),"")</f>
        <v>Taux de VÉRACITÉ</v>
      </c>
      <c r="D37" s="90" t="s">
        <v>281</v>
      </c>
      <c r="E37" s="90" t="s">
        <v>281</v>
      </c>
    </row>
    <row r="38" spans="1:5" ht="31.5" customHeight="1">
      <c r="A38" s="86" t="s">
        <v>420</v>
      </c>
      <c r="B38" s="87" t="s">
        <v>647</v>
      </c>
      <c r="C38" s="88" t="str">
        <f>IFERROR(VLOOKUP(B38,Utilitaires!$C$9:$D$13,2,FALSE),"")</f>
        <v>Taux de VÉRACITÉ</v>
      </c>
      <c r="D38" s="90" t="s">
        <v>281</v>
      </c>
      <c r="E38" s="90" t="s">
        <v>281</v>
      </c>
    </row>
    <row r="39" spans="1:5" ht="31.5" customHeight="1">
      <c r="A39" s="86" t="s">
        <v>421</v>
      </c>
      <c r="B39" s="87" t="s">
        <v>647</v>
      </c>
      <c r="C39" s="88" t="str">
        <f>IFERROR(VLOOKUP(B39,Utilitaires!$C$9:$D$13,2,FALSE),"")</f>
        <v>Taux de VÉRACITÉ</v>
      </c>
      <c r="D39" s="90" t="s">
        <v>281</v>
      </c>
      <c r="E39" s="90" t="s">
        <v>281</v>
      </c>
    </row>
    <row r="40" spans="1:5" ht="31.5" customHeight="1">
      <c r="A40" s="86" t="s">
        <v>422</v>
      </c>
      <c r="B40" s="87" t="s">
        <v>647</v>
      </c>
      <c r="C40" s="88" t="str">
        <f>IFERROR(VLOOKUP(B40,Utilitaires!$C$9:$D$13,2,FALSE),"")</f>
        <v>Taux de VÉRACITÉ</v>
      </c>
      <c r="D40" s="90" t="s">
        <v>281</v>
      </c>
      <c r="E40" s="90" t="s">
        <v>281</v>
      </c>
    </row>
    <row r="41" spans="1:5" ht="31.5" customHeight="1">
      <c r="A41" s="86" t="s">
        <v>423</v>
      </c>
      <c r="B41" s="87" t="s">
        <v>647</v>
      </c>
      <c r="C41" s="88" t="str">
        <f>IFERROR(VLOOKUP(B41,Utilitaires!$C$9:$D$13,2,FALSE),"")</f>
        <v>Taux de VÉRACITÉ</v>
      </c>
      <c r="D41" s="90" t="s">
        <v>281</v>
      </c>
      <c r="E41" s="90" t="s">
        <v>281</v>
      </c>
    </row>
    <row r="42" spans="1:5" s="60" customFormat="1" ht="12">
      <c r="A42" s="82" t="s">
        <v>47</v>
      </c>
      <c r="B42" s="83"/>
      <c r="C42" s="84" t="str">
        <f>IFERROR(SUMIFS(C43:C45,C43:C45,"&lt;&gt;Taux de véracité",C43:C45,"&lt;&gt;NA")/COUNTIFS(C43:C45,"&lt;&gt;NA",C43:C45,"&lt;&gt;Taux de véracité"),"")</f>
        <v/>
      </c>
      <c r="D42" s="85" t="str">
        <f>IFERROR(VLOOKUP(E42,Utilitaires!$G$9:$J$13,2,FALSE),"")</f>
        <v/>
      </c>
      <c r="E42" s="278" t="str">
        <f>IFERROR(IF(C42="",Utilitaires!$B$2,VLOOKUP(C42,Utilitaires!$E$9:$G$13,3)),"")</f>
        <v>En attente…</v>
      </c>
    </row>
    <row r="43" spans="1:5" ht="45.75" customHeight="1">
      <c r="A43" s="86" t="s">
        <v>424</v>
      </c>
      <c r="B43" s="87" t="s">
        <v>647</v>
      </c>
      <c r="C43" s="88" t="str">
        <f>IFERROR(VLOOKUP(B43,Utilitaires!$C$9:$D$13,2,FALSE),"")</f>
        <v>Taux de VÉRACITÉ</v>
      </c>
      <c r="D43" s="90" t="s">
        <v>281</v>
      </c>
      <c r="E43" s="90" t="s">
        <v>281</v>
      </c>
    </row>
    <row r="44" spans="1:5" ht="102.75" customHeight="1">
      <c r="A44" s="92" t="s">
        <v>425</v>
      </c>
      <c r="B44" s="87" t="s">
        <v>647</v>
      </c>
      <c r="C44" s="88" t="str">
        <f>IFERROR(VLOOKUP(B44,Utilitaires!$C$9:$D$13,2,FALSE),"")</f>
        <v>Taux de VÉRACITÉ</v>
      </c>
      <c r="D44" s="90" t="s">
        <v>281</v>
      </c>
      <c r="E44" s="90" t="s">
        <v>281</v>
      </c>
    </row>
    <row r="45" spans="1:5" ht="45.75" customHeight="1">
      <c r="A45" s="86" t="s">
        <v>426</v>
      </c>
      <c r="B45" s="87" t="s">
        <v>647</v>
      </c>
      <c r="C45" s="88" t="str">
        <f>IFERROR(VLOOKUP(B45,Utilitaires!$C$9:$D$13,2,FALSE),"")</f>
        <v>Taux de VÉRACITÉ</v>
      </c>
      <c r="D45" s="90" t="s">
        <v>281</v>
      </c>
      <c r="E45" s="90" t="s">
        <v>281</v>
      </c>
    </row>
    <row r="46" spans="1:5" s="60" customFormat="1" ht="24">
      <c r="A46" s="82" t="s">
        <v>48</v>
      </c>
      <c r="B46" s="93"/>
      <c r="C46" s="84" t="str">
        <f>IFERROR(SUMIFS(C47:C50,C47:C50,"&lt;&gt;Taux de véracité",C47:C50,"&lt;&gt;NA")/COUNTIFS(C47:C50,"&lt;&gt;NA",C47:C50,"&lt;&gt;Taux de véracité"),"")</f>
        <v/>
      </c>
      <c r="D46" s="85" t="str">
        <f>IFERROR(VLOOKUP(E46,Utilitaires!$G$9:$J$13,2,FALSE),"")</f>
        <v/>
      </c>
      <c r="E46" s="278" t="str">
        <f>IFERROR(IF(C46="",Utilitaires!$B$2,VLOOKUP(C46,Utilitaires!$E$9:$G$13,3)),"")</f>
        <v>En attente…</v>
      </c>
    </row>
    <row r="47" spans="1:5" ht="45">
      <c r="A47" s="86" t="s">
        <v>427</v>
      </c>
      <c r="B47" s="87" t="s">
        <v>647</v>
      </c>
      <c r="C47" s="88" t="str">
        <f>IFERROR(VLOOKUP(B47,Utilitaires!$C$9:$D$13,2,FALSE),"")</f>
        <v>Taux de VÉRACITÉ</v>
      </c>
      <c r="D47" s="90" t="s">
        <v>281</v>
      </c>
      <c r="E47" s="90" t="s">
        <v>281</v>
      </c>
    </row>
    <row r="48" spans="1:5" ht="42.75" customHeight="1">
      <c r="A48" s="86" t="s">
        <v>428</v>
      </c>
      <c r="B48" s="87" t="s">
        <v>647</v>
      </c>
      <c r="C48" s="88" t="str">
        <f>IFERROR(VLOOKUP(B48,Utilitaires!$C$9:$D$13,2,FALSE),"")</f>
        <v>Taux de VÉRACITÉ</v>
      </c>
      <c r="D48" s="90" t="s">
        <v>281</v>
      </c>
      <c r="E48" s="90" t="s">
        <v>281</v>
      </c>
    </row>
    <row r="49" spans="1:5" ht="19.5" customHeight="1">
      <c r="A49" s="86" t="s">
        <v>429</v>
      </c>
      <c r="B49" s="87" t="s">
        <v>647</v>
      </c>
      <c r="C49" s="88" t="str">
        <f>IFERROR(VLOOKUP(B49,Utilitaires!$C$9:$D$13,2,FALSE),"")</f>
        <v>Taux de VÉRACITÉ</v>
      </c>
      <c r="D49" s="90" t="s">
        <v>281</v>
      </c>
      <c r="E49" s="90" t="s">
        <v>281</v>
      </c>
    </row>
    <row r="50" spans="1:5" ht="21" customHeight="1">
      <c r="A50" s="86" t="s">
        <v>430</v>
      </c>
      <c r="B50" s="87" t="s">
        <v>647</v>
      </c>
      <c r="C50" s="88" t="str">
        <f>IFERROR(VLOOKUP(B50,Utilitaires!$C$9:$D$13,2,FALSE),"")</f>
        <v>Taux de VÉRACITÉ</v>
      </c>
      <c r="D50" s="90" t="s">
        <v>281</v>
      </c>
      <c r="E50" s="90" t="s">
        <v>281</v>
      </c>
    </row>
    <row r="51" spans="1:5" s="60" customFormat="1" ht="12">
      <c r="A51" s="82" t="s">
        <v>49</v>
      </c>
      <c r="B51" s="83"/>
      <c r="C51" s="84" t="str">
        <f>IFERROR(SUMIFS(C52:C53,C52:C53,"&lt;&gt;Taux de véracité",C52:C53,"&lt;&gt;NA")/COUNTIFS(C52:C53,"&lt;&gt;NA",C52:C53,"&lt;&gt;Taux de véracité"),"")</f>
        <v/>
      </c>
      <c r="D51" s="85" t="str">
        <f>IFERROR(VLOOKUP(E51,Utilitaires!$G$9:$J$13,2,FALSE),"")</f>
        <v/>
      </c>
      <c r="E51" s="278" t="str">
        <f>IFERROR(IF(C51="",Utilitaires!$B$2,VLOOKUP(C51,Utilitaires!$E$9:$G$13,3)),"")</f>
        <v>En attente…</v>
      </c>
    </row>
    <row r="52" spans="1:5" ht="22.5">
      <c r="A52" s="92" t="s">
        <v>431</v>
      </c>
      <c r="B52" s="87" t="s">
        <v>647</v>
      </c>
      <c r="C52" s="88" t="str">
        <f>IFERROR(VLOOKUP(B52,Utilitaires!$C$9:$D$13,2,FALSE),"")</f>
        <v>Taux de VÉRACITÉ</v>
      </c>
      <c r="D52" s="90" t="s">
        <v>281</v>
      </c>
      <c r="E52" s="90" t="s">
        <v>281</v>
      </c>
    </row>
    <row r="53" spans="1:5" ht="22.5">
      <c r="A53" s="86" t="s">
        <v>432</v>
      </c>
      <c r="B53" s="87" t="s">
        <v>647</v>
      </c>
      <c r="C53" s="88" t="str">
        <f>IFERROR(VLOOKUP(B53,Utilitaires!$C$9:$D$13,2,FALSE),"")</f>
        <v>Taux de VÉRACITÉ</v>
      </c>
      <c r="D53" s="90" t="s">
        <v>281</v>
      </c>
      <c r="E53" s="90" t="s">
        <v>281</v>
      </c>
    </row>
    <row r="54" spans="1:5" s="60" customFormat="1" ht="12">
      <c r="A54" s="82" t="s">
        <v>50</v>
      </c>
      <c r="B54" s="83"/>
      <c r="C54" s="84" t="str">
        <f>IFERROR(SUMIFS(C55,C55,"&lt;&gt;Taux de véracité",C55,"&lt;&gt;NA")/COUNTIFS(C55,"&lt;&gt;NA",C55,"&lt;&gt;Taux de véracité"),"")</f>
        <v/>
      </c>
      <c r="D54" s="85" t="str">
        <f>IFERROR(VLOOKUP(E54,Utilitaires!$G$9:$J$13,2,FALSE),"")</f>
        <v/>
      </c>
      <c r="E54" s="278" t="str">
        <f>IFERROR(IF(C54="",Utilitaires!$B$2,VLOOKUP(C54,Utilitaires!$E$9:$G$13,3)),"")</f>
        <v>En attente…</v>
      </c>
    </row>
    <row r="55" spans="1:5" ht="36" customHeight="1">
      <c r="A55" s="86" t="s">
        <v>41</v>
      </c>
      <c r="B55" s="87" t="s">
        <v>647</v>
      </c>
      <c r="C55" s="88" t="str">
        <f>IFERROR(VLOOKUP(B55,Utilitaires!$C$9:$D$13,2,FALSE),"")</f>
        <v>Taux de VÉRACITÉ</v>
      </c>
      <c r="D55" s="89" t="str">
        <f>Utilitaires!$B$4</f>
        <v>Type de dispositif</v>
      </c>
      <c r="E55" s="90" t="s">
        <v>281</v>
      </c>
    </row>
    <row r="56" spans="1:5" s="76" customFormat="1" ht="25.5">
      <c r="A56" s="79" t="s">
        <v>316</v>
      </c>
      <c r="B56" s="80"/>
      <c r="C56" s="81" t="str">
        <f>IFERROR(AVERAGE(C57,C65,C68,C72),"")</f>
        <v/>
      </c>
      <c r="D56" s="271" t="str">
        <f>IFERROR(VLOOKUP(E56,Utilitaires!$G$9:$J$13,2,FALSE),"")</f>
        <v/>
      </c>
      <c r="E56" s="277" t="str">
        <f>IFERROR(IF(C56="",Utilitaires!$B$2,VLOOKUP(C56,Utilitaires!$E$9:$G$13,3)),"")</f>
        <v>En attente…</v>
      </c>
    </row>
    <row r="57" spans="1:5" s="60" customFormat="1" ht="12">
      <c r="A57" s="82" t="s">
        <v>175</v>
      </c>
      <c r="B57" s="94"/>
      <c r="C57" s="84" t="str">
        <f>IFERROR(SUMIFS(C58:C64,C58:C64,"&lt;&gt;Taux de véracité",C58:C64,"&lt;&gt;NA")/COUNTIFS(C58:C64,"&lt;&gt;NA",C58:C64,"&lt;&gt;Taux de véracité"),"")</f>
        <v/>
      </c>
      <c r="D57" s="85" t="str">
        <f>IFERROR(VLOOKUP(E57,Utilitaires!$G$9:$J$13,2,FALSE),"")</f>
        <v/>
      </c>
      <c r="E57" s="278" t="str">
        <f>IFERROR(IF(C57="",Utilitaires!$B$2,VLOOKUP(C57,Utilitaires!$E$9:$G$13,3)),"")</f>
        <v>En attente…</v>
      </c>
    </row>
    <row r="58" spans="1:5" ht="28.5" customHeight="1">
      <c r="A58" s="86" t="s">
        <v>433</v>
      </c>
      <c r="B58" s="87" t="s">
        <v>647</v>
      </c>
      <c r="C58" s="88" t="str">
        <f>IFERROR(VLOOKUP(B58,Utilitaires!$C$9:$D$13,2,FALSE),"")</f>
        <v>Taux de VÉRACITÉ</v>
      </c>
      <c r="D58" s="90" t="s">
        <v>281</v>
      </c>
      <c r="E58" s="90" t="s">
        <v>281</v>
      </c>
    </row>
    <row r="59" spans="1:5" ht="28.5" customHeight="1">
      <c r="A59" s="86" t="s">
        <v>434</v>
      </c>
      <c r="B59" s="87" t="s">
        <v>647</v>
      </c>
      <c r="C59" s="88" t="str">
        <f>IFERROR(VLOOKUP(B59,Utilitaires!$C$9:$D$13,2,FALSE),"")</f>
        <v>Taux de VÉRACITÉ</v>
      </c>
      <c r="D59" s="90" t="s">
        <v>281</v>
      </c>
      <c r="E59" s="90" t="s">
        <v>281</v>
      </c>
    </row>
    <row r="60" spans="1:5" ht="28.5" customHeight="1">
      <c r="A60" s="86" t="s">
        <v>435</v>
      </c>
      <c r="B60" s="87" t="s">
        <v>647</v>
      </c>
      <c r="C60" s="88" t="str">
        <f>IFERROR(VLOOKUP(B60,Utilitaires!$C$9:$D$13,2,FALSE),"")</f>
        <v>Taux de VÉRACITÉ</v>
      </c>
      <c r="D60" s="90" t="s">
        <v>281</v>
      </c>
      <c r="E60" s="90" t="s">
        <v>281</v>
      </c>
    </row>
    <row r="61" spans="1:5" ht="28.5" customHeight="1">
      <c r="A61" s="86" t="s">
        <v>436</v>
      </c>
      <c r="B61" s="87" t="s">
        <v>647</v>
      </c>
      <c r="C61" s="88" t="str">
        <f>IFERROR(VLOOKUP(B61,Utilitaires!$C$9:$D$13,2,FALSE),"")</f>
        <v>Taux de VÉRACITÉ</v>
      </c>
      <c r="D61" s="90" t="s">
        <v>281</v>
      </c>
      <c r="E61" s="90" t="s">
        <v>281</v>
      </c>
    </row>
    <row r="62" spans="1:5" ht="28.5" customHeight="1">
      <c r="A62" s="86" t="s">
        <v>437</v>
      </c>
      <c r="B62" s="87" t="s">
        <v>647</v>
      </c>
      <c r="C62" s="88" t="str">
        <f>IFERROR(VLOOKUP(B62,Utilitaires!$C$9:$D$13,2,FALSE),"")</f>
        <v>Taux de VÉRACITÉ</v>
      </c>
      <c r="D62" s="90" t="s">
        <v>281</v>
      </c>
      <c r="E62" s="90" t="s">
        <v>281</v>
      </c>
    </row>
    <row r="63" spans="1:5" ht="28.5" customHeight="1">
      <c r="A63" s="86" t="s">
        <v>438</v>
      </c>
      <c r="B63" s="87" t="s">
        <v>647</v>
      </c>
      <c r="C63" s="88" t="str">
        <f>IFERROR(VLOOKUP(B63,Utilitaires!$C$9:$D$13,2,FALSE),"")</f>
        <v>Taux de VÉRACITÉ</v>
      </c>
      <c r="D63" s="90" t="s">
        <v>281</v>
      </c>
      <c r="E63" s="90" t="s">
        <v>281</v>
      </c>
    </row>
    <row r="64" spans="1:5" ht="28.5" customHeight="1">
      <c r="A64" s="86" t="s">
        <v>439</v>
      </c>
      <c r="B64" s="87" t="s">
        <v>647</v>
      </c>
      <c r="C64" s="88" t="str">
        <f>IFERROR(VLOOKUP(B64,Utilitaires!$C$9:$D$13,2,FALSE),"")</f>
        <v>Taux de VÉRACITÉ</v>
      </c>
      <c r="D64" s="90" t="s">
        <v>281</v>
      </c>
      <c r="E64" s="90" t="s">
        <v>281</v>
      </c>
    </row>
    <row r="65" spans="1:5" s="60" customFormat="1" ht="12">
      <c r="A65" s="82" t="s">
        <v>176</v>
      </c>
      <c r="B65" s="94"/>
      <c r="C65" s="84" t="str">
        <f>IFERROR(SUMIFS(C66:C67,C66:C67,"&lt;&gt;Taux de véracité",C66:C67,"&lt;&gt;NA")/COUNTIFS(C66:C67,"&lt;&gt;NA",C66:C67,"&lt;&gt;Taux de véracité"),"")</f>
        <v/>
      </c>
      <c r="D65" s="85" t="str">
        <f>IFERROR(VLOOKUP(E65,Utilitaires!$G$9:$J$13,2,FALSE),"")</f>
        <v/>
      </c>
      <c r="E65" s="278" t="str">
        <f>IFERROR(IF(C65="",Utilitaires!$B$2,VLOOKUP(C65,Utilitaires!$E$9:$G$13,3)),"")</f>
        <v>En attente…</v>
      </c>
    </row>
    <row r="66" spans="1:5" ht="41.25" customHeight="1">
      <c r="A66" s="86" t="s">
        <v>440</v>
      </c>
      <c r="B66" s="87" t="s">
        <v>647</v>
      </c>
      <c r="C66" s="88" t="str">
        <f>IFERROR(VLOOKUP(B66,Utilitaires!$C$9:$D$13,2,FALSE),"")</f>
        <v>Taux de VÉRACITÉ</v>
      </c>
      <c r="D66" s="90" t="s">
        <v>281</v>
      </c>
      <c r="E66" s="90" t="s">
        <v>281</v>
      </c>
    </row>
    <row r="67" spans="1:5" ht="41.25" customHeight="1">
      <c r="A67" s="86" t="s">
        <v>441</v>
      </c>
      <c r="B67" s="87" t="s">
        <v>647</v>
      </c>
      <c r="C67" s="88" t="str">
        <f>IFERROR(VLOOKUP(B67,Utilitaires!$C$9:$D$13,2,FALSE),"")</f>
        <v>Taux de VÉRACITÉ</v>
      </c>
      <c r="D67" s="90" t="s">
        <v>281</v>
      </c>
      <c r="E67" s="90" t="s">
        <v>281</v>
      </c>
    </row>
    <row r="68" spans="1:5" s="60" customFormat="1" ht="12">
      <c r="A68" s="82" t="s">
        <v>326</v>
      </c>
      <c r="B68" s="94"/>
      <c r="C68" s="84" t="str">
        <f>IFERROR(SUMIFS(C69:C71,C69:C71,"&lt;&gt;Taux de véracité",C69:C71,"&lt;&gt;NA")/COUNTIFS(C69:C71,"&lt;&gt;NA",C69:C71,"&lt;&gt;Taux de véracité"),"")</f>
        <v/>
      </c>
      <c r="D68" s="85" t="str">
        <f>IFERROR(VLOOKUP(E68,Utilitaires!$G$9:$J$13,2,FALSE),"")</f>
        <v/>
      </c>
      <c r="E68" s="278" t="str">
        <f>IFERROR(IF(C68="",Utilitaires!$B$2,VLOOKUP(C68,Utilitaires!$E$9:$G$13,3)),"")</f>
        <v>En attente…</v>
      </c>
    </row>
    <row r="69" spans="1:5" ht="27" customHeight="1">
      <c r="A69" s="86" t="s">
        <v>442</v>
      </c>
      <c r="B69" s="87" t="s">
        <v>647</v>
      </c>
      <c r="C69" s="88" t="str">
        <f>IFERROR(VLOOKUP(B69,Utilitaires!$C$9:$D$13,2,FALSE),"")</f>
        <v>Taux de VÉRACITÉ</v>
      </c>
      <c r="D69" s="90" t="s">
        <v>281</v>
      </c>
      <c r="E69" s="90" t="s">
        <v>281</v>
      </c>
    </row>
    <row r="70" spans="1:5" ht="27" customHeight="1">
      <c r="A70" s="86" t="s">
        <v>443</v>
      </c>
      <c r="B70" s="87" t="s">
        <v>647</v>
      </c>
      <c r="C70" s="88" t="str">
        <f>IFERROR(VLOOKUP(B70,Utilitaires!$C$9:$D$13,2,FALSE),"")</f>
        <v>Taux de VÉRACITÉ</v>
      </c>
      <c r="D70" s="90" t="s">
        <v>281</v>
      </c>
      <c r="E70" s="90" t="s">
        <v>281</v>
      </c>
    </row>
    <row r="71" spans="1:5" ht="27" customHeight="1">
      <c r="A71" s="86" t="s">
        <v>444</v>
      </c>
      <c r="B71" s="87" t="s">
        <v>647</v>
      </c>
      <c r="C71" s="88" t="str">
        <f>IFERROR(VLOOKUP(B71,Utilitaires!$C$9:$D$13,2,FALSE),"")</f>
        <v>Taux de VÉRACITÉ</v>
      </c>
      <c r="D71" s="90" t="s">
        <v>281</v>
      </c>
      <c r="E71" s="90" t="s">
        <v>281</v>
      </c>
    </row>
    <row r="72" spans="1:5" s="60" customFormat="1" ht="12">
      <c r="A72" s="82" t="s">
        <v>249</v>
      </c>
      <c r="B72" s="95"/>
      <c r="C72" s="84" t="str">
        <f>IFERROR(SUMIFS(C73:C84,C73:C84,"&lt;&gt;Taux de véracité",C73:C84,"&lt;&gt;NA")/COUNTIFS(C73:C84,"&lt;&gt;NA",C73:C84,"&lt;&gt;Taux de véracité"),"")</f>
        <v/>
      </c>
      <c r="D72" s="85" t="str">
        <f>IFERROR(VLOOKUP(E72,Utilitaires!$G$9:$J$13,2,FALSE),"")</f>
        <v/>
      </c>
      <c r="E72" s="278" t="str">
        <f>IFERROR(IF(C72="",Utilitaires!$B$2,VLOOKUP(C72,Utilitaires!$E$9:$G$13,3)),"")</f>
        <v>En attente…</v>
      </c>
    </row>
    <row r="73" spans="1:5" ht="32.25" customHeight="1">
      <c r="A73" s="86" t="s">
        <v>445</v>
      </c>
      <c r="B73" s="87" t="s">
        <v>647</v>
      </c>
      <c r="C73" s="88" t="str">
        <f>IFERROR(VLOOKUP(B73,Utilitaires!$C$9:$D$13,2,FALSE),"")</f>
        <v>Taux de VÉRACITÉ</v>
      </c>
      <c r="D73" s="90" t="s">
        <v>281</v>
      </c>
      <c r="E73" s="90" t="s">
        <v>281</v>
      </c>
    </row>
    <row r="74" spans="1:5" ht="32.25" customHeight="1">
      <c r="A74" s="86" t="s">
        <v>446</v>
      </c>
      <c r="B74" s="87" t="s">
        <v>647</v>
      </c>
      <c r="C74" s="88" t="str">
        <f>IFERROR(VLOOKUP(B74,Utilitaires!$C$9:$D$13,2,FALSE),"")</f>
        <v>Taux de VÉRACITÉ</v>
      </c>
      <c r="D74" s="90" t="s">
        <v>281</v>
      </c>
      <c r="E74" s="90" t="s">
        <v>281</v>
      </c>
    </row>
    <row r="75" spans="1:5" ht="33.75">
      <c r="A75" s="86" t="s">
        <v>341</v>
      </c>
      <c r="B75" s="87" t="s">
        <v>647</v>
      </c>
      <c r="C75" s="88" t="str">
        <f>IFERROR(VLOOKUP(B75,Utilitaires!$C$9:$D$13,2,FALSE),"")</f>
        <v>Taux de VÉRACITÉ</v>
      </c>
      <c r="D75" s="90" t="s">
        <v>281</v>
      </c>
      <c r="E75" s="90" t="s">
        <v>281</v>
      </c>
    </row>
    <row r="76" spans="1:5" ht="21" customHeight="1">
      <c r="A76" s="86" t="s">
        <v>447</v>
      </c>
      <c r="B76" s="87" t="s">
        <v>647</v>
      </c>
      <c r="C76" s="88" t="str">
        <f>IFERROR(VLOOKUP(B76,Utilitaires!$C$9:$D$13,2,FALSE),"")</f>
        <v>Taux de VÉRACITÉ</v>
      </c>
      <c r="D76" s="90" t="s">
        <v>281</v>
      </c>
      <c r="E76" s="90" t="s">
        <v>281</v>
      </c>
    </row>
    <row r="77" spans="1:5" ht="45">
      <c r="A77" s="86" t="s">
        <v>448</v>
      </c>
      <c r="B77" s="87" t="s">
        <v>647</v>
      </c>
      <c r="C77" s="88" t="str">
        <f>IFERROR(VLOOKUP(B77,Utilitaires!$C$9:$D$13,2,FALSE),"")</f>
        <v>Taux de VÉRACITÉ</v>
      </c>
      <c r="D77" s="90" t="s">
        <v>281</v>
      </c>
      <c r="E77" s="90" t="s">
        <v>281</v>
      </c>
    </row>
    <row r="78" spans="1:5" ht="30.75" customHeight="1">
      <c r="A78" s="86" t="s">
        <v>449</v>
      </c>
      <c r="B78" s="87" t="s">
        <v>647</v>
      </c>
      <c r="C78" s="88" t="str">
        <f>IFERROR(VLOOKUP(B78,Utilitaires!$C$9:$D$13,2,FALSE),"")</f>
        <v>Taux de VÉRACITÉ</v>
      </c>
      <c r="D78" s="90" t="s">
        <v>281</v>
      </c>
      <c r="E78" s="90" t="s">
        <v>281</v>
      </c>
    </row>
    <row r="79" spans="1:5" ht="48.75" customHeight="1">
      <c r="A79" s="86" t="s">
        <v>483</v>
      </c>
      <c r="B79" s="87" t="s">
        <v>647</v>
      </c>
      <c r="C79" s="88" t="str">
        <f>IFERROR(VLOOKUP(B79,Utilitaires!$C$9:$D$13,2,FALSE),"")</f>
        <v>Taux de VÉRACITÉ</v>
      </c>
      <c r="D79" s="90" t="s">
        <v>281</v>
      </c>
      <c r="E79" s="90" t="s">
        <v>281</v>
      </c>
    </row>
    <row r="80" spans="1:5" ht="24.75" customHeight="1">
      <c r="A80" s="86" t="s">
        <v>450</v>
      </c>
      <c r="B80" s="87" t="s">
        <v>647</v>
      </c>
      <c r="C80" s="88" t="str">
        <f>IFERROR(VLOOKUP(B80,Utilitaires!$C$9:$D$13,2,FALSE),"")</f>
        <v>Taux de VÉRACITÉ</v>
      </c>
      <c r="D80" s="90" t="s">
        <v>281</v>
      </c>
      <c r="E80" s="90" t="s">
        <v>281</v>
      </c>
    </row>
    <row r="81" spans="1:5" ht="24.75" customHeight="1">
      <c r="A81" s="86" t="s">
        <v>451</v>
      </c>
      <c r="B81" s="87" t="s">
        <v>647</v>
      </c>
      <c r="C81" s="88" t="str">
        <f>IFERROR(VLOOKUP(B81,Utilitaires!$C$9:$D$13,2,FALSE),"")</f>
        <v>Taux de VÉRACITÉ</v>
      </c>
      <c r="D81" s="90" t="s">
        <v>281</v>
      </c>
      <c r="E81" s="90" t="s">
        <v>281</v>
      </c>
    </row>
    <row r="82" spans="1:5" ht="33.75">
      <c r="A82" s="86" t="s">
        <v>452</v>
      </c>
      <c r="B82" s="87" t="s">
        <v>647</v>
      </c>
      <c r="C82" s="88" t="str">
        <f>IFERROR(VLOOKUP(B82,Utilitaires!$C$9:$D$13,2,FALSE),"")</f>
        <v>Taux de VÉRACITÉ</v>
      </c>
      <c r="D82" s="90" t="s">
        <v>281</v>
      </c>
      <c r="E82" s="90" t="s">
        <v>281</v>
      </c>
    </row>
    <row r="83" spans="1:5" ht="42" customHeight="1">
      <c r="A83" s="86" t="s">
        <v>453</v>
      </c>
      <c r="B83" s="87" t="s">
        <v>647</v>
      </c>
      <c r="C83" s="88" t="str">
        <f>IFERROR(VLOOKUP(B83,Utilitaires!$C$9:$D$13,2,FALSE),"")</f>
        <v>Taux de VÉRACITÉ</v>
      </c>
      <c r="D83" s="90" t="s">
        <v>281</v>
      </c>
      <c r="E83" s="90" t="s">
        <v>281</v>
      </c>
    </row>
    <row r="84" spans="1:5" ht="42" customHeight="1">
      <c r="A84" s="86" t="s">
        <v>454</v>
      </c>
      <c r="B84" s="87" t="s">
        <v>647</v>
      </c>
      <c r="C84" s="88" t="str">
        <f>IFERROR(VLOOKUP(B84,Utilitaires!$C$9:$D$13,2,FALSE),"")</f>
        <v>Taux de VÉRACITÉ</v>
      </c>
      <c r="D84" s="90" t="s">
        <v>281</v>
      </c>
      <c r="E84" s="90" t="s">
        <v>281</v>
      </c>
    </row>
    <row r="85" spans="1:5" s="76" customFormat="1" ht="12.75">
      <c r="A85" s="79" t="s">
        <v>367</v>
      </c>
      <c r="B85" s="80"/>
      <c r="C85" s="81" t="str">
        <f>IFERROR(AVERAGE(C86),"")</f>
        <v/>
      </c>
      <c r="D85" s="271" t="str">
        <f>IFERROR(VLOOKUP(E85,Utilitaires!$G$9:$J$13,2,FALSE),"")</f>
        <v/>
      </c>
      <c r="E85" s="277" t="str">
        <f>IFERROR(IF(C85="",Utilitaires!$B$2,VLOOKUP(C85,Utilitaires!$E$9:$G$13,3)),"")</f>
        <v>En attente…</v>
      </c>
    </row>
    <row r="86" spans="1:5" s="60" customFormat="1" ht="12">
      <c r="A86" s="82" t="s">
        <v>327</v>
      </c>
      <c r="B86" s="94"/>
      <c r="C86" s="84" t="str">
        <f>IFERROR(SUMIFS(C87:C92,C87:C92,"&lt;&gt;Taux de véracité",C87:C92,"&lt;&gt;NA")/COUNTIFS(C87:C92,"&lt;&gt;NA",C87:C92,"&lt;&gt;Taux de véracité"),"")</f>
        <v/>
      </c>
      <c r="D86" s="85" t="str">
        <f>IFERROR(VLOOKUP(E86,Utilitaires!$G$9:$J$13,2,FALSE),"")</f>
        <v/>
      </c>
      <c r="E86" s="278" t="str">
        <f>IFERROR(IF(C86="",Utilitaires!$B$2,VLOOKUP(C86,Utilitaires!$E$9:$G$13,3)),"")</f>
        <v>En attente…</v>
      </c>
    </row>
    <row r="87" spans="1:5" ht="64.5" customHeight="1">
      <c r="A87" s="86" t="s">
        <v>455</v>
      </c>
      <c r="B87" s="87" t="s">
        <v>647</v>
      </c>
      <c r="C87" s="88" t="str">
        <f>IFERROR(VLOOKUP(B87,Utilitaires!$C$9:$D$13,2,FALSE),"")</f>
        <v>Taux de VÉRACITÉ</v>
      </c>
      <c r="D87" s="90" t="s">
        <v>281</v>
      </c>
      <c r="E87" s="90" t="s">
        <v>281</v>
      </c>
    </row>
    <row r="88" spans="1:5" ht="33.75">
      <c r="A88" s="86" t="s">
        <v>456</v>
      </c>
      <c r="B88" s="87" t="s">
        <v>647</v>
      </c>
      <c r="C88" s="88" t="str">
        <f>IFERROR(VLOOKUP(B88,Utilitaires!$C$9:$D$13,2,FALSE),"")</f>
        <v>Taux de VÉRACITÉ</v>
      </c>
      <c r="D88" s="90" t="s">
        <v>281</v>
      </c>
      <c r="E88" s="90" t="s">
        <v>281</v>
      </c>
    </row>
    <row r="89" spans="1:5" ht="22.5" customHeight="1">
      <c r="A89" s="86" t="s">
        <v>457</v>
      </c>
      <c r="B89" s="87" t="s">
        <v>647</v>
      </c>
      <c r="C89" s="88" t="str">
        <f>IFERROR(VLOOKUP(B89,Utilitaires!$C$9:$D$13,2,FALSE),"")</f>
        <v>Taux de VÉRACITÉ</v>
      </c>
      <c r="D89" s="90" t="s">
        <v>281</v>
      </c>
      <c r="E89" s="90" t="s">
        <v>281</v>
      </c>
    </row>
    <row r="90" spans="1:5" ht="45.75" customHeight="1">
      <c r="A90" s="86" t="s">
        <v>458</v>
      </c>
      <c r="B90" s="87" t="s">
        <v>647</v>
      </c>
      <c r="C90" s="88" t="str">
        <f>IFERROR(VLOOKUP(B90,Utilitaires!$C$9:$D$13,2,FALSE),"")</f>
        <v>Taux de VÉRACITÉ</v>
      </c>
      <c r="D90" s="90" t="s">
        <v>281</v>
      </c>
      <c r="E90" s="90" t="s">
        <v>281</v>
      </c>
    </row>
    <row r="91" spans="1:5" ht="45.75" customHeight="1">
      <c r="A91" s="86" t="s">
        <v>459</v>
      </c>
      <c r="B91" s="87" t="s">
        <v>647</v>
      </c>
      <c r="C91" s="88" t="str">
        <f>IFERROR(VLOOKUP(B91,Utilitaires!$C$9:$D$13,2,FALSE),"")</f>
        <v>Taux de VÉRACITÉ</v>
      </c>
      <c r="D91" s="90" t="s">
        <v>281</v>
      </c>
      <c r="E91" s="90" t="s">
        <v>281</v>
      </c>
    </row>
    <row r="92" spans="1:5" ht="56.25" customHeight="1">
      <c r="A92" s="86" t="s">
        <v>460</v>
      </c>
      <c r="B92" s="87" t="s">
        <v>647</v>
      </c>
      <c r="C92" s="88" t="str">
        <f>IFERROR(VLOOKUP(B92,Utilitaires!$C$9:$D$13,2,FALSE),"")</f>
        <v>Taux de VÉRACITÉ</v>
      </c>
      <c r="D92" s="90" t="s">
        <v>281</v>
      </c>
      <c r="E92" s="90" t="s">
        <v>281</v>
      </c>
    </row>
    <row r="93" spans="1:5" s="76" customFormat="1" ht="25.5">
      <c r="A93" s="79" t="s">
        <v>317</v>
      </c>
      <c r="B93" s="80"/>
      <c r="C93" s="81" t="str">
        <f>IFERROR(AVERAGE(C94,C98,C106,C113,C115),"")</f>
        <v/>
      </c>
      <c r="D93" s="271" t="str">
        <f>IFERROR(VLOOKUP(E93,Utilitaires!$G$9:$J$13,2,FALSE),"")</f>
        <v/>
      </c>
      <c r="E93" s="277" t="str">
        <f>IFERROR(IF(C93="",Utilitaires!$B$2,VLOOKUP(C93,Utilitaires!$E$9:$G$13,3)),"")</f>
        <v>En attente…</v>
      </c>
    </row>
    <row r="94" spans="1:5" s="60" customFormat="1" ht="12">
      <c r="A94" s="82" t="s">
        <v>246</v>
      </c>
      <c r="B94" s="94"/>
      <c r="C94" s="84" t="str">
        <f>IFERROR(SUMIFS(C95:C97,C95:C97,"&lt;&gt;Taux de véracité",C95:C97,"&lt;&gt;NA")/COUNTIFS(C95:C97,"&lt;&gt;NA",C95:C97,"&lt;&gt;Taux de véracité"),"")</f>
        <v/>
      </c>
      <c r="D94" s="85" t="str">
        <f>IFERROR(VLOOKUP(E94,Utilitaires!$G$9:$J$13,2,FALSE),"")</f>
        <v/>
      </c>
      <c r="E94" s="278" t="str">
        <f>IFERROR(IF(C94="",Utilitaires!$B$2,VLOOKUP(C94,Utilitaires!$E$9:$G$13,3)),"")</f>
        <v>En attente…</v>
      </c>
    </row>
    <row r="95" spans="1:5" ht="58.5" customHeight="1">
      <c r="A95" s="86" t="s">
        <v>461</v>
      </c>
      <c r="B95" s="87" t="s">
        <v>647</v>
      </c>
      <c r="C95" s="88" t="str">
        <f>IFERROR(VLOOKUP(B95,Utilitaires!$C$9:$D$13,2,FALSE),"")</f>
        <v>Taux de VÉRACITÉ</v>
      </c>
      <c r="D95" s="90" t="s">
        <v>281</v>
      </c>
      <c r="E95" s="90" t="s">
        <v>281</v>
      </c>
    </row>
    <row r="96" spans="1:5" ht="58.5" customHeight="1">
      <c r="A96" s="86" t="s">
        <v>462</v>
      </c>
      <c r="B96" s="87" t="s">
        <v>647</v>
      </c>
      <c r="C96" s="88" t="str">
        <f>IFERROR(VLOOKUP(B96,Utilitaires!$C$9:$D$13,2,FALSE),"")</f>
        <v>Taux de VÉRACITÉ</v>
      </c>
      <c r="D96" s="90" t="s">
        <v>281</v>
      </c>
      <c r="E96" s="90" t="s">
        <v>281</v>
      </c>
    </row>
    <row r="97" spans="1:5" ht="36.75" customHeight="1">
      <c r="A97" s="86" t="s">
        <v>463</v>
      </c>
      <c r="B97" s="87" t="s">
        <v>647</v>
      </c>
      <c r="C97" s="88" t="str">
        <f>IFERROR(VLOOKUP(B97,Utilitaires!$C$9:$D$13,2,FALSE),"")</f>
        <v>Taux de VÉRACITÉ</v>
      </c>
      <c r="D97" s="90" t="s">
        <v>281</v>
      </c>
      <c r="E97" s="90" t="s">
        <v>281</v>
      </c>
    </row>
    <row r="98" spans="1:5" s="60" customFormat="1" ht="12">
      <c r="A98" s="82" t="s">
        <v>247</v>
      </c>
      <c r="B98" s="94"/>
      <c r="C98" s="84" t="str">
        <f>IFERROR(SUMIFS(C99:C105,C99:C105,"&lt;&gt;Taux de véracité",C99:C105,"&lt;&gt;NA")/COUNTIFS(C99:C105,"&lt;&gt;NA",C99:C105,"&lt;&gt;Taux de véracité"),"")</f>
        <v/>
      </c>
      <c r="D98" s="85" t="str">
        <f>IFERROR(VLOOKUP(E98,Utilitaires!$G$9:$J$13,2,FALSE),"")</f>
        <v/>
      </c>
      <c r="E98" s="278" t="str">
        <f>IFERROR(IF(C98="",Utilitaires!$B$2,VLOOKUP(C98,Utilitaires!$E$9:$G$13,3)),"")</f>
        <v>En attente…</v>
      </c>
    </row>
    <row r="99" spans="1:5" ht="52.5" customHeight="1">
      <c r="A99" s="86" t="s">
        <v>464</v>
      </c>
      <c r="B99" s="87" t="s">
        <v>647</v>
      </c>
      <c r="C99" s="88" t="str">
        <f>IFERROR(VLOOKUP(B99,Utilitaires!$C$9:$D$13,2,FALSE),"")</f>
        <v>Taux de VÉRACITÉ</v>
      </c>
      <c r="D99" s="90" t="s">
        <v>281</v>
      </c>
      <c r="E99" s="90" t="s">
        <v>281</v>
      </c>
    </row>
    <row r="100" spans="1:5" ht="20.25" customHeight="1">
      <c r="A100" s="86" t="s">
        <v>465</v>
      </c>
      <c r="B100" s="87" t="s">
        <v>647</v>
      </c>
      <c r="C100" s="88" t="str">
        <f>IFERROR(VLOOKUP(B100,Utilitaires!$C$9:$D$13,2,FALSE),"")</f>
        <v>Taux de VÉRACITÉ</v>
      </c>
      <c r="D100" s="90" t="s">
        <v>281</v>
      </c>
      <c r="E100" s="90" t="s">
        <v>281</v>
      </c>
    </row>
    <row r="101" spans="1:5" ht="30" customHeight="1">
      <c r="A101" s="86" t="s">
        <v>466</v>
      </c>
      <c r="B101" s="87" t="s">
        <v>647</v>
      </c>
      <c r="C101" s="88" t="str">
        <f>IFERROR(VLOOKUP(B101,Utilitaires!$C$9:$D$13,2,FALSE),"")</f>
        <v>Taux de VÉRACITÉ</v>
      </c>
      <c r="D101" s="90" t="s">
        <v>281</v>
      </c>
      <c r="E101" s="90" t="s">
        <v>281</v>
      </c>
    </row>
    <row r="102" spans="1:5" ht="19.5" customHeight="1">
      <c r="A102" s="86" t="s">
        <v>467</v>
      </c>
      <c r="B102" s="87" t="s">
        <v>647</v>
      </c>
      <c r="C102" s="88" t="str">
        <f>IFERROR(VLOOKUP(B102,Utilitaires!$C$9:$D$13,2,FALSE),"")</f>
        <v>Taux de VÉRACITÉ</v>
      </c>
      <c r="D102" s="90" t="s">
        <v>281</v>
      </c>
      <c r="E102" s="90" t="s">
        <v>281</v>
      </c>
    </row>
    <row r="103" spans="1:5" ht="39.75" customHeight="1">
      <c r="A103" s="86" t="s">
        <v>468</v>
      </c>
      <c r="B103" s="87" t="s">
        <v>647</v>
      </c>
      <c r="C103" s="88" t="str">
        <f>IFERROR(VLOOKUP(B103,Utilitaires!$C$9:$D$13,2,FALSE),"")</f>
        <v>Taux de VÉRACITÉ</v>
      </c>
      <c r="D103" s="90" t="s">
        <v>281</v>
      </c>
      <c r="E103" s="90" t="s">
        <v>281</v>
      </c>
    </row>
    <row r="104" spans="1:5" ht="20.25" customHeight="1">
      <c r="A104" s="86" t="s">
        <v>469</v>
      </c>
      <c r="B104" s="87" t="s">
        <v>647</v>
      </c>
      <c r="C104" s="88" t="str">
        <f>IFERROR(VLOOKUP(B104,Utilitaires!$C$9:$D$13,2,FALSE),"")</f>
        <v>Taux de VÉRACITÉ</v>
      </c>
      <c r="D104" s="90" t="s">
        <v>281</v>
      </c>
      <c r="E104" s="90" t="s">
        <v>281</v>
      </c>
    </row>
    <row r="105" spans="1:5" ht="33" customHeight="1">
      <c r="A105" s="86" t="s">
        <v>470</v>
      </c>
      <c r="B105" s="87" t="s">
        <v>647</v>
      </c>
      <c r="C105" s="88" t="str">
        <f>IFERROR(VLOOKUP(B105,Utilitaires!$C$9:$D$13,2,FALSE),"")</f>
        <v>Taux de VÉRACITÉ</v>
      </c>
      <c r="D105" s="90" t="s">
        <v>281</v>
      </c>
      <c r="E105" s="90" t="s">
        <v>281</v>
      </c>
    </row>
    <row r="106" spans="1:5" s="60" customFormat="1" ht="12">
      <c r="A106" s="82" t="s">
        <v>248</v>
      </c>
      <c r="B106" s="94"/>
      <c r="C106" s="84" t="str">
        <f>IFERROR(SUMIFS(C107:C112,C107:C112,"&lt;&gt;Taux de véracité",C107:C112,"&lt;&gt;NA")/COUNTIFS(C107:C112,"&lt;&gt;NA",C107:C112,"&lt;&gt;Taux de véracité"),"")</f>
        <v/>
      </c>
      <c r="D106" s="85" t="str">
        <f>IFERROR(VLOOKUP(E106,Utilitaires!$G$9:$J$13,2,FALSE),"")</f>
        <v/>
      </c>
      <c r="E106" s="278" t="str">
        <f>IFERROR(IF(C106="",Utilitaires!$B$2,VLOOKUP(C106,Utilitaires!$E$9:$G$13,3)),"")</f>
        <v>En attente…</v>
      </c>
    </row>
    <row r="107" spans="1:5" ht="52.5" customHeight="1">
      <c r="A107" s="86" t="s">
        <v>471</v>
      </c>
      <c r="B107" s="87" t="s">
        <v>647</v>
      </c>
      <c r="C107" s="88" t="str">
        <f>IFERROR(VLOOKUP(B107,Utilitaires!$C$9:$D$13,2,FALSE),"")</f>
        <v>Taux de VÉRACITÉ</v>
      </c>
      <c r="D107" s="90" t="s">
        <v>281</v>
      </c>
      <c r="E107" s="90" t="s">
        <v>281</v>
      </c>
    </row>
    <row r="108" spans="1:5" ht="52.5" customHeight="1">
      <c r="A108" s="86" t="s">
        <v>472</v>
      </c>
      <c r="B108" s="87" t="s">
        <v>647</v>
      </c>
      <c r="C108" s="88" t="str">
        <f>IFERROR(VLOOKUP(B108,Utilitaires!$C$9:$D$13,2,FALSE),"")</f>
        <v>Taux de VÉRACITÉ</v>
      </c>
      <c r="D108" s="90" t="s">
        <v>281</v>
      </c>
      <c r="E108" s="90" t="s">
        <v>281</v>
      </c>
    </row>
    <row r="109" spans="1:5" ht="52.5" customHeight="1">
      <c r="A109" s="86" t="s">
        <v>473</v>
      </c>
      <c r="B109" s="87" t="s">
        <v>647</v>
      </c>
      <c r="C109" s="88" t="str">
        <f>IFERROR(VLOOKUP(B109,Utilitaires!$C$9:$D$13,2,FALSE),"")</f>
        <v>Taux de VÉRACITÉ</v>
      </c>
      <c r="D109" s="90" t="s">
        <v>281</v>
      </c>
      <c r="E109" s="90" t="s">
        <v>281</v>
      </c>
    </row>
    <row r="110" spans="1:5" ht="52.5" customHeight="1">
      <c r="A110" s="86" t="s">
        <v>474</v>
      </c>
      <c r="B110" s="87" t="s">
        <v>647</v>
      </c>
      <c r="C110" s="88" t="str">
        <f>IFERROR(VLOOKUP(B110,Utilitaires!$C$9:$D$13,2,FALSE),"")</f>
        <v>Taux de VÉRACITÉ</v>
      </c>
      <c r="D110" s="90" t="s">
        <v>281</v>
      </c>
      <c r="E110" s="90" t="s">
        <v>281</v>
      </c>
    </row>
    <row r="111" spans="1:5" ht="52.5" customHeight="1">
      <c r="A111" s="86" t="s">
        <v>475</v>
      </c>
      <c r="B111" s="87" t="s">
        <v>647</v>
      </c>
      <c r="C111" s="88" t="str">
        <f>IFERROR(VLOOKUP(B111,Utilitaires!$C$9:$D$13,2,FALSE),"")</f>
        <v>Taux de VÉRACITÉ</v>
      </c>
      <c r="D111" s="90" t="s">
        <v>281</v>
      </c>
      <c r="E111" s="90" t="s">
        <v>281</v>
      </c>
    </row>
    <row r="112" spans="1:5" ht="22.5" customHeight="1">
      <c r="A112" s="86" t="s">
        <v>476</v>
      </c>
      <c r="B112" s="87" t="s">
        <v>647</v>
      </c>
      <c r="C112" s="88" t="str">
        <f>IFERROR(VLOOKUP(B112,Utilitaires!$C$9:$D$13,2,FALSE),"")</f>
        <v>Taux de VÉRACITÉ</v>
      </c>
      <c r="D112" s="90" t="s">
        <v>281</v>
      </c>
      <c r="E112" s="90" t="s">
        <v>281</v>
      </c>
    </row>
    <row r="113" spans="1:5" s="60" customFormat="1" ht="12">
      <c r="A113" s="82" t="s">
        <v>279</v>
      </c>
      <c r="B113" s="94"/>
      <c r="C113" s="84" t="str">
        <f>IFERROR(SUMIFS(C114,C114,"&lt;&gt;Taux de véracité",C114,"&lt;&gt;NA")/COUNTIFS(C114,"&lt;&gt;NA",C114,"&lt;&gt;Taux de véracité"),"")</f>
        <v/>
      </c>
      <c r="D113" s="85" t="str">
        <f>IFERROR(VLOOKUP(E113,Utilitaires!$G$9:$J$13,2,FALSE),"")</f>
        <v/>
      </c>
      <c r="E113" s="278" t="str">
        <f>IFERROR(IF(C113="",Utilitaires!$B$2,VLOOKUP(C113,Utilitaires!$E$9:$G$13,3)),"")</f>
        <v>En attente…</v>
      </c>
    </row>
    <row r="114" spans="1:5" ht="46.5" customHeight="1">
      <c r="A114" s="86" t="s">
        <v>477</v>
      </c>
      <c r="B114" s="87" t="s">
        <v>647</v>
      </c>
      <c r="C114" s="88" t="str">
        <f>IFERROR(VLOOKUP(B114,Utilitaires!$C$9:$D$13,2,FALSE),"")</f>
        <v>Taux de VÉRACITÉ</v>
      </c>
      <c r="D114" s="90" t="s">
        <v>281</v>
      </c>
      <c r="E114" s="90" t="s">
        <v>281</v>
      </c>
    </row>
    <row r="115" spans="1:5" s="60" customFormat="1" ht="12">
      <c r="A115" s="82" t="s">
        <v>280</v>
      </c>
      <c r="B115" s="94"/>
      <c r="C115" s="84" t="str">
        <f>IFERROR(SUMIFS(C116:C118,C116:C118,"&lt;&gt;Taux de véracité",C116:C118,"&lt;&gt;NA")/COUNTIFS(C116:C118,"&lt;&gt;NA",C116:C118,"&lt;&gt;Taux de véracité"),"")</f>
        <v/>
      </c>
      <c r="D115" s="85" t="str">
        <f>IFERROR(VLOOKUP(E115,Utilitaires!$G$9:$J$13,2,FALSE),"")</f>
        <v/>
      </c>
      <c r="E115" s="278" t="str">
        <f>IFERROR(IF(C115="",Utilitaires!$B$2,VLOOKUP(C115,Utilitaires!$E$9:$G$13,3)),"")</f>
        <v>En attente…</v>
      </c>
    </row>
    <row r="116" spans="1:5" ht="69.75" customHeight="1">
      <c r="A116" s="86" t="s">
        <v>478</v>
      </c>
      <c r="B116" s="87" t="s">
        <v>647</v>
      </c>
      <c r="C116" s="88" t="str">
        <f>IFERROR(VLOOKUP(B116,Utilitaires!$C$9:$D$13,2,FALSE),"")</f>
        <v>Taux de VÉRACITÉ</v>
      </c>
      <c r="D116" s="90" t="s">
        <v>281</v>
      </c>
      <c r="E116" s="90" t="s">
        <v>281</v>
      </c>
    </row>
    <row r="117" spans="1:5" ht="69.75" customHeight="1">
      <c r="A117" s="86" t="s">
        <v>479</v>
      </c>
      <c r="B117" s="87" t="s">
        <v>647</v>
      </c>
      <c r="C117" s="88" t="str">
        <f>IFERROR(VLOOKUP(B117,Utilitaires!$C$9:$D$13,2,FALSE),"")</f>
        <v>Taux de VÉRACITÉ</v>
      </c>
      <c r="D117" s="90" t="s">
        <v>281</v>
      </c>
      <c r="E117" s="90" t="s">
        <v>281</v>
      </c>
    </row>
    <row r="118" spans="1:5" ht="69.75" customHeight="1">
      <c r="A118" s="86" t="s">
        <v>480</v>
      </c>
      <c r="B118" s="87" t="s">
        <v>647</v>
      </c>
      <c r="C118" s="88" t="str">
        <f>IFERROR(VLOOKUP(B118,Utilitaires!$C$9:$D$13,2,FALSE),"")</f>
        <v>Taux de VÉRACITÉ</v>
      </c>
      <c r="D118" s="90" t="s">
        <v>281</v>
      </c>
      <c r="E118" s="90" t="s">
        <v>281</v>
      </c>
    </row>
  </sheetData>
  <sheetProtection sheet="1" objects="1" scenarios="1" formatCells="0" formatColumns="0" formatRows="0" selectLockedCells="1"/>
  <mergeCells count="10">
    <mergeCell ref="A9:E9"/>
    <mergeCell ref="B4:D4"/>
    <mergeCell ref="B3:D3"/>
    <mergeCell ref="A3:A4"/>
    <mergeCell ref="B6:D6"/>
    <mergeCell ref="E3:E5"/>
    <mergeCell ref="A5:A8"/>
    <mergeCell ref="B7:D8"/>
    <mergeCell ref="E6:E8"/>
    <mergeCell ref="B5:C5"/>
  </mergeCells>
  <phoneticPr fontId="4" type="noConversion"/>
  <dataValidations count="2">
    <dataValidation allowBlank="1" showInputMessage="1" showErrorMessage="1" prompt="Indiquez ici les noms des participants" sqref="E3:E5" xr:uid="{00000000-0002-0000-0100-000000000000}"/>
    <dataValidation allowBlank="1" showInputMessage="1" showErrorMessage="1" prompt="Signature de l'animateur de l'évaluation" sqref="E6:E8" xr:uid="{00000000-0002-0000-0100-000001000000}"/>
  </dataValidations>
  <printOptions horizontalCentered="1"/>
  <pageMargins left="0.2" right="0.2" top="0" bottom="0.39000000000000007" header="0" footer="0.2"/>
  <pageSetup paperSize="9" orientation="landscape" r:id="rId1"/>
  <headerFooter>
    <oddFooter>&amp;L&amp;"Arial Italique,Italique"&amp;6&amp;K000000Fichier : &amp;F&amp;C&amp;"Arial Italique,Italique"&amp;6&amp;K000000Onglet : &amp;A&amp;R&amp;"Arial Italique,Italique"&amp;6&amp;K000000Imprimé le &amp;D, page n° &amp;P/&amp;N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29" operator="containsText" id="{C7446275-87D3-4B4C-8DD1-B2F86E5A5A43}">
            <xm:f>NOT(ISERROR(SEARCH('Mode d''emploi'!$C$36,D11)))</xm:f>
            <xm:f>'Mode d''emploi'!$C$36</xm:f>
            <x14:dxf>
              <fill>
                <patternFill>
                  <bgColor theme="9" tint="0.39994506668294322"/>
                </patternFill>
              </fill>
            </x14:dxf>
          </x14:cfRule>
          <xm:sqref>D11:E11</xm:sqref>
        </x14:conditionalFormatting>
        <x14:conditionalFormatting xmlns:xm="http://schemas.microsoft.com/office/excel/2006/main">
          <x14:cfRule type="containsText" priority="26" operator="containsText" id="{3FE5624A-1C07-46FD-A821-A9BDD491AD04}">
            <xm:f>NOT(ISERROR(SEARCH('Mode d''emploi'!$C$36,D56)))</xm:f>
            <xm:f>'Mode d''emploi'!$C$36</xm:f>
            <x14:dxf>
              <fill>
                <patternFill>
                  <bgColor theme="9" tint="0.39994506668294322"/>
                </patternFill>
              </fill>
            </x14:dxf>
          </x14:cfRule>
          <xm:sqref>D56:E56</xm:sqref>
        </x14:conditionalFormatting>
        <x14:conditionalFormatting xmlns:xm="http://schemas.microsoft.com/office/excel/2006/main">
          <x14:cfRule type="containsText" priority="23" operator="containsText" id="{B64F965D-3471-4B4D-83EB-221E8014FAF0}">
            <xm:f>NOT(ISERROR(SEARCH('Mode d''emploi'!$C$36,D85)))</xm:f>
            <xm:f>'Mode d''emploi'!$C$36</xm:f>
            <x14:dxf>
              <fill>
                <patternFill>
                  <bgColor theme="9" tint="0.39994506668294322"/>
                </patternFill>
              </fill>
            </x14:dxf>
          </x14:cfRule>
          <xm:sqref>D85:E85</xm:sqref>
        </x14:conditionalFormatting>
        <x14:conditionalFormatting xmlns:xm="http://schemas.microsoft.com/office/excel/2006/main">
          <x14:cfRule type="containsText" priority="20" operator="containsText" id="{95369F93-5282-4D97-B913-3691A00289A7}">
            <xm:f>NOT(ISERROR(SEARCH('Mode d''emploi'!$C$36,D93)))</xm:f>
            <xm:f>'Mode d''emploi'!$C$36</xm:f>
            <x14:dxf>
              <fill>
                <patternFill>
                  <bgColor theme="9" tint="0.39994506668294322"/>
                </patternFill>
              </fill>
            </x14:dxf>
          </x14:cfRule>
          <xm:sqref>D93:E93</xm:sqref>
        </x14:conditionalFormatting>
        <x14:conditionalFormatting xmlns:xm="http://schemas.microsoft.com/office/excel/2006/main">
          <x14:cfRule type="containsText" priority="853" operator="containsText" id="{BEDFF907-ED52-45CC-8A14-77CA6D1595E0}">
            <xm:f>NOT(ISERROR(SEARCH('Mode d''emploi'!$C$37,A2)))</xm:f>
            <xm:f>'Mode d''emploi'!$C$37</xm:f>
            <x14:dxf>
              <fill>
                <patternFill>
                  <bgColor rgb="FFFFFF99"/>
                </patternFill>
              </fill>
            </x14:dxf>
          </x14:cfRule>
          <x14:cfRule type="containsText" priority="854" operator="containsText" id="{95A50FB8-D2B2-41A5-894B-E755C4E4D56A}">
            <xm:f>NOT(ISERROR(SEARCH('Mode d''emploi'!$C$38,A2)))</xm:f>
            <xm:f>'Mode d''emploi'!$C$38</xm:f>
            <x14:dxf>
              <fill>
                <patternFill>
                  <bgColor rgb="FFFF7C80"/>
                </patternFill>
              </fill>
            </x14:dxf>
          </x14:cfRule>
          <xm:sqref>D2:E3 D4:D5 E6 A2:A3 A10:A1048576 D10:E11 D55:E56 D13:E16 D18:E41 D43:E45 D47:E50 D52:E53 D58:E64 D66:E67 D69:E71 D73:E85 D87:E93 D95:E97 D99:E105 D107:E112 D114:E114 D116:E1048576</xm:sqref>
        </x14:conditionalFormatting>
        <x14:conditionalFormatting xmlns:xm="http://schemas.microsoft.com/office/excel/2006/main">
          <x14:cfRule type="containsText" priority="1" operator="containsText" id="{9F3EB46F-E583-4A51-8D3E-30043930BE9D}">
            <xm:f>NOT(ISERROR(SEARCH(Utilitaires!$C$11,B1)))</xm:f>
            <xm:f>Utilitaires!$C$11</xm:f>
            <x14:dxf>
              <fill>
                <patternFill>
                  <bgColor theme="7" tint="0.59996337778862885"/>
                </patternFill>
              </fill>
            </x14:dxf>
          </x14:cfRule>
          <x14:cfRule type="containsText" priority="2" operator="containsText" id="{DD01F8D4-89F3-4F82-95AE-46CAF3C1B6FC}">
            <xm:f>NOT(ISERROR(SEARCH(Utilitaires!$C$12,B1)))</xm:f>
            <xm:f>Utilitaires!$C$12</xm:f>
            <x14:dxf>
              <fill>
                <patternFill>
                  <bgColor rgb="FFFF7C80"/>
                </patternFill>
              </fill>
            </x14:dxf>
          </x14:cfRule>
          <x14:cfRule type="containsText" priority="3" operator="containsText" id="{5E3E4625-618A-4041-A8E1-5B449379F95A}">
            <xm:f>NOT(ISERROR(SEARCH(Utilitaires!$C$10,B1)))</xm:f>
            <xm:f>Utilitaires!$C$10</xm:f>
            <x14:dxf>
              <fill>
                <patternFill>
                  <bgColor theme="9" tint="0.39994506668294322"/>
                </patternFill>
              </fill>
            </x14:dxf>
          </x14:cfRule>
          <xm:sqref>B1:B8 B10:B1048576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Utilitaires!$C$9:$C$13</xm:f>
          </x14:formula1>
          <xm:sqref>B66:B67 B87:B92 B95:B97 B69:B71 B58:B64 B52:B53 B47:B50 B55 B43:B45 B18:B41 B107:B112 B13:B16 B73:B84 B114 B99:B105 B116:B118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rgb="FFFF0000"/>
  </sheetPr>
  <dimension ref="A1:E337"/>
  <sheetViews>
    <sheetView showGridLines="0" zoomScaleNormal="100" zoomScalePageLayoutView="130" workbookViewId="0">
      <selection activeCell="E3" sqref="E3:E5"/>
    </sheetView>
  </sheetViews>
  <sheetFormatPr baseColWidth="10" defaultColWidth="10.6640625" defaultRowHeight="11.25"/>
  <cols>
    <col min="1" max="1" width="57.44140625" style="68" customWidth="1"/>
    <col min="2" max="2" width="9.33203125" style="103" customWidth="1"/>
    <col min="3" max="3" width="8.33203125" style="101" customWidth="1"/>
    <col min="4" max="4" width="17.33203125" style="61" customWidth="1"/>
    <col min="5" max="5" width="21.21875" style="61" customWidth="1"/>
    <col min="6" max="16384" width="10.6640625" style="61"/>
  </cols>
  <sheetData>
    <row r="1" spans="1:5" s="63" customFormat="1" ht="8.25">
      <c r="A1" s="319" t="str">
        <f>'Mode d''emploi'!A1</f>
        <v> © UTC 2020 - Master IDS -  Etude complète : travaux.master.utc.fr réf n° IDS041</v>
      </c>
      <c r="B1" s="69"/>
      <c r="C1" s="66"/>
      <c r="E1" s="67" t="str">
        <f>'Mode d''emploi'!J1</f>
        <v>© KABBABI K, MHAMDI S, NYAGAM D - Contact : nyagamdonald@gmail.com</v>
      </c>
    </row>
    <row r="2" spans="1:5" s="99" customFormat="1" ht="8.25">
      <c r="A2" s="71" t="str">
        <f>'Mode d''emploi'!A2</f>
        <v>Document d'appui à la déclaration première partie de conformité au règlement 2017/745</v>
      </c>
      <c r="B2" s="97"/>
      <c r="C2" s="98"/>
      <c r="E2" s="100" t="str">
        <f>Evaluation_par_Chapitre!E2</f>
        <v>Impression sur pages A4 100% en format horizontal</v>
      </c>
    </row>
    <row r="3" spans="1:5" ht="15" customHeight="1">
      <c r="A3" s="399" t="s">
        <v>346</v>
      </c>
      <c r="B3" s="411" t="str">
        <f>'Mode d''emploi'!D6</f>
        <v>Nom de l'établissement</v>
      </c>
      <c r="C3" s="411"/>
      <c r="D3" s="411"/>
      <c r="E3" s="402" t="s">
        <v>481</v>
      </c>
    </row>
    <row r="4" spans="1:5" ht="15.75" customHeight="1">
      <c r="A4" s="400"/>
      <c r="B4" s="397" t="str">
        <f>'Mode d''emploi'!D7</f>
        <v>NOM et Prénom du PCVRR</v>
      </c>
      <c r="C4" s="397"/>
      <c r="D4" s="397"/>
      <c r="E4" s="403"/>
    </row>
    <row r="5" spans="1:5" ht="15" customHeight="1">
      <c r="A5" s="404" t="str">
        <f>'Mode d''emploi'!C4</f>
        <v>Maîtrise des évolutions entre les Directives 90/385 et 93/42 et le Règlement Européen 2017/745 relatif aux dispositifs médicaux (DM) et aux dispositifs médicaux implantables actifs (DMIA)</v>
      </c>
      <c r="B5" s="406" t="str">
        <f>'Mode d''emploi'!D8</f>
        <v>email</v>
      </c>
      <c r="C5" s="406"/>
      <c r="D5" s="102" t="str">
        <f>'Mode d''emploi'!F8</f>
        <v>tel</v>
      </c>
      <c r="E5" s="403"/>
    </row>
    <row r="6" spans="1:5" ht="11.1" customHeight="1">
      <c r="A6" s="404"/>
      <c r="B6" s="401" t="str">
        <f>'Mode d''emploi'!H6</f>
        <v>Indiquez le type de dispositif</v>
      </c>
      <c r="C6" s="401"/>
      <c r="D6" s="401"/>
      <c r="E6" s="408" t="s">
        <v>597</v>
      </c>
    </row>
    <row r="7" spans="1:5" ht="15.75" customHeight="1">
      <c r="A7" s="404"/>
      <c r="B7" s="406" t="str">
        <f>'Mode d''emploi'!H7</f>
        <v>Indiquez le nom du dispositif</v>
      </c>
      <c r="C7" s="406"/>
      <c r="D7" s="406"/>
      <c r="E7" s="409"/>
    </row>
    <row r="8" spans="1:5">
      <c r="A8" s="405"/>
      <c r="B8" s="407"/>
      <c r="C8" s="407"/>
      <c r="D8" s="407"/>
      <c r="E8" s="410"/>
    </row>
    <row r="9" spans="1:5">
      <c r="A9" s="396" t="str">
        <f>'Mode d''emploi'!A5:J5</f>
        <v>Attention : Seules les cases blanches écrites en bleu peuvent être modifiées par l’utilisateur. Cela concerne toutes les parties de l’outil</v>
      </c>
      <c r="B9" s="396"/>
      <c r="C9" s="396"/>
      <c r="D9" s="396"/>
      <c r="E9" s="396"/>
    </row>
    <row r="10" spans="1:5" ht="17.100000000000001" customHeight="1">
      <c r="A10" s="104" t="s">
        <v>588</v>
      </c>
      <c r="B10" s="105" t="str">
        <f>Evaluation_par_Chapitre!B10</f>
        <v>Evaluations</v>
      </c>
      <c r="C10" s="106" t="str">
        <f>Evaluation_par_Chapitre!C10</f>
        <v>%</v>
      </c>
      <c r="D10" s="106" t="str">
        <f>Evaluation_par_Chapitre!D10</f>
        <v>Preuve documentaire</v>
      </c>
      <c r="E10" s="107" t="str">
        <f>Evaluation_par_Chapitre!E10</f>
        <v>Réferentiel utilisé</v>
      </c>
    </row>
    <row r="11" spans="1:5" s="76" customFormat="1" ht="39.950000000000003" customHeight="1">
      <c r="A11" s="79" t="s">
        <v>283</v>
      </c>
      <c r="B11" s="108"/>
      <c r="C11" s="109" t="str">
        <f>IFERROR(AVERAGE(C12,C24,C113),"")</f>
        <v/>
      </c>
      <c r="D11" s="266" t="str">
        <f>IFERROR(VLOOKUP(E11,Utilitaires!$G$9:$J$13,2,FALSE),"")</f>
        <v/>
      </c>
      <c r="E11" s="267" t="str">
        <f>IFERROR(IF(C11="",Utilitaires!$B$2,VLOOKUP(C11,Utilitaires!$E$9:$G$13,3)),"")</f>
        <v>En attente…</v>
      </c>
    </row>
    <row r="12" spans="1:5" s="60" customFormat="1" ht="39.950000000000003" customHeight="1">
      <c r="A12" s="82" t="s">
        <v>325</v>
      </c>
      <c r="B12" s="83"/>
      <c r="C12" s="84" t="str">
        <f>IFERROR(SUMIFS(C13:C23,C13:C23,"&lt;&gt;Taux de véracité",C13:C23,"&lt;&gt;NA")/COUNTIFS(C13:C23,"&lt;&gt;NA",C13:C23,"&lt;&gt;Taux de véracité"),"")</f>
        <v/>
      </c>
      <c r="D12" s="85" t="str">
        <f>IFERROR(VLOOKUP(E12,Utilitaires!$G$9:$J$13,2,FALSE),"")</f>
        <v/>
      </c>
      <c r="E12" s="268" t="str">
        <f>IFERROR(IF(C12="",Utilitaires!$B$2,VLOOKUP(C12,Utilitaires!$E$9:$G$13,3)),"")</f>
        <v>En attente…</v>
      </c>
    </row>
    <row r="13" spans="1:5" ht="29.25" customHeight="1">
      <c r="A13" s="86" t="s">
        <v>486</v>
      </c>
      <c r="B13" s="87" t="s">
        <v>647</v>
      </c>
      <c r="C13" s="88" t="str">
        <f>IFERROR(VLOOKUP(B13,Utilitaires!$C$9:$D$13,2,FALSE),"")</f>
        <v>Taux de VÉRACITÉ</v>
      </c>
      <c r="D13" s="110" t="s">
        <v>281</v>
      </c>
      <c r="E13" s="110" t="s">
        <v>281</v>
      </c>
    </row>
    <row r="14" spans="1:5" ht="29.25" customHeight="1">
      <c r="A14" s="86" t="s">
        <v>487</v>
      </c>
      <c r="B14" s="87" t="s">
        <v>647</v>
      </c>
      <c r="C14" s="88" t="str">
        <f>IFERROR(VLOOKUP(B14,Utilitaires!$C$9:$D$13,2,FALSE),"")</f>
        <v>Taux de VÉRACITÉ</v>
      </c>
      <c r="D14" s="110" t="s">
        <v>281</v>
      </c>
      <c r="E14" s="110" t="s">
        <v>281</v>
      </c>
    </row>
    <row r="15" spans="1:5" ht="29.25" customHeight="1">
      <c r="A15" s="86" t="s">
        <v>488</v>
      </c>
      <c r="B15" s="87" t="s">
        <v>647</v>
      </c>
      <c r="C15" s="88" t="str">
        <f>IFERROR(VLOOKUP(B15,Utilitaires!$C$9:$D$13,2,FALSE),"")</f>
        <v>Taux de VÉRACITÉ</v>
      </c>
      <c r="D15" s="110" t="s">
        <v>281</v>
      </c>
      <c r="E15" s="110" t="s">
        <v>281</v>
      </c>
    </row>
    <row r="16" spans="1:5" ht="29.25" customHeight="1">
      <c r="A16" s="86" t="s">
        <v>489</v>
      </c>
      <c r="B16" s="87" t="s">
        <v>647</v>
      </c>
      <c r="C16" s="88" t="str">
        <f>IFERROR(VLOOKUP(B16,Utilitaires!$C$9:$D$13,2,FALSE),"")</f>
        <v>Taux de VÉRACITÉ</v>
      </c>
      <c r="D16" s="110" t="s">
        <v>281</v>
      </c>
      <c r="E16" s="110" t="s">
        <v>281</v>
      </c>
    </row>
    <row r="17" spans="1:5" ht="29.25" customHeight="1">
      <c r="A17" s="86" t="s">
        <v>490</v>
      </c>
      <c r="B17" s="87" t="s">
        <v>647</v>
      </c>
      <c r="C17" s="88" t="str">
        <f>IFERROR(VLOOKUP(B17,Utilitaires!$C$9:$D$13,2,FALSE),"")</f>
        <v>Taux de VÉRACITÉ</v>
      </c>
      <c r="D17" s="110" t="s">
        <v>281</v>
      </c>
      <c r="E17" s="110" t="s">
        <v>281</v>
      </c>
    </row>
    <row r="18" spans="1:5" ht="29.25" customHeight="1">
      <c r="A18" s="86" t="s">
        <v>491</v>
      </c>
      <c r="B18" s="87" t="s">
        <v>647</v>
      </c>
      <c r="C18" s="88" t="str">
        <f>IFERROR(VLOOKUP(B18,Utilitaires!$C$9:$D$13,2,FALSE),"")</f>
        <v>Taux de VÉRACITÉ</v>
      </c>
      <c r="D18" s="110" t="s">
        <v>281</v>
      </c>
      <c r="E18" s="110" t="s">
        <v>281</v>
      </c>
    </row>
    <row r="19" spans="1:5" ht="48" customHeight="1">
      <c r="A19" s="86" t="s">
        <v>492</v>
      </c>
      <c r="B19" s="87" t="s">
        <v>647</v>
      </c>
      <c r="C19" s="88" t="str">
        <f>IFERROR(VLOOKUP(B19,Utilitaires!$C$9:$D$13,2,FALSE),"")</f>
        <v>Taux de VÉRACITÉ</v>
      </c>
      <c r="D19" s="110" t="s">
        <v>281</v>
      </c>
      <c r="E19" s="110" t="s">
        <v>281</v>
      </c>
    </row>
    <row r="20" spans="1:5" ht="48" customHeight="1">
      <c r="A20" s="86" t="s">
        <v>493</v>
      </c>
      <c r="B20" s="87" t="s">
        <v>647</v>
      </c>
      <c r="C20" s="88" t="str">
        <f>IFERROR(VLOOKUP(B20,Utilitaires!$C$9:$D$13,2,FALSE),"")</f>
        <v>Taux de VÉRACITÉ</v>
      </c>
      <c r="D20" s="110" t="s">
        <v>281</v>
      </c>
      <c r="E20" s="110" t="s">
        <v>281</v>
      </c>
    </row>
    <row r="21" spans="1:5" ht="48" customHeight="1">
      <c r="A21" s="86" t="s">
        <v>494</v>
      </c>
      <c r="B21" s="87" t="s">
        <v>647</v>
      </c>
      <c r="C21" s="88" t="str">
        <f>IFERROR(VLOOKUP(B21,Utilitaires!$C$9:$D$13,2,FALSE),"")</f>
        <v>Taux de VÉRACITÉ</v>
      </c>
      <c r="D21" s="110" t="s">
        <v>281</v>
      </c>
      <c r="E21" s="110" t="s">
        <v>281</v>
      </c>
    </row>
    <row r="22" spans="1:5" ht="70.5" customHeight="1">
      <c r="A22" s="86" t="s">
        <v>495</v>
      </c>
      <c r="B22" s="87" t="s">
        <v>647</v>
      </c>
      <c r="C22" s="88" t="str">
        <f>IFERROR(VLOOKUP(B22,Utilitaires!$C$9:$D$13,2,FALSE),"")</f>
        <v>Taux de VÉRACITÉ</v>
      </c>
      <c r="D22" s="110" t="s">
        <v>281</v>
      </c>
      <c r="E22" s="110" t="s">
        <v>281</v>
      </c>
    </row>
    <row r="23" spans="1:5" ht="70.5" customHeight="1">
      <c r="A23" s="86" t="s">
        <v>496</v>
      </c>
      <c r="B23" s="87" t="s">
        <v>647</v>
      </c>
      <c r="C23" s="88" t="str">
        <f>IFERROR(VLOOKUP(B23,Utilitaires!$C$9:$D$13,2,FALSE),"")</f>
        <v>Taux de VÉRACITÉ</v>
      </c>
      <c r="D23" s="110" t="s">
        <v>281</v>
      </c>
      <c r="E23" s="110" t="s">
        <v>281</v>
      </c>
    </row>
    <row r="24" spans="1:5" s="60" customFormat="1" ht="39.950000000000003" customHeight="1">
      <c r="A24" s="82" t="s">
        <v>51</v>
      </c>
      <c r="B24" s="83"/>
      <c r="C24" s="84" t="str">
        <f>IFERROR(AVERAGE(C25,C32,C43,C49,C52,C62,C80,C84,C89,C92,C99,C102,C106),"")</f>
        <v/>
      </c>
      <c r="D24" s="85" t="str">
        <f>IFERROR(VLOOKUP(E24,Utilitaires!$G$9:$J$13,2,FALSE),"")</f>
        <v/>
      </c>
      <c r="E24" s="268" t="str">
        <f>IFERROR(IF(C24="",Utilitaires!$B$2,VLOOKUP(C24,Utilitaires!$E$9:$G$13,3)),"")</f>
        <v>En attente…</v>
      </c>
    </row>
    <row r="25" spans="1:5" s="60" customFormat="1" ht="39.950000000000003" customHeight="1">
      <c r="A25" s="114" t="s">
        <v>52</v>
      </c>
      <c r="B25" s="111"/>
      <c r="C25" s="112" t="str">
        <f>IFERROR(SUMIFS(C26:C31,C26:C31,"&lt;&gt;Taux de véracité",C26:C31,"&lt;&gt;NA")/COUNTIFS(C26:C31,"&lt;&gt;NA",C26:C31,"&lt;&gt;Taux de véracité"),"")</f>
        <v/>
      </c>
      <c r="D25" s="113" t="str">
        <f>IFERROR(VLOOKUP(E25,Utilitaires!$G$9:$J$13,2,FALSE),"")</f>
        <v/>
      </c>
      <c r="E25" s="269" t="str">
        <f>IFERROR(IF(C25="",Utilitaires!$B$2,VLOOKUP(C25,Utilitaires!$E$9:$G$13,3)),"")</f>
        <v>En attente…</v>
      </c>
    </row>
    <row r="26" spans="1:5" ht="49.5" customHeight="1">
      <c r="A26" s="86" t="s">
        <v>497</v>
      </c>
      <c r="B26" s="87" t="s">
        <v>647</v>
      </c>
      <c r="C26" s="88" t="str">
        <f>IFERROR(VLOOKUP(B26,Utilitaires!$C$9:$D$13,2,FALSE),"")</f>
        <v>Taux de VÉRACITÉ</v>
      </c>
      <c r="D26" s="110" t="s">
        <v>281</v>
      </c>
      <c r="E26" s="110" t="s">
        <v>281</v>
      </c>
    </row>
    <row r="27" spans="1:5" ht="49.5" customHeight="1">
      <c r="A27" s="91" t="s">
        <v>498</v>
      </c>
      <c r="B27" s="87" t="s">
        <v>647</v>
      </c>
      <c r="C27" s="88" t="str">
        <f>IFERROR(VLOOKUP(B27,Utilitaires!$C$9:$D$13,2,FALSE),"")</f>
        <v>Taux de VÉRACITÉ</v>
      </c>
      <c r="D27" s="110" t="s">
        <v>281</v>
      </c>
      <c r="E27" s="110" t="s">
        <v>281</v>
      </c>
    </row>
    <row r="28" spans="1:5" ht="39.75" customHeight="1">
      <c r="A28" s="92" t="s">
        <v>499</v>
      </c>
      <c r="B28" s="87" t="s">
        <v>647</v>
      </c>
      <c r="C28" s="88" t="str">
        <f>IFERROR(VLOOKUP(B28,Utilitaires!$C$9:$D$13,2,FALSE),"")</f>
        <v>Taux de VÉRACITÉ</v>
      </c>
      <c r="D28" s="110" t="s">
        <v>281</v>
      </c>
      <c r="E28" s="110" t="s">
        <v>281</v>
      </c>
    </row>
    <row r="29" spans="1:5" ht="39.75" customHeight="1">
      <c r="A29" s="92" t="s">
        <v>500</v>
      </c>
      <c r="B29" s="87" t="s">
        <v>647</v>
      </c>
      <c r="C29" s="88" t="str">
        <f>IFERROR(VLOOKUP(B29,Utilitaires!$C$9:$D$13,2,FALSE),"")</f>
        <v>Taux de VÉRACITÉ</v>
      </c>
      <c r="D29" s="110" t="s">
        <v>281</v>
      </c>
      <c r="E29" s="110" t="s">
        <v>281</v>
      </c>
    </row>
    <row r="30" spans="1:5" ht="39.75" customHeight="1">
      <c r="A30" s="92" t="s">
        <v>501</v>
      </c>
      <c r="B30" s="87" t="s">
        <v>647</v>
      </c>
      <c r="C30" s="88" t="str">
        <f>IFERROR(VLOOKUP(B30,Utilitaires!$C$9:$D$13,2,FALSE),"")</f>
        <v>Taux de VÉRACITÉ</v>
      </c>
      <c r="D30" s="110" t="s">
        <v>281</v>
      </c>
      <c r="E30" s="110" t="s">
        <v>281</v>
      </c>
    </row>
    <row r="31" spans="1:5" ht="39.75" customHeight="1">
      <c r="A31" s="92" t="s">
        <v>502</v>
      </c>
      <c r="B31" s="87" t="s">
        <v>647</v>
      </c>
      <c r="C31" s="88" t="str">
        <f>IFERROR(VLOOKUP(B31,Utilitaires!$C$9:$D$13,2,FALSE),"")</f>
        <v>Taux de VÉRACITÉ</v>
      </c>
      <c r="D31" s="110" t="s">
        <v>281</v>
      </c>
      <c r="E31" s="110" t="s">
        <v>281</v>
      </c>
    </row>
    <row r="32" spans="1:5" s="60" customFormat="1" ht="39.950000000000003" customHeight="1">
      <c r="A32" s="114" t="s">
        <v>53</v>
      </c>
      <c r="B32" s="111"/>
      <c r="C32" s="112" t="str">
        <f>IFERROR(SUMIFS(C33:C42,C33:C42,"&lt;&gt;Taux de véracité",C33:C42,"&lt;&gt;NA")/COUNTIFS(C33:C42,"&lt;&gt;NA",C33:C42,"&lt;&gt;Taux de véracité"),"")</f>
        <v/>
      </c>
      <c r="D32" s="113" t="str">
        <f>IFERROR(VLOOKUP(E32,Utilitaires!$G$9:$J$13,2,FALSE),"")</f>
        <v/>
      </c>
      <c r="E32" s="269" t="str">
        <f>IFERROR(IF(C32="",Utilitaires!$B$2,VLOOKUP(C32,Utilitaires!$E$9:$G$13,3)),"")</f>
        <v>En attente…</v>
      </c>
    </row>
    <row r="33" spans="1:5" ht="69" customHeight="1">
      <c r="A33" s="86" t="s">
        <v>503</v>
      </c>
      <c r="B33" s="87" t="s">
        <v>647</v>
      </c>
      <c r="C33" s="88" t="str">
        <f>IFERROR(VLOOKUP(B33,Utilitaires!$C$9:$D$13,2,FALSE),"")</f>
        <v>Taux de VÉRACITÉ</v>
      </c>
      <c r="D33" s="110" t="s">
        <v>281</v>
      </c>
      <c r="E33" s="110" t="s">
        <v>281</v>
      </c>
    </row>
    <row r="34" spans="1:5" ht="113.1" customHeight="1">
      <c r="A34" s="92" t="s">
        <v>504</v>
      </c>
      <c r="B34" s="87" t="s">
        <v>647</v>
      </c>
      <c r="C34" s="88" t="str">
        <f>IFERROR(VLOOKUP(B34,Utilitaires!$C$9:$D$13,2,FALSE),"")</f>
        <v>Taux de VÉRACITÉ</v>
      </c>
      <c r="D34" s="110" t="s">
        <v>281</v>
      </c>
      <c r="E34" s="110" t="s">
        <v>281</v>
      </c>
    </row>
    <row r="35" spans="1:5" ht="37.5" customHeight="1">
      <c r="A35" s="86" t="s">
        <v>505</v>
      </c>
      <c r="B35" s="87" t="s">
        <v>647</v>
      </c>
      <c r="C35" s="88" t="str">
        <f>IFERROR(VLOOKUP(B35,Utilitaires!$C$9:$D$13,2,FALSE),"")</f>
        <v>Taux de VÉRACITÉ</v>
      </c>
      <c r="D35" s="110" t="s">
        <v>281</v>
      </c>
      <c r="E35" s="110" t="s">
        <v>281</v>
      </c>
    </row>
    <row r="36" spans="1:5" ht="37.5" customHeight="1">
      <c r="A36" s="86" t="s">
        <v>506</v>
      </c>
      <c r="B36" s="87" t="s">
        <v>647</v>
      </c>
      <c r="C36" s="88" t="str">
        <f>IFERROR(VLOOKUP(B36,Utilitaires!$C$9:$D$13,2,FALSE),"")</f>
        <v>Taux de VÉRACITÉ</v>
      </c>
      <c r="D36" s="110" t="s">
        <v>281</v>
      </c>
      <c r="E36" s="110" t="s">
        <v>281</v>
      </c>
    </row>
    <row r="37" spans="1:5" ht="63" customHeight="1">
      <c r="A37" s="86" t="s">
        <v>507</v>
      </c>
      <c r="B37" s="87" t="s">
        <v>647</v>
      </c>
      <c r="C37" s="88" t="str">
        <f>IFERROR(VLOOKUP(B37,Utilitaires!$C$9:$D$13,2,FALSE),"")</f>
        <v>Taux de VÉRACITÉ</v>
      </c>
      <c r="D37" s="110" t="s">
        <v>281</v>
      </c>
      <c r="E37" s="110" t="s">
        <v>281</v>
      </c>
    </row>
    <row r="38" spans="1:5" ht="69.95" customHeight="1">
      <c r="A38" s="86" t="s">
        <v>508</v>
      </c>
      <c r="B38" s="87" t="s">
        <v>647</v>
      </c>
      <c r="C38" s="88" t="str">
        <f>IFERROR(VLOOKUP(B38,Utilitaires!$C$9:$D$13,2,FALSE),"")</f>
        <v>Taux de VÉRACITÉ</v>
      </c>
      <c r="D38" s="110" t="s">
        <v>281</v>
      </c>
      <c r="E38" s="110" t="s">
        <v>281</v>
      </c>
    </row>
    <row r="39" spans="1:5" ht="42.75" customHeight="1">
      <c r="A39" s="86" t="s">
        <v>509</v>
      </c>
      <c r="B39" s="87" t="s">
        <v>647</v>
      </c>
      <c r="C39" s="88" t="str">
        <f>IFERROR(VLOOKUP(B39,Utilitaires!$C$9:$D$13,2,FALSE),"")</f>
        <v>Taux de VÉRACITÉ</v>
      </c>
      <c r="D39" s="110" t="s">
        <v>281</v>
      </c>
      <c r="E39" s="110" t="s">
        <v>281</v>
      </c>
    </row>
    <row r="40" spans="1:5" ht="42.75" customHeight="1">
      <c r="A40" s="86" t="s">
        <v>510</v>
      </c>
      <c r="B40" s="87" t="s">
        <v>647</v>
      </c>
      <c r="C40" s="88" t="str">
        <f>IFERROR(VLOOKUP(B40,Utilitaires!$C$9:$D$13,2,FALSE),"")</f>
        <v>Taux de VÉRACITÉ</v>
      </c>
      <c r="D40" s="110" t="s">
        <v>281</v>
      </c>
      <c r="E40" s="110" t="s">
        <v>281</v>
      </c>
    </row>
    <row r="41" spans="1:5" ht="42.75" customHeight="1">
      <c r="A41" s="86" t="s">
        <v>511</v>
      </c>
      <c r="B41" s="87" t="s">
        <v>647</v>
      </c>
      <c r="C41" s="88" t="str">
        <f>IFERROR(VLOOKUP(B41,Utilitaires!$C$9:$D$13,2,FALSE),"")</f>
        <v>Taux de VÉRACITÉ</v>
      </c>
      <c r="D41" s="110" t="s">
        <v>281</v>
      </c>
      <c r="E41" s="110" t="s">
        <v>281</v>
      </c>
    </row>
    <row r="42" spans="1:5" ht="63" customHeight="1">
      <c r="A42" s="86" t="s">
        <v>512</v>
      </c>
      <c r="B42" s="87" t="s">
        <v>647</v>
      </c>
      <c r="C42" s="88" t="str">
        <f>IFERROR(VLOOKUP(B42,Utilitaires!$C$9:$D$13,2,FALSE),"")</f>
        <v>Taux de VÉRACITÉ</v>
      </c>
      <c r="D42" s="110" t="s">
        <v>281</v>
      </c>
      <c r="E42" s="110" t="s">
        <v>281</v>
      </c>
    </row>
    <row r="43" spans="1:5" s="60" customFormat="1" ht="39.950000000000003" customHeight="1">
      <c r="A43" s="114" t="s">
        <v>54</v>
      </c>
      <c r="B43" s="111"/>
      <c r="C43" s="112" t="str">
        <f>IFERROR(SUMIFS(C44:C48,C44:C48,"&lt;&gt;Taux de véracité",C44:C48,"&lt;&gt;NA")/COUNTIFS(C44:C48,"&lt;&gt;NA",C44:C48,"&lt;&gt;Taux de véracité"),"")</f>
        <v/>
      </c>
      <c r="D43" s="113" t="str">
        <f>IFERROR(VLOOKUP(E43,Utilitaires!$G$9:$J$13,2,FALSE),"")</f>
        <v/>
      </c>
      <c r="E43" s="269" t="str">
        <f>IFERROR(IF(C43="",Utilitaires!$B$2,VLOOKUP(C43,Utilitaires!$E$9:$G$13,3)),"")</f>
        <v>En attente…</v>
      </c>
    </row>
    <row r="44" spans="1:5" ht="28.5" customHeight="1">
      <c r="A44" s="86" t="s">
        <v>513</v>
      </c>
      <c r="B44" s="87" t="s">
        <v>647</v>
      </c>
      <c r="C44" s="88" t="str">
        <f>IFERROR(VLOOKUP(B44,Utilitaires!$C$9:$D$13,2,FALSE),"")</f>
        <v>Taux de VÉRACITÉ</v>
      </c>
      <c r="D44" s="110" t="s">
        <v>281</v>
      </c>
      <c r="E44" s="110" t="s">
        <v>281</v>
      </c>
    </row>
    <row r="45" spans="1:5" ht="30.75" customHeight="1">
      <c r="A45" s="86" t="s">
        <v>514</v>
      </c>
      <c r="B45" s="87" t="s">
        <v>647</v>
      </c>
      <c r="C45" s="88" t="str">
        <f>IFERROR(VLOOKUP(B45,Utilitaires!$C$9:$D$13,2,FALSE),"")</f>
        <v>Taux de VÉRACITÉ</v>
      </c>
      <c r="D45" s="110" t="s">
        <v>281</v>
      </c>
      <c r="E45" s="110" t="s">
        <v>281</v>
      </c>
    </row>
    <row r="46" spans="1:5" ht="23.25" customHeight="1">
      <c r="A46" s="86" t="s">
        <v>515</v>
      </c>
      <c r="B46" s="87" t="s">
        <v>647</v>
      </c>
      <c r="C46" s="88" t="str">
        <f>IFERROR(VLOOKUP(B46,Utilitaires!$C$9:$D$13,2,FALSE),"")</f>
        <v>Taux de VÉRACITÉ</v>
      </c>
      <c r="D46" s="110" t="s">
        <v>281</v>
      </c>
      <c r="E46" s="110" t="s">
        <v>281</v>
      </c>
    </row>
    <row r="47" spans="1:5" ht="23.25" customHeight="1">
      <c r="A47" s="86" t="s">
        <v>40</v>
      </c>
      <c r="B47" s="87" t="s">
        <v>647</v>
      </c>
      <c r="C47" s="88" t="str">
        <f>IFERROR(VLOOKUP(B47,Utilitaires!$C$9:$D$13,2,FALSE),"")</f>
        <v>Taux de VÉRACITÉ</v>
      </c>
      <c r="D47" s="110" t="s">
        <v>281</v>
      </c>
      <c r="E47" s="110" t="s">
        <v>281</v>
      </c>
    </row>
    <row r="48" spans="1:5" ht="23.25" customHeight="1">
      <c r="A48" s="86" t="s">
        <v>55</v>
      </c>
      <c r="B48" s="87" t="s">
        <v>647</v>
      </c>
      <c r="C48" s="88" t="str">
        <f>IFERROR(VLOOKUP(B48,Utilitaires!$C$9:$D$13,2,FALSE),"")</f>
        <v>Taux de VÉRACITÉ</v>
      </c>
      <c r="D48" s="110" t="s">
        <v>281</v>
      </c>
      <c r="E48" s="110" t="s">
        <v>281</v>
      </c>
    </row>
    <row r="49" spans="1:5" s="60" customFormat="1" ht="39.950000000000003" customHeight="1">
      <c r="A49" s="114" t="s">
        <v>56</v>
      </c>
      <c r="B49" s="111"/>
      <c r="C49" s="112" t="str">
        <f>IFERROR(SUMIFS(C50:C51,C50:C51,"&lt;&gt;Taux de véracité",C50:C51,"&lt;&gt;NA")/COUNTIFS(C50:C51,"&lt;&gt;NA",C50:C51,"&lt;&gt;Taux de véracité"),"")</f>
        <v/>
      </c>
      <c r="D49" s="113" t="str">
        <f>IFERROR(VLOOKUP(E49,Utilitaires!$G$9:$J$13,2,FALSE),"")</f>
        <v/>
      </c>
      <c r="E49" s="269" t="str">
        <f>IFERROR(IF(C49="",Utilitaires!$B$2,VLOOKUP(C49,Utilitaires!$E$9:$G$13,3)),"")</f>
        <v>En attente…</v>
      </c>
    </row>
    <row r="50" spans="1:5" ht="71.099999999999994" customHeight="1">
      <c r="A50" s="92" t="s">
        <v>516</v>
      </c>
      <c r="B50" s="87" t="s">
        <v>647</v>
      </c>
      <c r="C50" s="88" t="str">
        <f>IFERROR(VLOOKUP(B50,Utilitaires!$C$9:$D$13,2,FALSE),"")</f>
        <v>Taux de VÉRACITÉ</v>
      </c>
      <c r="D50" s="110" t="s">
        <v>281</v>
      </c>
      <c r="E50" s="110" t="s">
        <v>281</v>
      </c>
    </row>
    <row r="51" spans="1:5" ht="98.1" customHeight="1">
      <c r="A51" s="86" t="s">
        <v>517</v>
      </c>
      <c r="B51" s="87" t="s">
        <v>647</v>
      </c>
      <c r="C51" s="88" t="str">
        <f>IFERROR(VLOOKUP(B51,Utilitaires!$C$9:$D$13,2,FALSE),"")</f>
        <v>Taux de VÉRACITÉ</v>
      </c>
      <c r="D51" s="110" t="s">
        <v>281</v>
      </c>
      <c r="E51" s="110" t="s">
        <v>281</v>
      </c>
    </row>
    <row r="52" spans="1:5" s="60" customFormat="1" ht="39.950000000000003" customHeight="1">
      <c r="A52" s="114" t="s">
        <v>57</v>
      </c>
      <c r="B52" s="111"/>
      <c r="C52" s="112" t="str">
        <f>IFERROR(SUMIFS(C53:C61,C53:C61,"&lt;&gt;Taux de véracité",C53:C61,"&lt;&gt;NA")/COUNTIFS(C53:C61,"&lt;&gt;NA",C53:C61,"&lt;&gt;Taux de véracité"),"")</f>
        <v/>
      </c>
      <c r="D52" s="113" t="str">
        <f>IFERROR(VLOOKUP(E52,Utilitaires!$G$9:$J$13,2,FALSE),"")</f>
        <v/>
      </c>
      <c r="E52" s="269" t="str">
        <f>IFERROR(IF(C52="",Utilitaires!$B$2,VLOOKUP(C52,Utilitaires!$E$9:$G$13,3)),"")</f>
        <v>En attente…</v>
      </c>
    </row>
    <row r="53" spans="1:5" ht="47.1" customHeight="1">
      <c r="A53" s="86" t="s">
        <v>518</v>
      </c>
      <c r="B53" s="87" t="s">
        <v>647</v>
      </c>
      <c r="C53" s="88" t="str">
        <f>IFERROR(VLOOKUP(B53,Utilitaires!$C$9:$D$13,2,FALSE),"")</f>
        <v>Taux de VÉRACITÉ</v>
      </c>
      <c r="D53" s="110" t="s">
        <v>281</v>
      </c>
      <c r="E53" s="110" t="s">
        <v>281</v>
      </c>
    </row>
    <row r="54" spans="1:5" ht="33.75">
      <c r="A54" s="86" t="s">
        <v>519</v>
      </c>
      <c r="B54" s="87" t="s">
        <v>647</v>
      </c>
      <c r="C54" s="88" t="str">
        <f>IFERROR(VLOOKUP(B54,Utilitaires!$C$9:$D$13,2,FALSE),"")</f>
        <v>Taux de VÉRACITÉ</v>
      </c>
      <c r="D54" s="110" t="s">
        <v>281</v>
      </c>
      <c r="E54" s="110" t="s">
        <v>281</v>
      </c>
    </row>
    <row r="55" spans="1:5" ht="48.95" customHeight="1">
      <c r="A55" s="86" t="s">
        <v>520</v>
      </c>
      <c r="B55" s="87" t="s">
        <v>647</v>
      </c>
      <c r="C55" s="88" t="str">
        <f>IFERROR(VLOOKUP(B55,Utilitaires!$C$9:$D$13,2,FALSE),"")</f>
        <v>Taux de VÉRACITÉ</v>
      </c>
      <c r="D55" s="110" t="s">
        <v>281</v>
      </c>
      <c r="E55" s="110" t="s">
        <v>281</v>
      </c>
    </row>
    <row r="56" spans="1:5" ht="33.75">
      <c r="A56" s="86" t="s">
        <v>521</v>
      </c>
      <c r="B56" s="87" t="s">
        <v>647</v>
      </c>
      <c r="C56" s="88" t="str">
        <f>IFERROR(VLOOKUP(B56,Utilitaires!$C$9:$D$13,2,FALSE),"")</f>
        <v>Taux de VÉRACITÉ</v>
      </c>
      <c r="D56" s="110" t="s">
        <v>281</v>
      </c>
      <c r="E56" s="110" t="s">
        <v>281</v>
      </c>
    </row>
    <row r="57" spans="1:5" ht="57.95" customHeight="1">
      <c r="A57" s="86" t="s">
        <v>522</v>
      </c>
      <c r="B57" s="87" t="s">
        <v>647</v>
      </c>
      <c r="C57" s="88" t="str">
        <f>IFERROR(VLOOKUP(B57,Utilitaires!$C$9:$D$13,2,FALSE),"")</f>
        <v>Taux de VÉRACITÉ</v>
      </c>
      <c r="D57" s="110" t="s">
        <v>281</v>
      </c>
      <c r="E57" s="110" t="s">
        <v>281</v>
      </c>
    </row>
    <row r="58" spans="1:5" ht="22.5">
      <c r="A58" s="86" t="s">
        <v>523</v>
      </c>
      <c r="B58" s="87" t="s">
        <v>647</v>
      </c>
      <c r="C58" s="88" t="str">
        <f>IFERROR(VLOOKUP(B58,Utilitaires!$C$9:$D$13,2,FALSE),"")</f>
        <v>Taux de VÉRACITÉ</v>
      </c>
      <c r="D58" s="110" t="s">
        <v>281</v>
      </c>
      <c r="E58" s="110" t="s">
        <v>281</v>
      </c>
    </row>
    <row r="59" spans="1:5" ht="51" customHeight="1">
      <c r="A59" s="86" t="s">
        <v>524</v>
      </c>
      <c r="B59" s="87" t="s">
        <v>647</v>
      </c>
      <c r="C59" s="88" t="str">
        <f>IFERROR(VLOOKUP(B59,Utilitaires!$C$9:$D$13,2,FALSE),"")</f>
        <v>Taux de VÉRACITÉ</v>
      </c>
      <c r="D59" s="110" t="s">
        <v>281</v>
      </c>
      <c r="E59" s="110" t="s">
        <v>281</v>
      </c>
    </row>
    <row r="60" spans="1:5" ht="33.75">
      <c r="A60" s="86" t="s">
        <v>525</v>
      </c>
      <c r="B60" s="87" t="s">
        <v>647</v>
      </c>
      <c r="C60" s="88" t="str">
        <f>IFERROR(VLOOKUP(B60,Utilitaires!$C$9:$D$13,2,FALSE),"")</f>
        <v>Taux de VÉRACITÉ</v>
      </c>
      <c r="D60" s="110" t="s">
        <v>281</v>
      </c>
      <c r="E60" s="110" t="s">
        <v>281</v>
      </c>
    </row>
    <row r="61" spans="1:5" ht="57.95" customHeight="1">
      <c r="A61" s="86" t="s">
        <v>67</v>
      </c>
      <c r="B61" s="87" t="s">
        <v>647</v>
      </c>
      <c r="C61" s="88" t="str">
        <f>IFERROR(VLOOKUP(B61,Utilitaires!$C$9:$D$13,2,FALSE),"")</f>
        <v>Taux de VÉRACITÉ</v>
      </c>
      <c r="D61" s="110" t="s">
        <v>281</v>
      </c>
      <c r="E61" s="110" t="s">
        <v>281</v>
      </c>
    </row>
    <row r="62" spans="1:5" s="60" customFormat="1" ht="39.950000000000003" customHeight="1">
      <c r="A62" s="114" t="s">
        <v>58</v>
      </c>
      <c r="B62" s="111"/>
      <c r="C62" s="112" t="str">
        <f>IFERROR(SUMIFS(C63:C79,C63:C79,"&lt;&gt;Taux de véracité",C63:C79,"&lt;&gt;NA")/COUNTIFS(C63:C79,"&lt;&gt;NA",C63:C79,"&lt;&gt;Taux de véracité"),"")</f>
        <v/>
      </c>
      <c r="D62" s="113" t="str">
        <f>IFERROR(VLOOKUP(E62,Utilitaires!$G$9:$J$13,2,FALSE),"")</f>
        <v/>
      </c>
      <c r="E62" s="269" t="str">
        <f>IFERROR(IF(C62="",Utilitaires!$B$2,VLOOKUP(C62,Utilitaires!$E$9:$G$13,3)),"")</f>
        <v>En attente…</v>
      </c>
    </row>
    <row r="63" spans="1:5" ht="57.75" customHeight="1">
      <c r="A63" s="86" t="s">
        <v>526</v>
      </c>
      <c r="B63" s="87" t="s">
        <v>647</v>
      </c>
      <c r="C63" s="88" t="str">
        <f>IFERROR(VLOOKUP(B63,Utilitaires!$C$9:$D$13,2,FALSE),"")</f>
        <v>Taux de VÉRACITÉ</v>
      </c>
      <c r="D63" s="110" t="s">
        <v>281</v>
      </c>
      <c r="E63" s="110" t="s">
        <v>281</v>
      </c>
    </row>
    <row r="64" spans="1:5" ht="57.75" customHeight="1">
      <c r="A64" s="86" t="s">
        <v>527</v>
      </c>
      <c r="B64" s="87" t="s">
        <v>647</v>
      </c>
      <c r="C64" s="88" t="str">
        <f>IFERROR(VLOOKUP(B64,Utilitaires!$C$9:$D$13,2,FALSE),"")</f>
        <v>Taux de VÉRACITÉ</v>
      </c>
      <c r="D64" s="110" t="s">
        <v>281</v>
      </c>
      <c r="E64" s="110" t="s">
        <v>281</v>
      </c>
    </row>
    <row r="65" spans="1:5" ht="57.75" customHeight="1">
      <c r="A65" s="86" t="s">
        <v>528</v>
      </c>
      <c r="B65" s="87" t="s">
        <v>647</v>
      </c>
      <c r="C65" s="88" t="str">
        <f>IFERROR(VLOOKUP(B65,Utilitaires!$C$9:$D$13,2,FALSE),"")</f>
        <v>Taux de VÉRACITÉ</v>
      </c>
      <c r="D65" s="110" t="s">
        <v>281</v>
      </c>
      <c r="E65" s="110" t="s">
        <v>281</v>
      </c>
    </row>
    <row r="66" spans="1:5" ht="57.75" customHeight="1">
      <c r="A66" s="86" t="s">
        <v>529</v>
      </c>
      <c r="B66" s="87" t="s">
        <v>647</v>
      </c>
      <c r="C66" s="88" t="str">
        <f>IFERROR(VLOOKUP(B66,Utilitaires!$C$9:$D$13,2,FALSE),"")</f>
        <v>Taux de VÉRACITÉ</v>
      </c>
      <c r="D66" s="110" t="s">
        <v>281</v>
      </c>
      <c r="E66" s="110" t="s">
        <v>281</v>
      </c>
    </row>
    <row r="67" spans="1:5" ht="71.099999999999994" customHeight="1">
      <c r="A67" s="86" t="s">
        <v>530</v>
      </c>
      <c r="B67" s="87" t="s">
        <v>647</v>
      </c>
      <c r="C67" s="88" t="str">
        <f>IFERROR(VLOOKUP(B67,Utilitaires!$C$9:$D$13,2,FALSE),"")</f>
        <v>Taux de VÉRACITÉ</v>
      </c>
      <c r="D67" s="110" t="s">
        <v>281</v>
      </c>
      <c r="E67" s="110" t="s">
        <v>281</v>
      </c>
    </row>
    <row r="68" spans="1:5" ht="33.75">
      <c r="A68" s="86" t="s">
        <v>531</v>
      </c>
      <c r="B68" s="87" t="s">
        <v>647</v>
      </c>
      <c r="C68" s="88" t="str">
        <f>IFERROR(VLOOKUP(B68,Utilitaires!$C$9:$D$13,2,FALSE),"")</f>
        <v>Taux de VÉRACITÉ</v>
      </c>
      <c r="D68" s="110" t="s">
        <v>281</v>
      </c>
      <c r="E68" s="110" t="s">
        <v>281</v>
      </c>
    </row>
    <row r="69" spans="1:5" ht="33.75" customHeight="1">
      <c r="A69" s="86" t="s">
        <v>532</v>
      </c>
      <c r="B69" s="87" t="s">
        <v>647</v>
      </c>
      <c r="C69" s="88" t="str">
        <f>IFERROR(VLOOKUP(B69,Utilitaires!$C$9:$D$13,2,FALSE),"")</f>
        <v>Taux de VÉRACITÉ</v>
      </c>
      <c r="D69" s="110" t="s">
        <v>281</v>
      </c>
      <c r="E69" s="110" t="s">
        <v>281</v>
      </c>
    </row>
    <row r="70" spans="1:5" ht="33.75" customHeight="1">
      <c r="A70" s="86" t="s">
        <v>533</v>
      </c>
      <c r="B70" s="87" t="s">
        <v>647</v>
      </c>
      <c r="C70" s="88" t="str">
        <f>IFERROR(VLOOKUP(B70,Utilitaires!$C$9:$D$13,2,FALSE),"")</f>
        <v>Taux de VÉRACITÉ</v>
      </c>
      <c r="D70" s="110" t="s">
        <v>281</v>
      </c>
      <c r="E70" s="110" t="s">
        <v>281</v>
      </c>
    </row>
    <row r="71" spans="1:5" ht="33.75" customHeight="1">
      <c r="A71" s="86" t="s">
        <v>534</v>
      </c>
      <c r="B71" s="87" t="s">
        <v>647</v>
      </c>
      <c r="C71" s="88" t="str">
        <f>IFERROR(VLOOKUP(B71,Utilitaires!$C$9:$D$13,2,FALSE),"")</f>
        <v>Taux de VÉRACITÉ</v>
      </c>
      <c r="D71" s="110" t="s">
        <v>281</v>
      </c>
      <c r="E71" s="110" t="s">
        <v>281</v>
      </c>
    </row>
    <row r="72" spans="1:5" ht="37.5" customHeight="1">
      <c r="A72" s="86" t="s">
        <v>535</v>
      </c>
      <c r="B72" s="87" t="s">
        <v>647</v>
      </c>
      <c r="C72" s="88" t="str">
        <f>IFERROR(VLOOKUP(B72,Utilitaires!$C$9:$D$13,2,FALSE),"")</f>
        <v>Taux de VÉRACITÉ</v>
      </c>
      <c r="D72" s="110" t="s">
        <v>281</v>
      </c>
      <c r="E72" s="110" t="s">
        <v>281</v>
      </c>
    </row>
    <row r="73" spans="1:5" ht="72" customHeight="1">
      <c r="A73" s="86" t="s">
        <v>536</v>
      </c>
      <c r="B73" s="87" t="s">
        <v>647</v>
      </c>
      <c r="C73" s="88" t="str">
        <f>IFERROR(VLOOKUP(B73,Utilitaires!$C$9:$D$13,2,FALSE),"")</f>
        <v>Taux de VÉRACITÉ</v>
      </c>
      <c r="D73" s="110" t="s">
        <v>281</v>
      </c>
      <c r="E73" s="110" t="s">
        <v>281</v>
      </c>
    </row>
    <row r="74" spans="1:5" ht="36" customHeight="1">
      <c r="A74" s="86" t="s">
        <v>537</v>
      </c>
      <c r="B74" s="87" t="s">
        <v>647</v>
      </c>
      <c r="C74" s="88" t="str">
        <f>IFERROR(VLOOKUP(B74,Utilitaires!$C$9:$D$13,2,FALSE),"")</f>
        <v>Taux de VÉRACITÉ</v>
      </c>
      <c r="D74" s="110" t="s">
        <v>281</v>
      </c>
      <c r="E74" s="110" t="s">
        <v>281</v>
      </c>
    </row>
    <row r="75" spans="1:5" ht="36" customHeight="1">
      <c r="A75" s="86" t="s">
        <v>538</v>
      </c>
      <c r="B75" s="87" t="s">
        <v>647</v>
      </c>
      <c r="C75" s="88" t="str">
        <f>IFERROR(VLOOKUP(B75,Utilitaires!$C$9:$D$13,2,FALSE),"")</f>
        <v>Taux de VÉRACITÉ</v>
      </c>
      <c r="D75" s="110" t="s">
        <v>281</v>
      </c>
      <c r="E75" s="110" t="s">
        <v>281</v>
      </c>
    </row>
    <row r="76" spans="1:5" ht="50.1" customHeight="1">
      <c r="A76" s="86" t="s">
        <v>539</v>
      </c>
      <c r="B76" s="87" t="s">
        <v>647</v>
      </c>
      <c r="C76" s="88" t="str">
        <f>IFERROR(VLOOKUP(B76,Utilitaires!$C$9:$D$13,2,FALSE),"")</f>
        <v>Taux de VÉRACITÉ</v>
      </c>
      <c r="D76" s="110" t="s">
        <v>281</v>
      </c>
      <c r="E76" s="110" t="s">
        <v>281</v>
      </c>
    </row>
    <row r="77" spans="1:5" ht="30" customHeight="1">
      <c r="A77" s="86" t="s">
        <v>540</v>
      </c>
      <c r="B77" s="87" t="s">
        <v>647</v>
      </c>
      <c r="C77" s="88" t="str">
        <f>IFERROR(VLOOKUP(B77,Utilitaires!$C$9:$D$13,2,FALSE),"")</f>
        <v>Taux de VÉRACITÉ</v>
      </c>
      <c r="D77" s="110" t="s">
        <v>281</v>
      </c>
      <c r="E77" s="110" t="s">
        <v>281</v>
      </c>
    </row>
    <row r="78" spans="1:5" ht="30" customHeight="1">
      <c r="A78" s="86" t="s">
        <v>68</v>
      </c>
      <c r="B78" s="87" t="s">
        <v>647</v>
      </c>
      <c r="C78" s="88" t="str">
        <f>IFERROR(VLOOKUP(B78,Utilitaires!$C$9:$D$13,2,FALSE),"")</f>
        <v>Taux de VÉRACITÉ</v>
      </c>
      <c r="D78" s="110" t="s">
        <v>281</v>
      </c>
      <c r="E78" s="110" t="s">
        <v>281</v>
      </c>
    </row>
    <row r="79" spans="1:5" ht="30" customHeight="1">
      <c r="A79" s="86" t="s">
        <v>69</v>
      </c>
      <c r="B79" s="87" t="s">
        <v>647</v>
      </c>
      <c r="C79" s="88" t="str">
        <f>IFERROR(VLOOKUP(B79,Utilitaires!$C$9:$D$13,2,FALSE),"")</f>
        <v>Taux de VÉRACITÉ</v>
      </c>
      <c r="D79" s="110" t="s">
        <v>281</v>
      </c>
      <c r="E79" s="110" t="s">
        <v>281</v>
      </c>
    </row>
    <row r="80" spans="1:5" s="60" customFormat="1" ht="39.950000000000003" customHeight="1">
      <c r="A80" s="114" t="s">
        <v>59</v>
      </c>
      <c r="B80" s="111"/>
      <c r="C80" s="112" t="str">
        <f>IFERROR(SUMIFS(C81:C83,C81:C83,"&lt;&gt;Taux de véracité",C81:C83,"&lt;&gt;NA")/COUNTIFS(C81:C83,"&lt;&gt;NA",C81:C83,"&lt;&gt;Taux de véracité"),"")</f>
        <v/>
      </c>
      <c r="D80" s="113" t="str">
        <f>IFERROR(VLOOKUP(E80,Utilitaires!$G$9:$J$13,2,FALSE),"")</f>
        <v/>
      </c>
      <c r="E80" s="269" t="str">
        <f>IFERROR(IF(C80="",Utilitaires!$B$2,VLOOKUP(C80,Utilitaires!$E$9:$G$13,3)),"")</f>
        <v>En attente…</v>
      </c>
    </row>
    <row r="81" spans="1:5" ht="51" customHeight="1">
      <c r="A81" s="86" t="s">
        <v>541</v>
      </c>
      <c r="B81" s="87" t="s">
        <v>647</v>
      </c>
      <c r="C81" s="88" t="str">
        <f>IFERROR(VLOOKUP(B81,Utilitaires!$C$9:$D$13,2,FALSE),"")</f>
        <v>Taux de VÉRACITÉ</v>
      </c>
      <c r="D81" s="110" t="s">
        <v>281</v>
      </c>
      <c r="E81" s="110" t="s">
        <v>281</v>
      </c>
    </row>
    <row r="82" spans="1:5" ht="16.5" customHeight="1">
      <c r="A82" s="86" t="s">
        <v>542</v>
      </c>
      <c r="B82" s="87" t="s">
        <v>647</v>
      </c>
      <c r="C82" s="88" t="str">
        <f>IFERROR(VLOOKUP(B82,Utilitaires!$C$9:$D$13,2,FALSE),"")</f>
        <v>Taux de VÉRACITÉ</v>
      </c>
      <c r="D82" s="110" t="s">
        <v>281</v>
      </c>
      <c r="E82" s="110" t="s">
        <v>281</v>
      </c>
    </row>
    <row r="83" spans="1:5" ht="36.950000000000003" customHeight="1">
      <c r="A83" s="86" t="s">
        <v>543</v>
      </c>
      <c r="B83" s="87" t="s">
        <v>647</v>
      </c>
      <c r="C83" s="88" t="str">
        <f>IFERROR(VLOOKUP(B83,Utilitaires!$C$9:$D$13,2,FALSE),"")</f>
        <v>Taux de VÉRACITÉ</v>
      </c>
      <c r="D83" s="110" t="s">
        <v>281</v>
      </c>
      <c r="E83" s="110" t="s">
        <v>281</v>
      </c>
    </row>
    <row r="84" spans="1:5" s="60" customFormat="1" ht="39.950000000000003" customHeight="1">
      <c r="A84" s="114" t="s">
        <v>60</v>
      </c>
      <c r="B84" s="111"/>
      <c r="C84" s="112" t="str">
        <f>IFERROR(SUMIFS(C85:C88,C85:C88,"&lt;&gt;Taux de véracité",C85:C88,"&lt;&gt;NA")/COUNTIFS(C85:C88,"&lt;&gt;NA",C85:C88,"&lt;&gt;Taux de véracité"),"")</f>
        <v/>
      </c>
      <c r="D84" s="113" t="str">
        <f>IFERROR(VLOOKUP(E84,Utilitaires!$G$9:$J$13,2,FALSE),"")</f>
        <v/>
      </c>
      <c r="E84" s="269" t="str">
        <f>IFERROR(IF(C84="",Utilitaires!$B$2,VLOOKUP(C84,Utilitaires!$E$9:$G$13,3)),"")</f>
        <v>En attente…</v>
      </c>
    </row>
    <row r="85" spans="1:5" ht="53.1" customHeight="1">
      <c r="A85" s="86" t="s">
        <v>544</v>
      </c>
      <c r="B85" s="87" t="s">
        <v>647</v>
      </c>
      <c r="C85" s="88" t="str">
        <f>IFERROR(VLOOKUP(B85,Utilitaires!$C$9:$D$13,2,FALSE),"")</f>
        <v>Taux de VÉRACITÉ</v>
      </c>
      <c r="D85" s="110" t="s">
        <v>281</v>
      </c>
      <c r="E85" s="110" t="s">
        <v>281</v>
      </c>
    </row>
    <row r="86" spans="1:5" ht="33.75">
      <c r="A86" s="86" t="s">
        <v>545</v>
      </c>
      <c r="B86" s="87" t="s">
        <v>647</v>
      </c>
      <c r="C86" s="88" t="str">
        <f>IFERROR(VLOOKUP(B86,Utilitaires!$C$9:$D$13,2,FALSE),"")</f>
        <v>Taux de VÉRACITÉ</v>
      </c>
      <c r="D86" s="110" t="s">
        <v>281</v>
      </c>
      <c r="E86" s="110" t="s">
        <v>281</v>
      </c>
    </row>
    <row r="87" spans="1:5" ht="48" customHeight="1">
      <c r="A87" s="86" t="s">
        <v>546</v>
      </c>
      <c r="B87" s="87" t="s">
        <v>647</v>
      </c>
      <c r="C87" s="88" t="str">
        <f>IFERROR(VLOOKUP(B87,Utilitaires!$C$9:$D$13,2,FALSE),"")</f>
        <v>Taux de VÉRACITÉ</v>
      </c>
      <c r="D87" s="110" t="s">
        <v>281</v>
      </c>
      <c r="E87" s="110" t="s">
        <v>281</v>
      </c>
    </row>
    <row r="88" spans="1:5" ht="60.95" customHeight="1">
      <c r="A88" s="86" t="s">
        <v>547</v>
      </c>
      <c r="B88" s="87" t="s">
        <v>647</v>
      </c>
      <c r="C88" s="88" t="str">
        <f>IFERROR(VLOOKUP(B88,Utilitaires!$C$9:$D$13,2,FALSE),"")</f>
        <v>Taux de VÉRACITÉ</v>
      </c>
      <c r="D88" s="110" t="s">
        <v>281</v>
      </c>
      <c r="E88" s="110" t="s">
        <v>281</v>
      </c>
    </row>
    <row r="89" spans="1:5" s="60" customFormat="1" ht="39.950000000000003" customHeight="1">
      <c r="A89" s="114" t="s">
        <v>61</v>
      </c>
      <c r="B89" s="111"/>
      <c r="C89" s="112" t="str">
        <f>IFERROR(SUMIFS(C90:C91,C90:C91,"&lt;&gt;Taux de véracité",C90:C91,"&lt;&gt;NA")/COUNTIFS(C90:C91,"&lt;&gt;NA",C90:C91,"&lt;&gt;Taux de véracité"),"")</f>
        <v/>
      </c>
      <c r="D89" s="113" t="str">
        <f>IFERROR(VLOOKUP(E89,Utilitaires!$G$9:$J$13,2,FALSE),"")</f>
        <v/>
      </c>
      <c r="E89" s="269" t="str">
        <f>IFERROR(IF(C89="",Utilitaires!$B$2,VLOOKUP(C89,Utilitaires!$E$9:$G$13,3)),"")</f>
        <v>En attente…</v>
      </c>
    </row>
    <row r="90" spans="1:5" ht="66" customHeight="1">
      <c r="A90" s="86" t="s">
        <v>548</v>
      </c>
      <c r="B90" s="87" t="s">
        <v>647</v>
      </c>
      <c r="C90" s="88" t="str">
        <f>IFERROR(VLOOKUP(B90,Utilitaires!$C$9:$D$13,2,FALSE),"")</f>
        <v>Taux de VÉRACITÉ</v>
      </c>
      <c r="D90" s="110" t="s">
        <v>281</v>
      </c>
      <c r="E90" s="110" t="s">
        <v>281</v>
      </c>
    </row>
    <row r="91" spans="1:5" ht="66" customHeight="1">
      <c r="A91" s="86" t="s">
        <v>549</v>
      </c>
      <c r="B91" s="87" t="s">
        <v>647</v>
      </c>
      <c r="C91" s="88" t="str">
        <f>IFERROR(VLOOKUP(B91,Utilitaires!$C$9:$D$13,2,FALSE),"")</f>
        <v>Taux de VÉRACITÉ</v>
      </c>
      <c r="D91" s="110" t="s">
        <v>281</v>
      </c>
      <c r="E91" s="110" t="s">
        <v>281</v>
      </c>
    </row>
    <row r="92" spans="1:5" s="60" customFormat="1" ht="39.950000000000003" customHeight="1">
      <c r="A92" s="114" t="s">
        <v>62</v>
      </c>
      <c r="B92" s="111"/>
      <c r="C92" s="112" t="str">
        <f>IFERROR(SUMIFS(C93:C98,C93:C98,"&lt;&gt;Taux de véracité",C93:C98,"&lt;&gt;NA")/COUNTIFS(C93:C98,"&lt;&gt;NA",C93:C98,"&lt;&gt;Taux de véracité"),"")</f>
        <v/>
      </c>
      <c r="D92" s="113" t="str">
        <f>IFERROR(VLOOKUP(E92,Utilitaires!$G$9:$J$13,2,FALSE),"")</f>
        <v/>
      </c>
      <c r="E92" s="269" t="str">
        <f>IFERROR(IF(C92="",Utilitaires!$B$2,VLOOKUP(C92,Utilitaires!$E$9:$G$13,3)),"")</f>
        <v>En attente…</v>
      </c>
    </row>
    <row r="93" spans="1:5" ht="32.25" customHeight="1">
      <c r="A93" s="86" t="s">
        <v>550</v>
      </c>
      <c r="B93" s="87" t="s">
        <v>647</v>
      </c>
      <c r="C93" s="88" t="str">
        <f>IFERROR(VLOOKUP(B93,Utilitaires!$C$9:$D$13,2,FALSE),"")</f>
        <v>Taux de VÉRACITÉ</v>
      </c>
      <c r="D93" s="110" t="s">
        <v>281</v>
      </c>
      <c r="E93" s="110" t="s">
        <v>281</v>
      </c>
    </row>
    <row r="94" spans="1:5" ht="32.25" customHeight="1">
      <c r="A94" s="86" t="s">
        <v>72</v>
      </c>
      <c r="B94" s="87" t="s">
        <v>647</v>
      </c>
      <c r="C94" s="88" t="str">
        <f>IFERROR(VLOOKUP(B94,Utilitaires!$C$9:$D$13,2,FALSE),"")</f>
        <v>Taux de VÉRACITÉ</v>
      </c>
      <c r="D94" s="110" t="s">
        <v>281</v>
      </c>
      <c r="E94" s="110" t="s">
        <v>281</v>
      </c>
    </row>
    <row r="95" spans="1:5" ht="32.25" customHeight="1">
      <c r="A95" s="86" t="s">
        <v>71</v>
      </c>
      <c r="B95" s="87" t="s">
        <v>647</v>
      </c>
      <c r="C95" s="88" t="str">
        <f>IFERROR(VLOOKUP(B95,Utilitaires!$C$9:$D$13,2,FALSE),"")</f>
        <v>Taux de VÉRACITÉ</v>
      </c>
      <c r="D95" s="110" t="s">
        <v>281</v>
      </c>
      <c r="E95" s="110" t="s">
        <v>281</v>
      </c>
    </row>
    <row r="96" spans="1:5" ht="32.25" customHeight="1">
      <c r="A96" s="86" t="s">
        <v>70</v>
      </c>
      <c r="B96" s="87" t="s">
        <v>647</v>
      </c>
      <c r="C96" s="88" t="str">
        <f>IFERROR(VLOOKUP(B96,Utilitaires!$C$9:$D$13,2,FALSE),"")</f>
        <v>Taux de VÉRACITÉ</v>
      </c>
      <c r="D96" s="110" t="s">
        <v>281</v>
      </c>
      <c r="E96" s="110" t="s">
        <v>281</v>
      </c>
    </row>
    <row r="97" spans="1:5" ht="32.25" customHeight="1">
      <c r="A97" s="86" t="s">
        <v>73</v>
      </c>
      <c r="B97" s="87" t="s">
        <v>647</v>
      </c>
      <c r="C97" s="88" t="str">
        <f>IFERROR(VLOOKUP(B97,Utilitaires!$C$9:$D$13,2,FALSE),"")</f>
        <v>Taux de VÉRACITÉ</v>
      </c>
      <c r="D97" s="110" t="s">
        <v>281</v>
      </c>
      <c r="E97" s="110" t="s">
        <v>281</v>
      </c>
    </row>
    <row r="98" spans="1:5" ht="32.25" customHeight="1">
      <c r="A98" s="86" t="s">
        <v>74</v>
      </c>
      <c r="B98" s="87" t="s">
        <v>647</v>
      </c>
      <c r="C98" s="88" t="str">
        <f>IFERROR(VLOOKUP(B98,Utilitaires!$C$9:$D$13,2,FALSE),"")</f>
        <v>Taux de VÉRACITÉ</v>
      </c>
      <c r="D98" s="110" t="s">
        <v>281</v>
      </c>
      <c r="E98" s="110" t="s">
        <v>281</v>
      </c>
    </row>
    <row r="99" spans="1:5" s="60" customFormat="1" ht="39.950000000000003" customHeight="1">
      <c r="A99" s="114" t="s">
        <v>63</v>
      </c>
      <c r="B99" s="111"/>
      <c r="C99" s="112" t="str">
        <f>IFERROR(SUMIFS(C100:C101,C100:C101,"&lt;&gt;Taux de véracité",C100:C101,"&lt;&gt;NA")/COUNTIFS(C100:C101,"&lt;&gt;NA",C100:C101,"&lt;&gt;Taux de véracité"),"")</f>
        <v/>
      </c>
      <c r="D99" s="113" t="str">
        <f>IFERROR(VLOOKUP(E99,Utilitaires!$G$9:$J$13,2,FALSE),"")</f>
        <v/>
      </c>
      <c r="E99" s="269" t="str">
        <f>IFERROR(IF(C99="",Utilitaires!$B$2,VLOOKUP(C99,Utilitaires!$E$9:$G$13,3)),"")</f>
        <v>En attente…</v>
      </c>
    </row>
    <row r="100" spans="1:5" ht="35.25" customHeight="1">
      <c r="A100" s="86" t="s">
        <v>123</v>
      </c>
      <c r="B100" s="87" t="s">
        <v>647</v>
      </c>
      <c r="C100" s="88" t="str">
        <f>IFERROR(VLOOKUP(B100,Utilitaires!$C$9:$D$13,2,FALSE),"")</f>
        <v>Taux de VÉRACITÉ</v>
      </c>
      <c r="D100" s="110" t="s">
        <v>281</v>
      </c>
      <c r="E100" s="110" t="s">
        <v>281</v>
      </c>
    </row>
    <row r="101" spans="1:5" ht="35.25" customHeight="1">
      <c r="A101" s="86" t="s">
        <v>122</v>
      </c>
      <c r="B101" s="87" t="s">
        <v>647</v>
      </c>
      <c r="C101" s="88" t="str">
        <f>IFERROR(VLOOKUP(B101,Utilitaires!$C$9:$D$13,2,FALSE),"")</f>
        <v>Taux de VÉRACITÉ</v>
      </c>
      <c r="D101" s="110" t="s">
        <v>281</v>
      </c>
      <c r="E101" s="110" t="s">
        <v>281</v>
      </c>
    </row>
    <row r="102" spans="1:5" s="60" customFormat="1" ht="39.950000000000003" customHeight="1">
      <c r="A102" s="114" t="s">
        <v>64</v>
      </c>
      <c r="B102" s="111"/>
      <c r="C102" s="112" t="str">
        <f>IFERROR(SUMIFS(C103:C105,C103:C105,"&lt;&gt;Taux de véracité",C103:C105,"&lt;&gt;NA")/COUNTIFS(C103:C105,"&lt;&gt;NA",C103:C105,"&lt;&gt;Taux de véracité"),"")</f>
        <v/>
      </c>
      <c r="D102" s="113" t="str">
        <f>IFERROR(VLOOKUP(E102,Utilitaires!$G$9:$J$13,2,FALSE),"")</f>
        <v/>
      </c>
      <c r="E102" s="269" t="str">
        <f>IFERROR(IF(C102="",Utilitaires!$B$2,VLOOKUP(C102,Utilitaires!$E$9:$G$13,3)),"")</f>
        <v>En attente…</v>
      </c>
    </row>
    <row r="103" spans="1:5" ht="36.75" customHeight="1">
      <c r="A103" s="86" t="s">
        <v>76</v>
      </c>
      <c r="B103" s="87" t="s">
        <v>647</v>
      </c>
      <c r="C103" s="88" t="str">
        <f>IFERROR(VLOOKUP(B103,Utilitaires!$C$9:$D$13,2,FALSE),"")</f>
        <v>Taux de VÉRACITÉ</v>
      </c>
      <c r="D103" s="110" t="s">
        <v>281</v>
      </c>
      <c r="E103" s="110" t="s">
        <v>281</v>
      </c>
    </row>
    <row r="104" spans="1:5" ht="36.75" customHeight="1">
      <c r="A104" s="86" t="s">
        <v>75</v>
      </c>
      <c r="B104" s="87" t="s">
        <v>647</v>
      </c>
      <c r="C104" s="88" t="str">
        <f>IFERROR(VLOOKUP(B104,Utilitaires!$C$9:$D$13,2,FALSE),"")</f>
        <v>Taux de VÉRACITÉ</v>
      </c>
      <c r="D104" s="110" t="s">
        <v>281</v>
      </c>
      <c r="E104" s="110" t="s">
        <v>281</v>
      </c>
    </row>
    <row r="105" spans="1:5" ht="36.75" customHeight="1">
      <c r="A105" s="86" t="s">
        <v>77</v>
      </c>
      <c r="B105" s="87" t="s">
        <v>647</v>
      </c>
      <c r="C105" s="88" t="str">
        <f>IFERROR(VLOOKUP(B105,Utilitaires!$C$9:$D$13,2,FALSE),"")</f>
        <v>Taux de VÉRACITÉ</v>
      </c>
      <c r="D105" s="110" t="s">
        <v>281</v>
      </c>
      <c r="E105" s="110" t="s">
        <v>281</v>
      </c>
    </row>
    <row r="106" spans="1:5" s="60" customFormat="1" ht="39.950000000000003" customHeight="1">
      <c r="A106" s="114" t="s">
        <v>65</v>
      </c>
      <c r="B106" s="111"/>
      <c r="C106" s="112" t="str">
        <f>IFERROR(SUMIFS(C107:C112,C107:C112,"&lt;&gt;Taux de véracité",C107:C112,"&lt;&gt;NA")/COUNTIFS(C107:C112,"&lt;&gt;NA",C107:C112,"&lt;&gt;Taux de véracité"),"")</f>
        <v/>
      </c>
      <c r="D106" s="113" t="str">
        <f>IFERROR(VLOOKUP(E106,Utilitaires!$G$9:$J$13,2,FALSE),"")</f>
        <v/>
      </c>
      <c r="E106" s="269" t="str">
        <f>IFERROR(IF(C106="",Utilitaires!$B$2,VLOOKUP(C106,Utilitaires!$E$9:$G$13,3)),"")</f>
        <v>En attente…</v>
      </c>
    </row>
    <row r="107" spans="1:5" ht="56.1" customHeight="1">
      <c r="A107" s="86" t="s">
        <v>78</v>
      </c>
      <c r="B107" s="87" t="s">
        <v>647</v>
      </c>
      <c r="C107" s="88" t="str">
        <f>IFERROR(VLOOKUP(B107,Utilitaires!$C$9:$D$13,2,FALSE),"")</f>
        <v>Taux de VÉRACITÉ</v>
      </c>
      <c r="D107" s="110" t="s">
        <v>281</v>
      </c>
      <c r="E107" s="110" t="s">
        <v>281</v>
      </c>
    </row>
    <row r="108" spans="1:5" ht="33.75" customHeight="1">
      <c r="A108" s="86" t="s">
        <v>79</v>
      </c>
      <c r="B108" s="87" t="s">
        <v>647</v>
      </c>
      <c r="C108" s="88" t="str">
        <f>IFERROR(VLOOKUP(B108,Utilitaires!$C$9:$D$13,2,FALSE),"")</f>
        <v>Taux de VÉRACITÉ</v>
      </c>
      <c r="D108" s="110" t="s">
        <v>281</v>
      </c>
      <c r="E108" s="110" t="s">
        <v>281</v>
      </c>
    </row>
    <row r="109" spans="1:5" ht="45">
      <c r="A109" s="86" t="s">
        <v>81</v>
      </c>
      <c r="B109" s="87" t="s">
        <v>647</v>
      </c>
      <c r="C109" s="88" t="str">
        <f>IFERROR(VLOOKUP(B109,Utilitaires!$C$9:$D$13,2,FALSE),"")</f>
        <v>Taux de VÉRACITÉ</v>
      </c>
      <c r="D109" s="110" t="s">
        <v>281</v>
      </c>
      <c r="E109" s="110" t="s">
        <v>281</v>
      </c>
    </row>
    <row r="110" spans="1:5" ht="40.5" customHeight="1">
      <c r="A110" s="86" t="s">
        <v>80</v>
      </c>
      <c r="B110" s="87" t="s">
        <v>647</v>
      </c>
      <c r="C110" s="88" t="str">
        <f>IFERROR(VLOOKUP(B110,Utilitaires!$C$9:$D$13,2,FALSE),"")</f>
        <v>Taux de VÉRACITÉ</v>
      </c>
      <c r="D110" s="110" t="s">
        <v>281</v>
      </c>
      <c r="E110" s="110" t="s">
        <v>281</v>
      </c>
    </row>
    <row r="111" spans="1:5" ht="40.5" customHeight="1">
      <c r="A111" s="86" t="s">
        <v>82</v>
      </c>
      <c r="B111" s="87" t="s">
        <v>647</v>
      </c>
      <c r="C111" s="88" t="str">
        <f>IFERROR(VLOOKUP(B111,Utilitaires!$C$9:$D$13,2,FALSE),"")</f>
        <v>Taux de VÉRACITÉ</v>
      </c>
      <c r="D111" s="110" t="s">
        <v>281</v>
      </c>
      <c r="E111" s="110" t="s">
        <v>281</v>
      </c>
    </row>
    <row r="112" spans="1:5" ht="40.5" customHeight="1">
      <c r="A112" s="86" t="s">
        <v>83</v>
      </c>
      <c r="B112" s="87" t="s">
        <v>647</v>
      </c>
      <c r="C112" s="88" t="str">
        <f>IFERROR(VLOOKUP(B112,Utilitaires!$C$9:$D$13,2,FALSE),"")</f>
        <v>Taux de VÉRACITÉ</v>
      </c>
      <c r="D112" s="110" t="s">
        <v>281</v>
      </c>
      <c r="E112" s="110" t="s">
        <v>281</v>
      </c>
    </row>
    <row r="113" spans="1:5" s="60" customFormat="1" ht="39.950000000000003" customHeight="1">
      <c r="A113" s="82" t="s">
        <v>278</v>
      </c>
      <c r="B113" s="83"/>
      <c r="C113" s="84" t="str">
        <f>IFERROR(AVERAGE(C114),"")</f>
        <v/>
      </c>
      <c r="D113" s="115" t="str">
        <f>IFERROR(VLOOKUP(E113,Utilitaires!$G$9:$J$13,2,FALSE),"")</f>
        <v/>
      </c>
      <c r="E113" s="265" t="str">
        <f>IFERROR(IF(C113="",Utilitaires!$B$2,VLOOKUP(C113,Utilitaires!$E$9:$G$13,3)),"")</f>
        <v>En attente…</v>
      </c>
    </row>
    <row r="114" spans="1:5" s="60" customFormat="1" ht="39.950000000000003" customHeight="1">
      <c r="A114" s="114" t="s">
        <v>66</v>
      </c>
      <c r="B114" s="111"/>
      <c r="C114" s="112" t="str">
        <f>IFERROR(SUMIFS(C115:C159,C115:C159,"&lt;&gt;Taux de véracité",C115:C159,"&lt;&gt;NA")/COUNTIFS(C115:C159,"&lt;&gt;NA",C115:C159,"&lt;&gt;Taux de véracité"),"")</f>
        <v/>
      </c>
      <c r="D114" s="113" t="str">
        <f>IFERROR(VLOOKUP(E114,Utilitaires!$G$9:$J$13,2,FALSE),"")</f>
        <v/>
      </c>
      <c r="E114" s="269" t="str">
        <f>IFERROR(IF(C114="",Utilitaires!$B$2,VLOOKUP(C114,Utilitaires!$E$9:$G$13,3)),"")</f>
        <v>En attente…</v>
      </c>
    </row>
    <row r="115" spans="1:5" ht="60" customHeight="1">
      <c r="A115" s="86" t="s">
        <v>551</v>
      </c>
      <c r="B115" s="87" t="s">
        <v>647</v>
      </c>
      <c r="C115" s="88" t="str">
        <f>IFERROR(VLOOKUP(B115,Utilitaires!$C$9:$D$13,2,FALSE),"")</f>
        <v>Taux de VÉRACITÉ</v>
      </c>
      <c r="D115" s="110" t="s">
        <v>281</v>
      </c>
      <c r="E115" s="110" t="s">
        <v>281</v>
      </c>
    </row>
    <row r="116" spans="1:5" ht="45">
      <c r="A116" s="86" t="s">
        <v>84</v>
      </c>
      <c r="B116" s="87" t="s">
        <v>647</v>
      </c>
      <c r="C116" s="88" t="str">
        <f>IFERROR(VLOOKUP(B116,Utilitaires!$C$9:$D$13,2,FALSE),"")</f>
        <v>Taux de VÉRACITÉ</v>
      </c>
      <c r="D116" s="110" t="s">
        <v>281</v>
      </c>
      <c r="E116" s="110" t="s">
        <v>281</v>
      </c>
    </row>
    <row r="117" spans="1:5" ht="62.25" customHeight="1">
      <c r="A117" s="86" t="s">
        <v>552</v>
      </c>
      <c r="B117" s="87" t="s">
        <v>647</v>
      </c>
      <c r="C117" s="88" t="str">
        <f>IFERROR(VLOOKUP(B117,Utilitaires!$C$9:$D$13,2,FALSE),"")</f>
        <v>Taux de VÉRACITÉ</v>
      </c>
      <c r="D117" s="110" t="s">
        <v>281</v>
      </c>
      <c r="E117" s="110" t="s">
        <v>281</v>
      </c>
    </row>
    <row r="118" spans="1:5" ht="62.25" customHeight="1">
      <c r="A118" s="86" t="s">
        <v>85</v>
      </c>
      <c r="B118" s="87" t="s">
        <v>647</v>
      </c>
      <c r="C118" s="88" t="str">
        <f>IFERROR(VLOOKUP(B118,Utilitaires!$C$9:$D$13,2,FALSE),"")</f>
        <v>Taux de VÉRACITÉ</v>
      </c>
      <c r="D118" s="110" t="s">
        <v>281</v>
      </c>
      <c r="E118" s="110" t="s">
        <v>281</v>
      </c>
    </row>
    <row r="119" spans="1:5" ht="62.25" customHeight="1">
      <c r="A119" s="86" t="s">
        <v>87</v>
      </c>
      <c r="B119" s="87" t="s">
        <v>647</v>
      </c>
      <c r="C119" s="88" t="str">
        <f>IFERROR(VLOOKUP(B119,Utilitaires!$C$9:$D$13,2,FALSE),"")</f>
        <v>Taux de VÉRACITÉ</v>
      </c>
      <c r="D119" s="110" t="s">
        <v>281</v>
      </c>
      <c r="E119" s="110" t="s">
        <v>281</v>
      </c>
    </row>
    <row r="120" spans="1:5" ht="30" customHeight="1">
      <c r="A120" s="86" t="s">
        <v>86</v>
      </c>
      <c r="B120" s="87" t="s">
        <v>647</v>
      </c>
      <c r="C120" s="88" t="str">
        <f>IFERROR(VLOOKUP(B120,Utilitaires!$C$9:$D$13,2,FALSE),"")</f>
        <v>Taux de VÉRACITÉ</v>
      </c>
      <c r="D120" s="110" t="s">
        <v>281</v>
      </c>
      <c r="E120" s="110" t="s">
        <v>281</v>
      </c>
    </row>
    <row r="121" spans="1:5" ht="30" customHeight="1">
      <c r="A121" s="86" t="s">
        <v>88</v>
      </c>
      <c r="B121" s="87" t="s">
        <v>647</v>
      </c>
      <c r="C121" s="88" t="str">
        <f>IFERROR(VLOOKUP(B121,Utilitaires!$C$9:$D$13,2,FALSE),"")</f>
        <v>Taux de VÉRACITÉ</v>
      </c>
      <c r="D121" s="110" t="s">
        <v>281</v>
      </c>
      <c r="E121" s="110" t="s">
        <v>281</v>
      </c>
    </row>
    <row r="122" spans="1:5" ht="55.5" customHeight="1">
      <c r="A122" s="86" t="s">
        <v>553</v>
      </c>
      <c r="B122" s="87" t="s">
        <v>647</v>
      </c>
      <c r="C122" s="88" t="str">
        <f>IFERROR(VLOOKUP(B122,Utilitaires!$C$9:$D$13,2,FALSE),"")</f>
        <v>Taux de VÉRACITÉ</v>
      </c>
      <c r="D122" s="110" t="s">
        <v>281</v>
      </c>
      <c r="E122" s="110" t="s">
        <v>281</v>
      </c>
    </row>
    <row r="123" spans="1:5" ht="24.75" customHeight="1">
      <c r="A123" s="86" t="s">
        <v>104</v>
      </c>
      <c r="B123" s="87" t="s">
        <v>647</v>
      </c>
      <c r="C123" s="88" t="str">
        <f>IFERROR(VLOOKUP(B123,Utilitaires!$C$9:$D$13,2,FALSE),"")</f>
        <v>Taux de VÉRACITÉ</v>
      </c>
      <c r="D123" s="110" t="s">
        <v>281</v>
      </c>
      <c r="E123" s="110" t="s">
        <v>281</v>
      </c>
    </row>
    <row r="124" spans="1:5" ht="24.75" customHeight="1">
      <c r="A124" s="86" t="s">
        <v>89</v>
      </c>
      <c r="B124" s="87" t="s">
        <v>647</v>
      </c>
      <c r="C124" s="88" t="str">
        <f>IFERROR(VLOOKUP(B124,Utilitaires!$C$9:$D$13,2,FALSE),"")</f>
        <v>Taux de VÉRACITÉ</v>
      </c>
      <c r="D124" s="110" t="s">
        <v>281</v>
      </c>
      <c r="E124" s="110" t="s">
        <v>281</v>
      </c>
    </row>
    <row r="125" spans="1:5" ht="72" customHeight="1">
      <c r="A125" s="86" t="s">
        <v>91</v>
      </c>
      <c r="B125" s="87" t="s">
        <v>647</v>
      </c>
      <c r="C125" s="88" t="str">
        <f>IFERROR(VLOOKUP(B125,Utilitaires!$C$9:$D$13,2,FALSE),"")</f>
        <v>Taux de VÉRACITÉ</v>
      </c>
      <c r="D125" s="110" t="s">
        <v>281</v>
      </c>
      <c r="E125" s="110" t="s">
        <v>281</v>
      </c>
    </row>
    <row r="126" spans="1:5" ht="22.5">
      <c r="A126" s="86" t="s">
        <v>90</v>
      </c>
      <c r="B126" s="87" t="s">
        <v>647</v>
      </c>
      <c r="C126" s="88" t="str">
        <f>IFERROR(VLOOKUP(B126,Utilitaires!$C$9:$D$13,2,FALSE),"")</f>
        <v>Taux de VÉRACITÉ</v>
      </c>
      <c r="D126" s="110" t="s">
        <v>281</v>
      </c>
      <c r="E126" s="110" t="s">
        <v>281</v>
      </c>
    </row>
    <row r="127" spans="1:5" ht="48" customHeight="1">
      <c r="A127" s="116" t="s">
        <v>554</v>
      </c>
      <c r="B127" s="87" t="s">
        <v>647</v>
      </c>
      <c r="C127" s="88" t="str">
        <f>IFERROR(VLOOKUP(B127,Utilitaires!$C$9:$D$13,2,FALSE),"")</f>
        <v>Taux de VÉRACITÉ</v>
      </c>
      <c r="D127" s="110" t="s">
        <v>281</v>
      </c>
      <c r="E127" s="110" t="s">
        <v>281</v>
      </c>
    </row>
    <row r="128" spans="1:5" ht="27.75" customHeight="1">
      <c r="A128" s="86" t="s">
        <v>92</v>
      </c>
      <c r="B128" s="87" t="s">
        <v>647</v>
      </c>
      <c r="C128" s="88" t="str">
        <f>IFERROR(VLOOKUP(B128,Utilitaires!$C$9:$D$13,2,FALSE),"")</f>
        <v>Taux de VÉRACITÉ</v>
      </c>
      <c r="D128" s="110" t="s">
        <v>281</v>
      </c>
      <c r="E128" s="110" t="s">
        <v>281</v>
      </c>
    </row>
    <row r="129" spans="1:5" ht="27.75" customHeight="1">
      <c r="A129" s="86" t="s">
        <v>93</v>
      </c>
      <c r="B129" s="87" t="s">
        <v>647</v>
      </c>
      <c r="C129" s="88" t="str">
        <f>IFERROR(VLOOKUP(B129,Utilitaires!$C$9:$D$13,2,FALSE),"")</f>
        <v>Taux de VÉRACITÉ</v>
      </c>
      <c r="D129" s="110" t="s">
        <v>281</v>
      </c>
      <c r="E129" s="110" t="s">
        <v>281</v>
      </c>
    </row>
    <row r="130" spans="1:5" ht="27.75" customHeight="1">
      <c r="A130" s="86" t="s">
        <v>94</v>
      </c>
      <c r="B130" s="87" t="s">
        <v>647</v>
      </c>
      <c r="C130" s="88" t="str">
        <f>IFERROR(VLOOKUP(B130,Utilitaires!$C$9:$D$13,2,FALSE),"")</f>
        <v>Taux de VÉRACITÉ</v>
      </c>
      <c r="D130" s="110" t="s">
        <v>281</v>
      </c>
      <c r="E130" s="110" t="s">
        <v>281</v>
      </c>
    </row>
    <row r="131" spans="1:5" ht="27.75" customHeight="1">
      <c r="A131" s="86" t="s">
        <v>95</v>
      </c>
      <c r="B131" s="87" t="s">
        <v>647</v>
      </c>
      <c r="C131" s="88" t="str">
        <f>IFERROR(VLOOKUP(B131,Utilitaires!$C$9:$D$13,2,FALSE),"")</f>
        <v>Taux de VÉRACITÉ</v>
      </c>
      <c r="D131" s="110" t="s">
        <v>281</v>
      </c>
      <c r="E131" s="110" t="s">
        <v>281</v>
      </c>
    </row>
    <row r="132" spans="1:5" ht="27.75" customHeight="1">
      <c r="A132" s="86" t="s">
        <v>96</v>
      </c>
      <c r="B132" s="87" t="s">
        <v>647</v>
      </c>
      <c r="C132" s="88" t="str">
        <f>IFERROR(VLOOKUP(B132,Utilitaires!$C$9:$D$13,2,FALSE),"")</f>
        <v>Taux de VÉRACITÉ</v>
      </c>
      <c r="D132" s="110" t="s">
        <v>281</v>
      </c>
      <c r="E132" s="110" t="s">
        <v>281</v>
      </c>
    </row>
    <row r="133" spans="1:5" ht="27.75" customHeight="1">
      <c r="A133" s="86" t="s">
        <v>97</v>
      </c>
      <c r="B133" s="87" t="s">
        <v>647</v>
      </c>
      <c r="C133" s="88" t="str">
        <f>IFERROR(VLOOKUP(B133,Utilitaires!$C$9:$D$13,2,FALSE),"")</f>
        <v>Taux de VÉRACITÉ</v>
      </c>
      <c r="D133" s="110" t="s">
        <v>281</v>
      </c>
      <c r="E133" s="110" t="s">
        <v>281</v>
      </c>
    </row>
    <row r="134" spans="1:5" ht="27.75" customHeight="1">
      <c r="A134" s="86" t="s">
        <v>98</v>
      </c>
      <c r="B134" s="87" t="s">
        <v>647</v>
      </c>
      <c r="C134" s="88" t="str">
        <f>IFERROR(VLOOKUP(B134,Utilitaires!$C$9:$D$13,2,FALSE),"")</f>
        <v>Taux de VÉRACITÉ</v>
      </c>
      <c r="D134" s="110" t="s">
        <v>281</v>
      </c>
      <c r="E134" s="110" t="s">
        <v>281</v>
      </c>
    </row>
    <row r="135" spans="1:5" ht="27.75" customHeight="1">
      <c r="A135" s="86" t="s">
        <v>99</v>
      </c>
      <c r="B135" s="87" t="s">
        <v>647</v>
      </c>
      <c r="C135" s="88" t="str">
        <f>IFERROR(VLOOKUP(B135,Utilitaires!$C$9:$D$13,2,FALSE),"")</f>
        <v>Taux de VÉRACITÉ</v>
      </c>
      <c r="D135" s="110" t="s">
        <v>281</v>
      </c>
      <c r="E135" s="110" t="s">
        <v>281</v>
      </c>
    </row>
    <row r="136" spans="1:5" ht="35.25" customHeight="1">
      <c r="A136" s="86" t="s">
        <v>100</v>
      </c>
      <c r="B136" s="87" t="s">
        <v>647</v>
      </c>
      <c r="C136" s="88" t="str">
        <f>IFERROR(VLOOKUP(B136,Utilitaires!$C$9:$D$13,2,FALSE),"")</f>
        <v>Taux de VÉRACITÉ</v>
      </c>
      <c r="D136" s="110" t="s">
        <v>281</v>
      </c>
      <c r="E136" s="110" t="s">
        <v>281</v>
      </c>
    </row>
    <row r="137" spans="1:5" ht="27" customHeight="1">
      <c r="A137" s="116" t="s">
        <v>555</v>
      </c>
      <c r="B137" s="87" t="s">
        <v>647</v>
      </c>
      <c r="C137" s="88" t="str">
        <f>IFERROR(VLOOKUP(B137,Utilitaires!$C$9:$D$13,2,FALSE),"")</f>
        <v>Taux de VÉRACITÉ</v>
      </c>
      <c r="D137" s="110" t="s">
        <v>281</v>
      </c>
      <c r="E137" s="110" t="s">
        <v>281</v>
      </c>
    </row>
    <row r="138" spans="1:5" ht="27" customHeight="1">
      <c r="A138" s="86" t="s">
        <v>556</v>
      </c>
      <c r="B138" s="87" t="s">
        <v>647</v>
      </c>
      <c r="C138" s="88" t="str">
        <f>IFERROR(VLOOKUP(B138,Utilitaires!$C$9:$D$13,2,FALSE),"")</f>
        <v>Taux de VÉRACITÉ</v>
      </c>
      <c r="D138" s="110" t="s">
        <v>281</v>
      </c>
      <c r="E138" s="110" t="s">
        <v>281</v>
      </c>
    </row>
    <row r="139" spans="1:5" ht="27" customHeight="1">
      <c r="A139" s="86" t="s">
        <v>101</v>
      </c>
      <c r="B139" s="87" t="s">
        <v>647</v>
      </c>
      <c r="C139" s="88" t="str">
        <f>IFERROR(VLOOKUP(B139,Utilitaires!$C$9:$D$13,2,FALSE),"")</f>
        <v>Taux de VÉRACITÉ</v>
      </c>
      <c r="D139" s="110" t="s">
        <v>281</v>
      </c>
      <c r="E139" s="110" t="s">
        <v>281</v>
      </c>
    </row>
    <row r="140" spans="1:5" ht="27" customHeight="1">
      <c r="A140" s="86" t="s">
        <v>102</v>
      </c>
      <c r="B140" s="87" t="s">
        <v>647</v>
      </c>
      <c r="C140" s="88" t="str">
        <f>IFERROR(VLOOKUP(B140,Utilitaires!$C$9:$D$13,2,FALSE),"")</f>
        <v>Taux de VÉRACITÉ</v>
      </c>
      <c r="D140" s="110" t="s">
        <v>281</v>
      </c>
      <c r="E140" s="110" t="s">
        <v>281</v>
      </c>
    </row>
    <row r="141" spans="1:5" ht="27" customHeight="1">
      <c r="A141" s="86" t="s">
        <v>103</v>
      </c>
      <c r="B141" s="87" t="s">
        <v>647</v>
      </c>
      <c r="C141" s="88" t="str">
        <f>IFERROR(VLOOKUP(B141,Utilitaires!$C$9:$D$13,2,FALSE),"")</f>
        <v>Taux de VÉRACITÉ</v>
      </c>
      <c r="D141" s="110" t="s">
        <v>281</v>
      </c>
      <c r="E141" s="110" t="s">
        <v>281</v>
      </c>
    </row>
    <row r="142" spans="1:5" ht="28.5" customHeight="1">
      <c r="A142" s="86" t="s">
        <v>106</v>
      </c>
      <c r="B142" s="87" t="s">
        <v>647</v>
      </c>
      <c r="C142" s="88" t="str">
        <f>IFERROR(VLOOKUP(B142,Utilitaires!$C$9:$D$13,2,FALSE),"")</f>
        <v>Taux de VÉRACITÉ</v>
      </c>
      <c r="D142" s="110" t="s">
        <v>281</v>
      </c>
      <c r="E142" s="110" t="s">
        <v>281</v>
      </c>
    </row>
    <row r="143" spans="1:5" ht="28.5" customHeight="1">
      <c r="A143" s="86" t="s">
        <v>105</v>
      </c>
      <c r="B143" s="87" t="s">
        <v>647</v>
      </c>
      <c r="C143" s="88" t="str">
        <f>IFERROR(VLOOKUP(B143,Utilitaires!$C$9:$D$13,2,FALSE),"")</f>
        <v>Taux de VÉRACITÉ</v>
      </c>
      <c r="D143" s="110" t="s">
        <v>281</v>
      </c>
      <c r="E143" s="110" t="s">
        <v>281</v>
      </c>
    </row>
    <row r="144" spans="1:5" ht="28.5" customHeight="1">
      <c r="A144" s="86" t="s">
        <v>107</v>
      </c>
      <c r="B144" s="87" t="s">
        <v>647</v>
      </c>
      <c r="C144" s="88" t="str">
        <f>IFERROR(VLOOKUP(B144,Utilitaires!$C$9:$D$13,2,FALSE),"")</f>
        <v>Taux de VÉRACITÉ</v>
      </c>
      <c r="D144" s="110" t="s">
        <v>281</v>
      </c>
      <c r="E144" s="110" t="s">
        <v>281</v>
      </c>
    </row>
    <row r="145" spans="1:5" ht="48.95" customHeight="1">
      <c r="A145" s="86" t="s">
        <v>121</v>
      </c>
      <c r="B145" s="87" t="s">
        <v>647</v>
      </c>
      <c r="C145" s="88" t="str">
        <f>IFERROR(VLOOKUP(B145,Utilitaires!$C$9:$D$13,2,FALSE),"")</f>
        <v>Taux de VÉRACITÉ</v>
      </c>
      <c r="D145" s="110" t="s">
        <v>281</v>
      </c>
      <c r="E145" s="110" t="s">
        <v>281</v>
      </c>
    </row>
    <row r="146" spans="1:5" ht="48" customHeight="1">
      <c r="A146" s="86" t="s">
        <v>108</v>
      </c>
      <c r="B146" s="87" t="s">
        <v>647</v>
      </c>
      <c r="C146" s="88" t="str">
        <f>IFERROR(VLOOKUP(B146,Utilitaires!$C$9:$D$13,2,FALSE),"")</f>
        <v>Taux de VÉRACITÉ</v>
      </c>
      <c r="D146" s="110" t="s">
        <v>281</v>
      </c>
      <c r="E146" s="110" t="s">
        <v>281</v>
      </c>
    </row>
    <row r="147" spans="1:5" ht="32.25" customHeight="1">
      <c r="A147" s="86" t="s">
        <v>109</v>
      </c>
      <c r="B147" s="87" t="s">
        <v>647</v>
      </c>
      <c r="C147" s="88" t="str">
        <f>IFERROR(VLOOKUP(B147,Utilitaires!$C$9:$D$13,2,FALSE),"")</f>
        <v>Taux de VÉRACITÉ</v>
      </c>
      <c r="D147" s="110" t="s">
        <v>281</v>
      </c>
      <c r="E147" s="110" t="s">
        <v>281</v>
      </c>
    </row>
    <row r="148" spans="1:5" ht="32.25" customHeight="1">
      <c r="A148" s="86" t="s">
        <v>120</v>
      </c>
      <c r="B148" s="87" t="s">
        <v>647</v>
      </c>
      <c r="C148" s="88" t="str">
        <f>IFERROR(VLOOKUP(B148,Utilitaires!$C$9:$D$13,2,FALSE),"")</f>
        <v>Taux de VÉRACITÉ</v>
      </c>
      <c r="D148" s="110" t="s">
        <v>281</v>
      </c>
      <c r="E148" s="110" t="s">
        <v>281</v>
      </c>
    </row>
    <row r="149" spans="1:5" ht="32.25" customHeight="1">
      <c r="A149" s="86" t="s">
        <v>119</v>
      </c>
      <c r="B149" s="87" t="s">
        <v>647</v>
      </c>
      <c r="C149" s="88" t="str">
        <f>IFERROR(VLOOKUP(B149,Utilitaires!$C$9:$D$13,2,FALSE),"")</f>
        <v>Taux de VÉRACITÉ</v>
      </c>
      <c r="D149" s="110" t="s">
        <v>281</v>
      </c>
      <c r="E149" s="110" t="s">
        <v>281</v>
      </c>
    </row>
    <row r="150" spans="1:5" ht="47.1" customHeight="1">
      <c r="A150" s="86" t="s">
        <v>110</v>
      </c>
      <c r="B150" s="87" t="s">
        <v>647</v>
      </c>
      <c r="C150" s="88" t="str">
        <f>IFERROR(VLOOKUP(B150,Utilitaires!$C$9:$D$13,2,FALSE),"")</f>
        <v>Taux de VÉRACITÉ</v>
      </c>
      <c r="D150" s="110" t="s">
        <v>281</v>
      </c>
      <c r="E150" s="110" t="s">
        <v>281</v>
      </c>
    </row>
    <row r="151" spans="1:5" ht="80.099999999999994" customHeight="1">
      <c r="A151" s="86" t="s">
        <v>118</v>
      </c>
      <c r="B151" s="87" t="s">
        <v>647</v>
      </c>
      <c r="C151" s="88" t="str">
        <f>IFERROR(VLOOKUP(B151,Utilitaires!$C$9:$D$13,2,FALSE),"")</f>
        <v>Taux de VÉRACITÉ</v>
      </c>
      <c r="D151" s="110" t="s">
        <v>281</v>
      </c>
      <c r="E151" s="110" t="s">
        <v>281</v>
      </c>
    </row>
    <row r="152" spans="1:5" ht="27.75" customHeight="1">
      <c r="A152" s="86" t="s">
        <v>117</v>
      </c>
      <c r="B152" s="87" t="s">
        <v>647</v>
      </c>
      <c r="C152" s="88" t="str">
        <f>IFERROR(VLOOKUP(B152,Utilitaires!$C$9:$D$13,2,FALSE),"")</f>
        <v>Taux de VÉRACITÉ</v>
      </c>
      <c r="D152" s="110" t="s">
        <v>281</v>
      </c>
      <c r="E152" s="110" t="s">
        <v>281</v>
      </c>
    </row>
    <row r="153" spans="1:5" ht="27.75" customHeight="1">
      <c r="A153" s="86" t="s">
        <v>116</v>
      </c>
      <c r="B153" s="87" t="s">
        <v>647</v>
      </c>
      <c r="C153" s="88" t="str">
        <f>IFERROR(VLOOKUP(B153,Utilitaires!$C$9:$D$13,2,FALSE),"")</f>
        <v>Taux de VÉRACITÉ</v>
      </c>
      <c r="D153" s="110" t="s">
        <v>281</v>
      </c>
      <c r="E153" s="110" t="s">
        <v>281</v>
      </c>
    </row>
    <row r="154" spans="1:5" ht="51" customHeight="1">
      <c r="A154" s="86" t="s">
        <v>111</v>
      </c>
      <c r="B154" s="87" t="s">
        <v>647</v>
      </c>
      <c r="C154" s="88" t="str">
        <f>IFERROR(VLOOKUP(B154,Utilitaires!$C$9:$D$13,2,FALSE),"")</f>
        <v>Taux de VÉRACITÉ</v>
      </c>
      <c r="D154" s="110" t="s">
        <v>281</v>
      </c>
      <c r="E154" s="110" t="s">
        <v>281</v>
      </c>
    </row>
    <row r="155" spans="1:5" ht="51" customHeight="1">
      <c r="A155" s="86" t="s">
        <v>557</v>
      </c>
      <c r="B155" s="87" t="s">
        <v>647</v>
      </c>
      <c r="C155" s="88" t="str">
        <f>IFERROR(VLOOKUP(B155,Utilitaires!$C$9:$D$13,2,FALSE),"")</f>
        <v>Taux de VÉRACITÉ</v>
      </c>
      <c r="D155" s="110" t="s">
        <v>281</v>
      </c>
      <c r="E155" s="110" t="s">
        <v>281</v>
      </c>
    </row>
    <row r="156" spans="1:5" ht="48.95" customHeight="1">
      <c r="A156" s="86" t="s">
        <v>112</v>
      </c>
      <c r="B156" s="87" t="s">
        <v>647</v>
      </c>
      <c r="C156" s="88" t="str">
        <f>IFERROR(VLOOKUP(B156,Utilitaires!$C$9:$D$13,2,FALSE),"")</f>
        <v>Taux de VÉRACITÉ</v>
      </c>
      <c r="D156" s="110" t="s">
        <v>281</v>
      </c>
      <c r="E156" s="110" t="s">
        <v>281</v>
      </c>
    </row>
    <row r="157" spans="1:5" ht="21" customHeight="1">
      <c r="A157" s="86" t="s">
        <v>113</v>
      </c>
      <c r="B157" s="87" t="s">
        <v>647</v>
      </c>
      <c r="C157" s="88" t="str">
        <f>IFERROR(VLOOKUP(B157,Utilitaires!$C$9:$D$13,2,FALSE),"")</f>
        <v>Taux de VÉRACITÉ</v>
      </c>
      <c r="D157" s="110" t="s">
        <v>281</v>
      </c>
      <c r="E157" s="110" t="s">
        <v>281</v>
      </c>
    </row>
    <row r="158" spans="1:5" ht="21" customHeight="1">
      <c r="A158" s="86" t="s">
        <v>114</v>
      </c>
      <c r="B158" s="87" t="s">
        <v>647</v>
      </c>
      <c r="C158" s="88" t="str">
        <f>IFERROR(VLOOKUP(B158,Utilitaires!$C$9:$D$13,2,FALSE),"")</f>
        <v>Taux de VÉRACITÉ</v>
      </c>
      <c r="D158" s="110" t="s">
        <v>281</v>
      </c>
      <c r="E158" s="110" t="s">
        <v>281</v>
      </c>
    </row>
    <row r="159" spans="1:5" ht="69.95" customHeight="1">
      <c r="A159" s="86" t="s">
        <v>115</v>
      </c>
      <c r="B159" s="87" t="s">
        <v>647</v>
      </c>
      <c r="C159" s="88" t="str">
        <f>IFERROR(VLOOKUP(B159,Utilitaires!$C$9:$D$13,2,FALSE),"")</f>
        <v>Taux de VÉRACITÉ</v>
      </c>
      <c r="D159" s="110" t="s">
        <v>281</v>
      </c>
      <c r="E159" s="110" t="s">
        <v>281</v>
      </c>
    </row>
    <row r="160" spans="1:5" s="76" customFormat="1" ht="39.950000000000003" customHeight="1">
      <c r="A160" s="117" t="s">
        <v>124</v>
      </c>
      <c r="B160" s="80"/>
      <c r="C160" s="109" t="str">
        <f>IFERROR(AVERAGE(C161,C173,C176,C179,C182,C185),"")</f>
        <v/>
      </c>
      <c r="D160" s="271" t="str">
        <f>IFERROR(VLOOKUP(E160,Utilitaires!$G$9:$J$13,2,FALSE),"")</f>
        <v/>
      </c>
      <c r="E160" s="270" t="str">
        <f>IFERROR(IF(C160="",Utilitaires!$B$2,VLOOKUP(C160,Utilitaires!$E$9:$G$13,3)),"")</f>
        <v>En attente…</v>
      </c>
    </row>
    <row r="161" spans="1:5" s="60" customFormat="1" ht="39.950000000000003" customHeight="1">
      <c r="A161" s="82" t="s">
        <v>272</v>
      </c>
      <c r="B161" s="83"/>
      <c r="C161" s="84" t="str">
        <f>IFERROR(SUMIFS(C162:C172,C162:C172,"&lt;&gt;Taux de véracité",C162:C172,"&lt;&gt;NA")/COUNTIFS(C162:C172,"&lt;&gt;NA",C162:C172,"&lt;&gt;Taux de véracité"),"")</f>
        <v/>
      </c>
      <c r="D161" s="115" t="str">
        <f>IFERROR(VLOOKUP(E161,Utilitaires!$G$9:$J$13,2,FALSE),"")</f>
        <v/>
      </c>
      <c r="E161" s="265" t="str">
        <f>IFERROR(IF(C161="",Utilitaires!$B$2,VLOOKUP(C161,Utilitaires!$E$9:$G$13,3)),"")</f>
        <v>En attente…</v>
      </c>
    </row>
    <row r="162" spans="1:5" ht="40.5" customHeight="1">
      <c r="A162" s="86" t="s">
        <v>125</v>
      </c>
      <c r="B162" s="87" t="s">
        <v>647</v>
      </c>
      <c r="C162" s="88" t="str">
        <f>IFERROR(VLOOKUP(B162,Utilitaires!$C$9:$D$13,2,FALSE),"")</f>
        <v>Taux de VÉRACITÉ</v>
      </c>
      <c r="D162" s="110" t="s">
        <v>281</v>
      </c>
      <c r="E162" s="110" t="s">
        <v>281</v>
      </c>
    </row>
    <row r="163" spans="1:5" ht="40.5" customHeight="1">
      <c r="A163" s="86" t="s">
        <v>133</v>
      </c>
      <c r="B163" s="87" t="s">
        <v>647</v>
      </c>
      <c r="C163" s="88" t="str">
        <f>IFERROR(VLOOKUP(B163,Utilitaires!$C$9:$D$13,2,FALSE),"")</f>
        <v>Taux de VÉRACITÉ</v>
      </c>
      <c r="D163" s="110" t="s">
        <v>281</v>
      </c>
      <c r="E163" s="110" t="s">
        <v>281</v>
      </c>
    </row>
    <row r="164" spans="1:5" ht="32.25" customHeight="1">
      <c r="A164" s="86" t="s">
        <v>131</v>
      </c>
      <c r="B164" s="87" t="s">
        <v>647</v>
      </c>
      <c r="C164" s="88" t="str">
        <f>IFERROR(VLOOKUP(B164,Utilitaires!$C$9:$D$13,2,FALSE),"")</f>
        <v>Taux de VÉRACITÉ</v>
      </c>
      <c r="D164" s="110" t="s">
        <v>281</v>
      </c>
      <c r="E164" s="110" t="s">
        <v>281</v>
      </c>
    </row>
    <row r="165" spans="1:5" ht="32.25" customHeight="1">
      <c r="A165" s="86" t="s">
        <v>126</v>
      </c>
      <c r="B165" s="87" t="s">
        <v>647</v>
      </c>
      <c r="C165" s="88" t="str">
        <f>IFERROR(VLOOKUP(B165,Utilitaires!$C$9:$D$13,2,FALSE),"")</f>
        <v>Taux de VÉRACITÉ</v>
      </c>
      <c r="D165" s="110" t="s">
        <v>281</v>
      </c>
      <c r="E165" s="110" t="s">
        <v>281</v>
      </c>
    </row>
    <row r="166" spans="1:5" ht="32.25" customHeight="1">
      <c r="A166" s="86" t="s">
        <v>127</v>
      </c>
      <c r="B166" s="87" t="s">
        <v>647</v>
      </c>
      <c r="C166" s="88" t="str">
        <f>IFERROR(VLOOKUP(B166,Utilitaires!$C$9:$D$13,2,FALSE),"")</f>
        <v>Taux de VÉRACITÉ</v>
      </c>
      <c r="D166" s="110" t="s">
        <v>281</v>
      </c>
      <c r="E166" s="110" t="s">
        <v>281</v>
      </c>
    </row>
    <row r="167" spans="1:5" ht="32.25" customHeight="1">
      <c r="A167" s="86" t="s">
        <v>132</v>
      </c>
      <c r="B167" s="87" t="s">
        <v>647</v>
      </c>
      <c r="C167" s="88" t="str">
        <f>IFERROR(VLOOKUP(B167,Utilitaires!$C$9:$D$13,2,FALSE),"")</f>
        <v>Taux de VÉRACITÉ</v>
      </c>
      <c r="D167" s="110" t="s">
        <v>281</v>
      </c>
      <c r="E167" s="110" t="s">
        <v>281</v>
      </c>
    </row>
    <row r="168" spans="1:5" ht="32.25" customHeight="1">
      <c r="A168" s="86" t="s">
        <v>128</v>
      </c>
      <c r="B168" s="87" t="s">
        <v>647</v>
      </c>
      <c r="C168" s="88" t="str">
        <f>IFERROR(VLOOKUP(B168,Utilitaires!$C$9:$D$13,2,FALSE),"")</f>
        <v>Taux de VÉRACITÉ</v>
      </c>
      <c r="D168" s="110" t="s">
        <v>281</v>
      </c>
      <c r="E168" s="110" t="s">
        <v>281</v>
      </c>
    </row>
    <row r="169" spans="1:5" ht="47.1" customHeight="1">
      <c r="A169" s="86" t="s">
        <v>129</v>
      </c>
      <c r="B169" s="87" t="s">
        <v>647</v>
      </c>
      <c r="C169" s="88" t="str">
        <f>IFERROR(VLOOKUP(B169,Utilitaires!$C$9:$D$13,2,FALSE),"")</f>
        <v>Taux de VÉRACITÉ</v>
      </c>
      <c r="D169" s="110" t="s">
        <v>281</v>
      </c>
      <c r="E169" s="110" t="s">
        <v>281</v>
      </c>
    </row>
    <row r="170" spans="1:5" ht="22.5">
      <c r="A170" s="86" t="s">
        <v>130</v>
      </c>
      <c r="B170" s="87" t="s">
        <v>647</v>
      </c>
      <c r="C170" s="88" t="str">
        <f>IFERROR(VLOOKUP(B170,Utilitaires!$C$9:$D$13,2,FALSE),"")</f>
        <v>Taux de VÉRACITÉ</v>
      </c>
      <c r="D170" s="110" t="s">
        <v>281</v>
      </c>
      <c r="E170" s="110" t="s">
        <v>281</v>
      </c>
    </row>
    <row r="171" spans="1:5" ht="22.5">
      <c r="A171" s="86" t="s">
        <v>134</v>
      </c>
      <c r="B171" s="87" t="s">
        <v>647</v>
      </c>
      <c r="C171" s="88" t="str">
        <f>IFERROR(VLOOKUP(B171,Utilitaires!$C$9:$D$13,2,FALSE),"")</f>
        <v>Taux de VÉRACITÉ</v>
      </c>
      <c r="D171" s="110" t="s">
        <v>281</v>
      </c>
      <c r="E171" s="110" t="s">
        <v>281</v>
      </c>
    </row>
    <row r="172" spans="1:5" ht="18" customHeight="1">
      <c r="A172" s="86" t="s">
        <v>135</v>
      </c>
      <c r="B172" s="87" t="s">
        <v>647</v>
      </c>
      <c r="C172" s="88" t="str">
        <f>IFERROR(VLOOKUP(B172,Utilitaires!$C$9:$D$13,2,FALSE),"")</f>
        <v>Taux de VÉRACITÉ</v>
      </c>
      <c r="D172" s="110" t="s">
        <v>281</v>
      </c>
      <c r="E172" s="110" t="s">
        <v>281</v>
      </c>
    </row>
    <row r="173" spans="1:5" s="60" customFormat="1" ht="39.950000000000003" customHeight="1">
      <c r="A173" s="82" t="s">
        <v>273</v>
      </c>
      <c r="B173" s="83"/>
      <c r="C173" s="84" t="str">
        <f>IFERROR(SUMIFS(C174:C175,C174:C175,"&lt;&gt;Taux de véracité",C174:C175,"&lt;&gt;NA")/COUNTIFS(C174:C175,"&lt;&gt;NA",C174:C175,"&lt;&gt;Taux de véracité"),"")</f>
        <v/>
      </c>
      <c r="D173" s="115" t="str">
        <f>IFERROR(VLOOKUP(E173,Utilitaires!$G$9:$J$13,2,FALSE),"")</f>
        <v/>
      </c>
      <c r="E173" s="265" t="str">
        <f>IFERROR(IF(C173="",Utilitaires!$B$2,VLOOKUP(C173,Utilitaires!$E$9:$G$13,3)),"")</f>
        <v>En attente…</v>
      </c>
    </row>
    <row r="174" spans="1:5" ht="22.5">
      <c r="A174" s="86" t="s">
        <v>136</v>
      </c>
      <c r="B174" s="87" t="s">
        <v>647</v>
      </c>
      <c r="C174" s="88" t="str">
        <f>IFERROR(VLOOKUP(B174,Utilitaires!$C$9:$D$13,2,FALSE),"")</f>
        <v>Taux de VÉRACITÉ</v>
      </c>
      <c r="D174" s="110" t="s">
        <v>281</v>
      </c>
      <c r="E174" s="110" t="s">
        <v>281</v>
      </c>
    </row>
    <row r="175" spans="1:5" ht="17.25" customHeight="1">
      <c r="A175" s="86" t="s">
        <v>137</v>
      </c>
      <c r="B175" s="87" t="s">
        <v>647</v>
      </c>
      <c r="C175" s="88" t="str">
        <f>IFERROR(VLOOKUP(B175,Utilitaires!$C$9:$D$13,2,FALSE),"")</f>
        <v>Taux de VÉRACITÉ</v>
      </c>
      <c r="D175" s="110" t="s">
        <v>281</v>
      </c>
      <c r="E175" s="110" t="s">
        <v>281</v>
      </c>
    </row>
    <row r="176" spans="1:5" s="60" customFormat="1" ht="39.950000000000003" customHeight="1">
      <c r="A176" s="82" t="s">
        <v>274</v>
      </c>
      <c r="B176" s="83"/>
      <c r="C176" s="84" t="str">
        <f>IFERROR(SUMIFS(C177:C178,C177:C178,"&lt;&gt;Taux de véracité",C177:C178,"&lt;&gt;NA")/COUNTIFS(C177:C178,"&lt;&gt;NA",C177:C178,"&lt;&gt;Taux de véracité"),"")</f>
        <v/>
      </c>
      <c r="D176" s="115" t="str">
        <f>IFERROR(VLOOKUP(E176,Utilitaires!$G$9:$J$13,2,FALSE),"")</f>
        <v/>
      </c>
      <c r="E176" s="265" t="str">
        <f>IFERROR(IF(C176="",Utilitaires!$B$2,VLOOKUP(C176,Utilitaires!$E$9:$G$13,3)),"")</f>
        <v>En attente…</v>
      </c>
    </row>
    <row r="177" spans="1:5" ht="38.25" customHeight="1">
      <c r="A177" s="86" t="s">
        <v>138</v>
      </c>
      <c r="B177" s="87" t="s">
        <v>647</v>
      </c>
      <c r="C177" s="88" t="str">
        <f>IFERROR(VLOOKUP(B177,Utilitaires!$C$9:$D$13,2,FALSE),"")</f>
        <v>Taux de VÉRACITÉ</v>
      </c>
      <c r="D177" s="110" t="s">
        <v>281</v>
      </c>
      <c r="E177" s="110" t="s">
        <v>281</v>
      </c>
    </row>
    <row r="178" spans="1:5" ht="38.25" customHeight="1">
      <c r="A178" s="86" t="s">
        <v>139</v>
      </c>
      <c r="B178" s="87" t="s">
        <v>647</v>
      </c>
      <c r="C178" s="88" t="str">
        <f>IFERROR(VLOOKUP(B178,Utilitaires!$C$9:$D$13,2,FALSE),"")</f>
        <v>Taux de VÉRACITÉ</v>
      </c>
      <c r="D178" s="110" t="s">
        <v>281</v>
      </c>
      <c r="E178" s="110" t="s">
        <v>281</v>
      </c>
    </row>
    <row r="179" spans="1:5" s="60" customFormat="1" ht="39.950000000000003" customHeight="1">
      <c r="A179" s="82" t="s">
        <v>275</v>
      </c>
      <c r="B179" s="83"/>
      <c r="C179" s="84" t="str">
        <f>IFERROR(SUMIFS(C180:C181,C180:C181,"&lt;&gt;Taux de véracité",C180:C181,"&lt;&gt;NA")/COUNTIFS(C180:C181,"&lt;&gt;NA",C180:C181,"&lt;&gt;Taux de véracité"),"")</f>
        <v/>
      </c>
      <c r="D179" s="115" t="str">
        <f>IFERROR(VLOOKUP(E179,Utilitaires!$G$9:$J$13,2,FALSE),"")</f>
        <v/>
      </c>
      <c r="E179" s="265" t="str">
        <f>IFERROR(IF(C179="",Utilitaires!$B$2,VLOOKUP(C179,Utilitaires!$E$9:$G$13,3)),"")</f>
        <v>En attente…</v>
      </c>
    </row>
    <row r="180" spans="1:5" ht="36" customHeight="1">
      <c r="A180" s="86" t="s">
        <v>140</v>
      </c>
      <c r="B180" s="87" t="s">
        <v>647</v>
      </c>
      <c r="C180" s="88" t="str">
        <f>IFERROR(VLOOKUP(B180,Utilitaires!$C$9:$D$13,2,FALSE),"")</f>
        <v>Taux de VÉRACITÉ</v>
      </c>
      <c r="D180" s="110" t="s">
        <v>281</v>
      </c>
      <c r="E180" s="110" t="s">
        <v>281</v>
      </c>
    </row>
    <row r="181" spans="1:5" ht="36" customHeight="1">
      <c r="A181" s="86" t="s">
        <v>141</v>
      </c>
      <c r="B181" s="87" t="s">
        <v>647</v>
      </c>
      <c r="C181" s="88" t="str">
        <f>IFERROR(VLOOKUP(B181,Utilitaires!$C$9:$D$13,2,FALSE),"")</f>
        <v>Taux de VÉRACITÉ</v>
      </c>
      <c r="D181" s="110" t="s">
        <v>281</v>
      </c>
      <c r="E181" s="110" t="s">
        <v>281</v>
      </c>
    </row>
    <row r="182" spans="1:5" s="60" customFormat="1" ht="39.950000000000003" customHeight="1">
      <c r="A182" s="82" t="s">
        <v>276</v>
      </c>
      <c r="B182" s="83"/>
      <c r="C182" s="84" t="str">
        <f>IFERROR(SUMIFS(C183:C184,C183:C184,"&lt;&gt;Taux de véracité",C183:C184,"&lt;&gt;NA")/COUNTIFS(C183:C184,"&lt;&gt;NA",C183:C184,"&lt;&gt;Taux de véracité"),"")</f>
        <v/>
      </c>
      <c r="D182" s="115" t="str">
        <f>IFERROR(VLOOKUP(E182,Utilitaires!$G$9:$J$13,2,FALSE),"")</f>
        <v/>
      </c>
      <c r="E182" s="265" t="str">
        <f>IFERROR(IF(C182="",Utilitaires!$B$2,VLOOKUP(C182,Utilitaires!$E$9:$G$13,3)),"")</f>
        <v>En attente…</v>
      </c>
    </row>
    <row r="183" spans="1:5" ht="18" customHeight="1">
      <c r="A183" s="86" t="s">
        <v>142</v>
      </c>
      <c r="B183" s="87" t="s">
        <v>647</v>
      </c>
      <c r="C183" s="88" t="str">
        <f>IFERROR(VLOOKUP(B183,Utilitaires!$C$9:$D$13,2,FALSE),"")</f>
        <v>Taux de VÉRACITÉ</v>
      </c>
      <c r="D183" s="110" t="s">
        <v>281</v>
      </c>
      <c r="E183" s="110" t="s">
        <v>281</v>
      </c>
    </row>
    <row r="184" spans="1:5" ht="18" customHeight="1">
      <c r="A184" s="86" t="s">
        <v>143</v>
      </c>
      <c r="B184" s="87" t="s">
        <v>647</v>
      </c>
      <c r="C184" s="88" t="str">
        <f>IFERROR(VLOOKUP(B184,Utilitaires!$C$9:$D$13,2,FALSE),"")</f>
        <v>Taux de VÉRACITÉ</v>
      </c>
      <c r="D184" s="110" t="s">
        <v>281</v>
      </c>
      <c r="E184" s="110" t="s">
        <v>281</v>
      </c>
    </row>
    <row r="185" spans="1:5" s="60" customFormat="1" ht="39.950000000000003" customHeight="1">
      <c r="A185" s="82" t="s">
        <v>277</v>
      </c>
      <c r="B185" s="83"/>
      <c r="C185" s="84" t="str">
        <f>IFERROR(SUMIFS(C186:C200,C186:C200,"&lt;&gt;Taux de véracité",C186:C200,"&lt;&gt;NA")/COUNTIFS(C186:C200,"&lt;&gt;NA",C186:C200,"&lt;&gt;Taux de véracité"),"")</f>
        <v/>
      </c>
      <c r="D185" s="115" t="str">
        <f>IFERROR(VLOOKUP(E185,Utilitaires!$G$9:$J$13,2,FALSE),"")</f>
        <v/>
      </c>
      <c r="E185" s="272" t="str">
        <f>IFERROR(IF(C185="",Utilitaires!$B$2,VLOOKUP(C185,Utilitaires!$E$9:$G$13,3)),"")</f>
        <v>En attente…</v>
      </c>
    </row>
    <row r="186" spans="1:5" ht="60.95" customHeight="1">
      <c r="A186" s="86" t="s">
        <v>145</v>
      </c>
      <c r="B186" s="87" t="s">
        <v>647</v>
      </c>
      <c r="C186" s="88" t="str">
        <f>IFERROR(VLOOKUP(B186,Utilitaires!$C$9:$D$13,2,FALSE),"")</f>
        <v>Taux de VÉRACITÉ</v>
      </c>
      <c r="D186" s="110" t="s">
        <v>281</v>
      </c>
      <c r="E186" s="110" t="s">
        <v>281</v>
      </c>
    </row>
    <row r="187" spans="1:5" ht="48" customHeight="1">
      <c r="A187" s="86" t="s">
        <v>144</v>
      </c>
      <c r="B187" s="87" t="s">
        <v>647</v>
      </c>
      <c r="C187" s="88" t="str">
        <f>IFERROR(VLOOKUP(B187,Utilitaires!$C$9:$D$13,2,FALSE),"")</f>
        <v>Taux de VÉRACITÉ</v>
      </c>
      <c r="D187" s="110" t="s">
        <v>281</v>
      </c>
      <c r="E187" s="110" t="s">
        <v>281</v>
      </c>
    </row>
    <row r="188" spans="1:5" ht="19.5" customHeight="1">
      <c r="A188" s="86" t="s">
        <v>146</v>
      </c>
      <c r="B188" s="87" t="s">
        <v>647</v>
      </c>
      <c r="C188" s="88" t="str">
        <f>IFERROR(VLOOKUP(B188,Utilitaires!$C$9:$D$13,2,FALSE),"")</f>
        <v>Taux de VÉRACITÉ</v>
      </c>
      <c r="D188" s="110" t="s">
        <v>281</v>
      </c>
      <c r="E188" s="110" t="s">
        <v>281</v>
      </c>
    </row>
    <row r="189" spans="1:5" ht="19.5" customHeight="1">
      <c r="A189" s="86" t="s">
        <v>147</v>
      </c>
      <c r="B189" s="87" t="s">
        <v>647</v>
      </c>
      <c r="C189" s="88" t="str">
        <f>IFERROR(VLOOKUP(B189,Utilitaires!$C$9:$D$13,2,FALSE),"")</f>
        <v>Taux de VÉRACITÉ</v>
      </c>
      <c r="D189" s="110" t="s">
        <v>281</v>
      </c>
      <c r="E189" s="110" t="s">
        <v>281</v>
      </c>
    </row>
    <row r="190" spans="1:5" ht="19.5" customHeight="1">
      <c r="A190" s="86" t="s">
        <v>148</v>
      </c>
      <c r="B190" s="87" t="s">
        <v>647</v>
      </c>
      <c r="C190" s="88" t="str">
        <f>IFERROR(VLOOKUP(B190,Utilitaires!$C$9:$D$13,2,FALSE),"")</f>
        <v>Taux de VÉRACITÉ</v>
      </c>
      <c r="D190" s="110" t="s">
        <v>281</v>
      </c>
      <c r="E190" s="110" t="s">
        <v>281</v>
      </c>
    </row>
    <row r="191" spans="1:5" ht="19.5" customHeight="1">
      <c r="A191" s="86" t="s">
        <v>149</v>
      </c>
      <c r="B191" s="87" t="s">
        <v>647</v>
      </c>
      <c r="C191" s="88" t="str">
        <f>IFERROR(VLOOKUP(B191,Utilitaires!$C$9:$D$13,2,FALSE),"")</f>
        <v>Taux de VÉRACITÉ</v>
      </c>
      <c r="D191" s="110" t="s">
        <v>281</v>
      </c>
      <c r="E191" s="110" t="s">
        <v>281</v>
      </c>
    </row>
    <row r="192" spans="1:5" ht="83.1" customHeight="1">
      <c r="A192" s="86" t="s">
        <v>150</v>
      </c>
      <c r="B192" s="87" t="s">
        <v>647</v>
      </c>
      <c r="C192" s="88" t="str">
        <f>IFERROR(VLOOKUP(B192,Utilitaires!$C$9:$D$13,2,FALSE),"")</f>
        <v>Taux de VÉRACITÉ</v>
      </c>
      <c r="D192" s="110" t="s">
        <v>281</v>
      </c>
      <c r="E192" s="110" t="s">
        <v>281</v>
      </c>
    </row>
    <row r="193" spans="1:5" ht="33.75">
      <c r="A193" s="86" t="s">
        <v>151</v>
      </c>
      <c r="B193" s="87" t="s">
        <v>647</v>
      </c>
      <c r="C193" s="88" t="str">
        <f>IFERROR(VLOOKUP(B193,Utilitaires!$C$9:$D$13,2,FALSE),"")</f>
        <v>Taux de VÉRACITÉ</v>
      </c>
      <c r="D193" s="110" t="s">
        <v>281</v>
      </c>
      <c r="E193" s="110" t="s">
        <v>281</v>
      </c>
    </row>
    <row r="194" spans="1:5" ht="17.25" customHeight="1">
      <c r="A194" s="86" t="s">
        <v>152</v>
      </c>
      <c r="B194" s="87" t="s">
        <v>647</v>
      </c>
      <c r="C194" s="88" t="str">
        <f>IFERROR(VLOOKUP(B194,Utilitaires!$C$9:$D$13,2,FALSE),"")</f>
        <v>Taux de VÉRACITÉ</v>
      </c>
      <c r="D194" s="110" t="s">
        <v>281</v>
      </c>
      <c r="E194" s="110" t="s">
        <v>281</v>
      </c>
    </row>
    <row r="195" spans="1:5" ht="45" customHeight="1">
      <c r="A195" s="86" t="s">
        <v>153</v>
      </c>
      <c r="B195" s="87" t="s">
        <v>647</v>
      </c>
      <c r="C195" s="88" t="str">
        <f>IFERROR(VLOOKUP(B195,Utilitaires!$C$9:$D$13,2,FALSE),"")</f>
        <v>Taux de VÉRACITÉ</v>
      </c>
      <c r="D195" s="110" t="s">
        <v>281</v>
      </c>
      <c r="E195" s="110" t="s">
        <v>281</v>
      </c>
    </row>
    <row r="196" spans="1:5" ht="17.25" customHeight="1">
      <c r="A196" s="86" t="s">
        <v>154</v>
      </c>
      <c r="B196" s="87" t="s">
        <v>647</v>
      </c>
      <c r="C196" s="88" t="str">
        <f>IFERROR(VLOOKUP(B196,Utilitaires!$C$9:$D$13,2,FALSE),"")</f>
        <v>Taux de VÉRACITÉ</v>
      </c>
      <c r="D196" s="110" t="s">
        <v>281</v>
      </c>
      <c r="E196" s="110" t="s">
        <v>281</v>
      </c>
    </row>
    <row r="197" spans="1:5" ht="87.75" customHeight="1">
      <c r="A197" s="86" t="s">
        <v>155</v>
      </c>
      <c r="B197" s="87" t="s">
        <v>647</v>
      </c>
      <c r="C197" s="88" t="str">
        <f>IFERROR(VLOOKUP(B197,Utilitaires!$C$9:$D$13,2,FALSE),"")</f>
        <v>Taux de VÉRACITÉ</v>
      </c>
      <c r="D197" s="110" t="s">
        <v>281</v>
      </c>
      <c r="E197" s="110" t="s">
        <v>281</v>
      </c>
    </row>
    <row r="198" spans="1:5" ht="62.1" customHeight="1">
      <c r="A198" s="86" t="s">
        <v>156</v>
      </c>
      <c r="B198" s="87" t="s">
        <v>647</v>
      </c>
      <c r="C198" s="88" t="str">
        <f>IFERROR(VLOOKUP(B198,Utilitaires!$C$9:$D$13,2,FALSE),"")</f>
        <v>Taux de VÉRACITÉ</v>
      </c>
      <c r="D198" s="110" t="s">
        <v>281</v>
      </c>
      <c r="E198" s="110" t="s">
        <v>281</v>
      </c>
    </row>
    <row r="199" spans="1:5" ht="60" customHeight="1">
      <c r="A199" s="86" t="s">
        <v>157</v>
      </c>
      <c r="B199" s="87" t="s">
        <v>647</v>
      </c>
      <c r="C199" s="88" t="str">
        <f>IFERROR(VLOOKUP(B199,Utilitaires!$C$9:$D$13,2,FALSE),"")</f>
        <v>Taux de VÉRACITÉ</v>
      </c>
      <c r="D199" s="110" t="s">
        <v>281</v>
      </c>
      <c r="E199" s="110" t="s">
        <v>281</v>
      </c>
    </row>
    <row r="200" spans="1:5" ht="33.75">
      <c r="A200" s="86" t="s">
        <v>158</v>
      </c>
      <c r="B200" s="87" t="s">
        <v>647</v>
      </c>
      <c r="C200" s="88" t="str">
        <f>IFERROR(VLOOKUP(B200,Utilitaires!$C$9:$D$13,2,FALSE),"")</f>
        <v>Taux de VÉRACITÉ</v>
      </c>
      <c r="D200" s="110" t="s">
        <v>281</v>
      </c>
      <c r="E200" s="110" t="s">
        <v>281</v>
      </c>
    </row>
    <row r="201" spans="1:5" s="76" customFormat="1" ht="39.950000000000003" customHeight="1">
      <c r="A201" s="117" t="s">
        <v>177</v>
      </c>
      <c r="B201" s="108"/>
      <c r="C201" s="109" t="str">
        <f>IFERROR(SUMIFS(C202:C220,C202:C220,"&lt;&gt;Taux de véracité",C202:C220,"&lt;&gt;NA")/COUNTIFS(C202:C220,"&lt;&gt;NA",C202:C220,"&lt;&gt;Taux de véracité"),"")</f>
        <v/>
      </c>
      <c r="D201" s="271" t="str">
        <f>IFERROR(VLOOKUP(E201,Utilitaires!$G$9:$J$13,2,FALSE),"")</f>
        <v/>
      </c>
      <c r="E201" s="273" t="str">
        <f>IFERROR(IF(C201="",Utilitaires!$B$2,VLOOKUP(C201,Utilitaires!$E$9:$G$13,3)),"")</f>
        <v>En attente…</v>
      </c>
    </row>
    <row r="202" spans="1:5" ht="60.95" customHeight="1">
      <c r="A202" s="86" t="s">
        <v>558</v>
      </c>
      <c r="B202" s="87" t="s">
        <v>647</v>
      </c>
      <c r="C202" s="88" t="str">
        <f>IFERROR(VLOOKUP(B202,Utilitaires!$C$9:$D$13,2,FALSE),"")</f>
        <v>Taux de VÉRACITÉ</v>
      </c>
      <c r="D202" s="110" t="s">
        <v>281</v>
      </c>
      <c r="E202" s="110" t="s">
        <v>281</v>
      </c>
    </row>
    <row r="203" spans="1:5" ht="60" customHeight="1">
      <c r="A203" s="86" t="s">
        <v>178</v>
      </c>
      <c r="B203" s="87" t="s">
        <v>647</v>
      </c>
      <c r="C203" s="88" t="str">
        <f>IFERROR(VLOOKUP(B203,Utilitaires!$C$9:$D$13,2,FALSE),"")</f>
        <v>Taux de VÉRACITÉ</v>
      </c>
      <c r="D203" s="110" t="s">
        <v>281</v>
      </c>
      <c r="E203" s="110" t="s">
        <v>281</v>
      </c>
    </row>
    <row r="204" spans="1:5" ht="22.5">
      <c r="A204" s="86" t="s">
        <v>179</v>
      </c>
      <c r="B204" s="87" t="s">
        <v>647</v>
      </c>
      <c r="C204" s="88" t="str">
        <f>IFERROR(VLOOKUP(B204,Utilitaires!$C$9:$D$13,2,FALSE),"")</f>
        <v>Taux de VÉRACITÉ</v>
      </c>
      <c r="D204" s="110" t="s">
        <v>281</v>
      </c>
      <c r="E204" s="110" t="s">
        <v>281</v>
      </c>
    </row>
    <row r="205" spans="1:5" ht="22.5">
      <c r="A205" s="86" t="s">
        <v>180</v>
      </c>
      <c r="B205" s="87" t="s">
        <v>647</v>
      </c>
      <c r="C205" s="88" t="str">
        <f>IFERROR(VLOOKUP(B205,Utilitaires!$C$9:$D$13,2,FALSE),"")</f>
        <v>Taux de VÉRACITÉ</v>
      </c>
      <c r="D205" s="110" t="s">
        <v>281</v>
      </c>
      <c r="E205" s="110" t="s">
        <v>281</v>
      </c>
    </row>
    <row r="206" spans="1:5" ht="19.5" customHeight="1">
      <c r="A206" s="86" t="s">
        <v>181</v>
      </c>
      <c r="B206" s="87" t="s">
        <v>647</v>
      </c>
      <c r="C206" s="88" t="str">
        <f>IFERROR(VLOOKUP(B206,Utilitaires!$C$9:$D$13,2,FALSE),"")</f>
        <v>Taux de VÉRACITÉ</v>
      </c>
      <c r="D206" s="110" t="s">
        <v>281</v>
      </c>
      <c r="E206" s="110" t="s">
        <v>281</v>
      </c>
    </row>
    <row r="207" spans="1:5" ht="33.75">
      <c r="A207" s="86" t="s">
        <v>182</v>
      </c>
      <c r="B207" s="87" t="s">
        <v>647</v>
      </c>
      <c r="C207" s="88" t="str">
        <f>IFERROR(VLOOKUP(B207,Utilitaires!$C$9:$D$13,2,FALSE),"")</f>
        <v>Taux de VÉRACITÉ</v>
      </c>
      <c r="D207" s="110" t="s">
        <v>281</v>
      </c>
      <c r="E207" s="110" t="s">
        <v>281</v>
      </c>
    </row>
    <row r="208" spans="1:5" ht="22.5">
      <c r="A208" s="86" t="s">
        <v>183</v>
      </c>
      <c r="B208" s="87" t="s">
        <v>647</v>
      </c>
      <c r="C208" s="88" t="str">
        <f>IFERROR(VLOOKUP(B208,Utilitaires!$C$9:$D$13,2,FALSE),"")</f>
        <v>Taux de VÉRACITÉ</v>
      </c>
      <c r="D208" s="110" t="s">
        <v>281</v>
      </c>
      <c r="E208" s="110" t="s">
        <v>281</v>
      </c>
    </row>
    <row r="209" spans="1:5" ht="37.5" customHeight="1">
      <c r="A209" s="86" t="s">
        <v>184</v>
      </c>
      <c r="B209" s="87" t="s">
        <v>647</v>
      </c>
      <c r="C209" s="88" t="str">
        <f>IFERROR(VLOOKUP(B209,Utilitaires!$C$9:$D$13,2,FALSE),"")</f>
        <v>Taux de VÉRACITÉ</v>
      </c>
      <c r="D209" s="110" t="s">
        <v>281</v>
      </c>
      <c r="E209" s="110" t="s">
        <v>281</v>
      </c>
    </row>
    <row r="210" spans="1:5" ht="33.75">
      <c r="A210" s="86" t="s">
        <v>185</v>
      </c>
      <c r="B210" s="87" t="s">
        <v>647</v>
      </c>
      <c r="C210" s="88" t="str">
        <f>IFERROR(VLOOKUP(B210,Utilitaires!$C$9:$D$13,2,FALSE),"")</f>
        <v>Taux de VÉRACITÉ</v>
      </c>
      <c r="D210" s="110" t="s">
        <v>281</v>
      </c>
      <c r="E210" s="110" t="s">
        <v>281</v>
      </c>
    </row>
    <row r="211" spans="1:5" ht="22.5">
      <c r="A211" s="86" t="s">
        <v>186</v>
      </c>
      <c r="B211" s="87" t="s">
        <v>647</v>
      </c>
      <c r="C211" s="88" t="str">
        <f>IFERROR(VLOOKUP(B211,Utilitaires!$C$9:$D$13,2,FALSE),"")</f>
        <v>Taux de VÉRACITÉ</v>
      </c>
      <c r="D211" s="110" t="s">
        <v>281</v>
      </c>
      <c r="E211" s="110" t="s">
        <v>281</v>
      </c>
    </row>
    <row r="212" spans="1:5" ht="58.5" customHeight="1">
      <c r="A212" s="86" t="s">
        <v>187</v>
      </c>
      <c r="B212" s="87" t="s">
        <v>647</v>
      </c>
      <c r="C212" s="88" t="str">
        <f>IFERROR(VLOOKUP(B212,Utilitaires!$C$9:$D$13,2,FALSE),"")</f>
        <v>Taux de VÉRACITÉ</v>
      </c>
      <c r="D212" s="110" t="s">
        <v>281</v>
      </c>
      <c r="E212" s="110" t="s">
        <v>281</v>
      </c>
    </row>
    <row r="213" spans="1:5" ht="58.5" customHeight="1">
      <c r="A213" s="86" t="s">
        <v>188</v>
      </c>
      <c r="B213" s="87" t="s">
        <v>647</v>
      </c>
      <c r="C213" s="88" t="str">
        <f>IFERROR(VLOOKUP(B213,Utilitaires!$C$9:$D$13,2,FALSE),"")</f>
        <v>Taux de VÉRACITÉ</v>
      </c>
      <c r="D213" s="110" t="s">
        <v>281</v>
      </c>
      <c r="E213" s="110" t="s">
        <v>281</v>
      </c>
    </row>
    <row r="214" spans="1:5" ht="58.5" customHeight="1">
      <c r="A214" s="86" t="s">
        <v>189</v>
      </c>
      <c r="B214" s="87" t="s">
        <v>647</v>
      </c>
      <c r="C214" s="88" t="str">
        <f>IFERROR(VLOOKUP(B214,Utilitaires!$C$9:$D$13,2,FALSE),"")</f>
        <v>Taux de VÉRACITÉ</v>
      </c>
      <c r="D214" s="110" t="s">
        <v>281</v>
      </c>
      <c r="E214" s="110" t="s">
        <v>281</v>
      </c>
    </row>
    <row r="215" spans="1:5" ht="45" customHeight="1">
      <c r="A215" s="86" t="s">
        <v>190</v>
      </c>
      <c r="B215" s="87" t="s">
        <v>647</v>
      </c>
      <c r="C215" s="88" t="str">
        <f>IFERROR(VLOOKUP(B215,Utilitaires!$C$9:$D$13,2,FALSE),"")</f>
        <v>Taux de VÉRACITÉ</v>
      </c>
      <c r="D215" s="110" t="s">
        <v>281</v>
      </c>
      <c r="E215" s="110" t="s">
        <v>281</v>
      </c>
    </row>
    <row r="216" spans="1:5" ht="45" customHeight="1">
      <c r="A216" s="86" t="s">
        <v>191</v>
      </c>
      <c r="B216" s="87" t="s">
        <v>647</v>
      </c>
      <c r="C216" s="88" t="str">
        <f>IFERROR(VLOOKUP(B216,Utilitaires!$C$9:$D$13,2,FALSE),"")</f>
        <v>Taux de VÉRACITÉ</v>
      </c>
      <c r="D216" s="110" t="s">
        <v>281</v>
      </c>
      <c r="E216" s="110" t="s">
        <v>281</v>
      </c>
    </row>
    <row r="217" spans="1:5" ht="45" customHeight="1">
      <c r="A217" s="86" t="s">
        <v>192</v>
      </c>
      <c r="B217" s="87" t="s">
        <v>647</v>
      </c>
      <c r="C217" s="88" t="str">
        <f>IFERROR(VLOOKUP(B217,Utilitaires!$C$9:$D$13,2,FALSE),"")</f>
        <v>Taux de VÉRACITÉ</v>
      </c>
      <c r="D217" s="110" t="s">
        <v>281</v>
      </c>
      <c r="E217" s="110" t="s">
        <v>281</v>
      </c>
    </row>
    <row r="218" spans="1:5" ht="36" customHeight="1">
      <c r="A218" s="86" t="s">
        <v>193</v>
      </c>
      <c r="B218" s="87" t="s">
        <v>647</v>
      </c>
      <c r="C218" s="88" t="str">
        <f>IFERROR(VLOOKUP(B218,Utilitaires!$C$9:$D$13,2,FALSE),"")</f>
        <v>Taux de VÉRACITÉ</v>
      </c>
      <c r="D218" s="110" t="s">
        <v>281</v>
      </c>
      <c r="E218" s="110" t="s">
        <v>281</v>
      </c>
    </row>
    <row r="219" spans="1:5" ht="36" customHeight="1">
      <c r="A219" s="86" t="s">
        <v>194</v>
      </c>
      <c r="B219" s="87" t="s">
        <v>647</v>
      </c>
      <c r="C219" s="88" t="str">
        <f>IFERROR(VLOOKUP(B219,Utilitaires!$C$9:$D$13,2,FALSE),"")</f>
        <v>Taux de VÉRACITÉ</v>
      </c>
      <c r="D219" s="110" t="s">
        <v>281</v>
      </c>
      <c r="E219" s="110" t="s">
        <v>281</v>
      </c>
    </row>
    <row r="220" spans="1:5" ht="36" customHeight="1">
      <c r="A220" s="116" t="s">
        <v>195</v>
      </c>
      <c r="B220" s="87" t="s">
        <v>647</v>
      </c>
      <c r="C220" s="88" t="str">
        <f>IFERROR(VLOOKUP(B220,Utilitaires!$C$9:$D$13,2,FALSE),"")</f>
        <v>Taux de VÉRACITÉ</v>
      </c>
      <c r="D220" s="110" t="s">
        <v>281</v>
      </c>
      <c r="E220" s="110" t="s">
        <v>281</v>
      </c>
    </row>
    <row r="221" spans="1:5" s="76" customFormat="1" ht="39.950000000000003" customHeight="1">
      <c r="A221" s="117" t="s">
        <v>196</v>
      </c>
      <c r="B221" s="108"/>
      <c r="C221" s="109" t="str">
        <f>IFERROR(AVERAGE(C222,C243,C267),"")</f>
        <v/>
      </c>
      <c r="D221" s="276" t="str">
        <f>IFERROR(VLOOKUP(E221,Utilitaires!$G$9:$J$13,2,FALSE),"")</f>
        <v/>
      </c>
      <c r="E221" s="270" t="str">
        <f>IFERROR(IF(C221="",Utilitaires!$B$2,VLOOKUP(C221,Utilitaires!$E$9:$G$13,3)),"")</f>
        <v>En attente…</v>
      </c>
    </row>
    <row r="222" spans="1:5" s="60" customFormat="1" ht="39.950000000000003" customHeight="1">
      <c r="A222" s="82" t="s">
        <v>197</v>
      </c>
      <c r="B222" s="83"/>
      <c r="C222" s="84" t="str">
        <f>IFERROR(AVERAGE(C223,C227),"")</f>
        <v/>
      </c>
      <c r="D222" s="115" t="str">
        <f>IFERROR(VLOOKUP(E222,Utilitaires!$G$9:$J$13,2,FALSE),"")</f>
        <v/>
      </c>
      <c r="E222" s="274" t="str">
        <f>IFERROR(IF(C222="",Utilitaires!$B$2,VLOOKUP(C222,Utilitaires!$E$9:$G$13,3)),"")</f>
        <v>En attente…</v>
      </c>
    </row>
    <row r="223" spans="1:5" s="60" customFormat="1" ht="39.950000000000003" customHeight="1">
      <c r="A223" s="118" t="s">
        <v>198</v>
      </c>
      <c r="B223" s="119"/>
      <c r="C223" s="112" t="str">
        <f>IFERROR(SUMIFS(C224:C226,C224:C226,"&lt;&gt;Taux de véracité",C224:C226,"&lt;&gt;NA")/COUNTIFS(C224:C226,"&lt;&gt;NA",C224:C226,"&lt;&gt;Taux de véracité"),"")</f>
        <v/>
      </c>
      <c r="D223" s="120" t="str">
        <f>IFERROR(VLOOKUP(E223,Utilitaires!$G$9:$J$13,2,FALSE),"")</f>
        <v/>
      </c>
      <c r="E223" s="275" t="str">
        <f>IFERROR(IF(C223="",Utilitaires!$B$2,VLOOKUP(C223,Utilitaires!$E$9:$G$13,3)),"")</f>
        <v>En attente…</v>
      </c>
    </row>
    <row r="224" spans="1:5" ht="39" customHeight="1">
      <c r="A224" s="86" t="s">
        <v>199</v>
      </c>
      <c r="B224" s="87" t="s">
        <v>647</v>
      </c>
      <c r="C224" s="88" t="str">
        <f>IFERROR(VLOOKUP(B224,Utilitaires!$C$9:$D$13,2,FALSE),"")</f>
        <v>Taux de VÉRACITÉ</v>
      </c>
      <c r="D224" s="110" t="s">
        <v>281</v>
      </c>
      <c r="E224" s="110" t="s">
        <v>281</v>
      </c>
    </row>
    <row r="225" spans="1:5" ht="39" customHeight="1">
      <c r="A225" s="86" t="s">
        <v>200</v>
      </c>
      <c r="B225" s="87" t="s">
        <v>647</v>
      </c>
      <c r="C225" s="88" t="str">
        <f>IFERROR(VLOOKUP(B225,Utilitaires!$C$9:$D$13,2,FALSE),"")</f>
        <v>Taux de VÉRACITÉ</v>
      </c>
      <c r="D225" s="110" t="s">
        <v>281</v>
      </c>
      <c r="E225" s="110" t="s">
        <v>281</v>
      </c>
    </row>
    <row r="226" spans="1:5" ht="39" customHeight="1">
      <c r="A226" s="86" t="s">
        <v>201</v>
      </c>
      <c r="B226" s="87" t="s">
        <v>647</v>
      </c>
      <c r="C226" s="88" t="str">
        <f>IFERROR(VLOOKUP(B226,Utilitaires!$C$9:$D$13,2,FALSE),"")</f>
        <v>Taux de VÉRACITÉ</v>
      </c>
      <c r="D226" s="110" t="s">
        <v>281</v>
      </c>
      <c r="E226" s="110" t="s">
        <v>281</v>
      </c>
    </row>
    <row r="227" spans="1:5" s="60" customFormat="1" ht="39.950000000000003" customHeight="1">
      <c r="A227" s="118" t="s">
        <v>213</v>
      </c>
      <c r="B227" s="119"/>
      <c r="C227" s="112" t="str">
        <f>IFERROR(SUMIFS(C228:C242,C228:C242,"&lt;&gt;Taux de véracité",C228:C242,"&lt;&gt;NA")/COUNTIFS(C228:C242,"&lt;&gt;NA",C228:C242,"&lt;&gt;Taux de véracité"),"")</f>
        <v/>
      </c>
      <c r="D227" s="120" t="str">
        <f>IFERROR(VLOOKUP(E227,Utilitaires!$G$9:$J$13,2,FALSE),"")</f>
        <v/>
      </c>
      <c r="E227" s="275" t="str">
        <f>IFERROR(IF(C227="",Utilitaires!$B$2,VLOOKUP(C227,Utilitaires!$E$9:$G$13,3)),"")</f>
        <v>En attente…</v>
      </c>
    </row>
    <row r="228" spans="1:5" ht="23.25" customHeight="1">
      <c r="A228" s="86" t="s">
        <v>202</v>
      </c>
      <c r="B228" s="87" t="s">
        <v>647</v>
      </c>
      <c r="C228" s="88" t="str">
        <f>IFERROR(VLOOKUP(B228,Utilitaires!$C$9:$D$13,2,FALSE),"")</f>
        <v>Taux de VÉRACITÉ</v>
      </c>
      <c r="D228" s="110" t="s">
        <v>281</v>
      </c>
      <c r="E228" s="110" t="s">
        <v>281</v>
      </c>
    </row>
    <row r="229" spans="1:5" ht="41.1" customHeight="1">
      <c r="A229" s="86" t="s">
        <v>203</v>
      </c>
      <c r="B229" s="87" t="s">
        <v>647</v>
      </c>
      <c r="C229" s="88" t="str">
        <f>IFERROR(VLOOKUP(B229,Utilitaires!$C$9:$D$13,2,FALSE),"")</f>
        <v>Taux de VÉRACITÉ</v>
      </c>
      <c r="D229" s="110" t="s">
        <v>281</v>
      </c>
      <c r="E229" s="110" t="s">
        <v>281</v>
      </c>
    </row>
    <row r="230" spans="1:5" ht="21.75" customHeight="1">
      <c r="A230" s="86" t="s">
        <v>204</v>
      </c>
      <c r="B230" s="87" t="s">
        <v>647</v>
      </c>
      <c r="C230" s="88" t="str">
        <f>IFERROR(VLOOKUP(B230,Utilitaires!$C$9:$D$13,2,FALSE),"")</f>
        <v>Taux de VÉRACITÉ</v>
      </c>
      <c r="D230" s="110" t="s">
        <v>281</v>
      </c>
      <c r="E230" s="110" t="s">
        <v>281</v>
      </c>
    </row>
    <row r="231" spans="1:5" ht="21.75" customHeight="1">
      <c r="A231" s="86" t="s">
        <v>205</v>
      </c>
      <c r="B231" s="87" t="s">
        <v>647</v>
      </c>
      <c r="C231" s="88" t="str">
        <f>IFERROR(VLOOKUP(B231,Utilitaires!$C$9:$D$13,2,FALSE),"")</f>
        <v>Taux de VÉRACITÉ</v>
      </c>
      <c r="D231" s="110" t="s">
        <v>281</v>
      </c>
      <c r="E231" s="110" t="s">
        <v>281</v>
      </c>
    </row>
    <row r="232" spans="1:5" ht="21.75" customHeight="1">
      <c r="A232" s="86" t="s">
        <v>206</v>
      </c>
      <c r="B232" s="87" t="s">
        <v>647</v>
      </c>
      <c r="C232" s="88" t="str">
        <f>IFERROR(VLOOKUP(B232,Utilitaires!$C$9:$D$13,2,FALSE),"")</f>
        <v>Taux de VÉRACITÉ</v>
      </c>
      <c r="D232" s="110" t="s">
        <v>281</v>
      </c>
      <c r="E232" s="110" t="s">
        <v>281</v>
      </c>
    </row>
    <row r="233" spans="1:5" ht="37.5" customHeight="1">
      <c r="A233" s="86" t="s">
        <v>207</v>
      </c>
      <c r="B233" s="87" t="s">
        <v>647</v>
      </c>
      <c r="C233" s="88" t="str">
        <f>IFERROR(VLOOKUP(B233,Utilitaires!$C$9:$D$13,2,FALSE),"")</f>
        <v>Taux de VÉRACITÉ</v>
      </c>
      <c r="D233" s="110" t="s">
        <v>281</v>
      </c>
      <c r="E233" s="110" t="s">
        <v>281</v>
      </c>
    </row>
    <row r="234" spans="1:5" ht="37.5" customHeight="1">
      <c r="A234" s="86" t="s">
        <v>208</v>
      </c>
      <c r="B234" s="87" t="s">
        <v>647</v>
      </c>
      <c r="C234" s="88" t="str">
        <f>IFERROR(VLOOKUP(B234,Utilitaires!$C$9:$D$13,2,FALSE),"")</f>
        <v>Taux de VÉRACITÉ</v>
      </c>
      <c r="D234" s="110" t="s">
        <v>281</v>
      </c>
      <c r="E234" s="110" t="s">
        <v>281</v>
      </c>
    </row>
    <row r="235" spans="1:5" ht="37.5" customHeight="1">
      <c r="A235" s="86" t="s">
        <v>209</v>
      </c>
      <c r="B235" s="87" t="s">
        <v>647</v>
      </c>
      <c r="C235" s="88" t="str">
        <f>IFERROR(VLOOKUP(B235,Utilitaires!$C$9:$D$13,2,FALSE),"")</f>
        <v>Taux de VÉRACITÉ</v>
      </c>
      <c r="D235" s="110" t="s">
        <v>281</v>
      </c>
      <c r="E235" s="110" t="s">
        <v>281</v>
      </c>
    </row>
    <row r="236" spans="1:5" ht="41.25" customHeight="1">
      <c r="A236" s="86" t="s">
        <v>210</v>
      </c>
      <c r="B236" s="87" t="s">
        <v>647</v>
      </c>
      <c r="C236" s="88" t="str">
        <f>IFERROR(VLOOKUP(B236,Utilitaires!$C$9:$D$13,2,FALSE),"")</f>
        <v>Taux de VÉRACITÉ</v>
      </c>
      <c r="D236" s="110" t="s">
        <v>281</v>
      </c>
      <c r="E236" s="110" t="s">
        <v>281</v>
      </c>
    </row>
    <row r="237" spans="1:5" ht="41.25" customHeight="1">
      <c r="A237" s="86" t="s">
        <v>211</v>
      </c>
      <c r="B237" s="87" t="s">
        <v>647</v>
      </c>
      <c r="C237" s="88" t="str">
        <f>IFERROR(VLOOKUP(B237,Utilitaires!$C$9:$D$13,2,FALSE),"")</f>
        <v>Taux de VÉRACITÉ</v>
      </c>
      <c r="D237" s="110" t="s">
        <v>281</v>
      </c>
      <c r="E237" s="110" t="s">
        <v>281</v>
      </c>
    </row>
    <row r="238" spans="1:5" ht="41.25" customHeight="1">
      <c r="A238" s="86" t="s">
        <v>212</v>
      </c>
      <c r="B238" s="87" t="s">
        <v>647</v>
      </c>
      <c r="C238" s="88" t="str">
        <f>IFERROR(VLOOKUP(B238,Utilitaires!$C$9:$D$13,2,FALSE),"")</f>
        <v>Taux de VÉRACITÉ</v>
      </c>
      <c r="D238" s="110" t="s">
        <v>281</v>
      </c>
      <c r="E238" s="110" t="s">
        <v>281</v>
      </c>
    </row>
    <row r="239" spans="1:5" ht="32.25" customHeight="1">
      <c r="A239" s="86" t="s">
        <v>214</v>
      </c>
      <c r="B239" s="87" t="s">
        <v>647</v>
      </c>
      <c r="C239" s="88" t="str">
        <f>IFERROR(VLOOKUP(B239,Utilitaires!$C$9:$D$13,2,FALSE),"")</f>
        <v>Taux de VÉRACITÉ</v>
      </c>
      <c r="D239" s="110" t="s">
        <v>281</v>
      </c>
      <c r="E239" s="110" t="s">
        <v>281</v>
      </c>
    </row>
    <row r="240" spans="1:5" ht="32.25" customHeight="1">
      <c r="A240" s="86" t="s">
        <v>216</v>
      </c>
      <c r="B240" s="87" t="s">
        <v>647</v>
      </c>
      <c r="C240" s="88" t="str">
        <f>IFERROR(VLOOKUP(B240,Utilitaires!$C$9:$D$13,2,FALSE),"")</f>
        <v>Taux de VÉRACITÉ</v>
      </c>
      <c r="D240" s="110" t="s">
        <v>281</v>
      </c>
      <c r="E240" s="110" t="s">
        <v>281</v>
      </c>
    </row>
    <row r="241" spans="1:5" ht="32.25" customHeight="1">
      <c r="A241" s="86" t="s">
        <v>217</v>
      </c>
      <c r="B241" s="87" t="s">
        <v>647</v>
      </c>
      <c r="C241" s="88" t="str">
        <f>IFERROR(VLOOKUP(B241,Utilitaires!$C$9:$D$13,2,FALSE),"")</f>
        <v>Taux de VÉRACITÉ</v>
      </c>
      <c r="D241" s="110" t="s">
        <v>281</v>
      </c>
      <c r="E241" s="110" t="s">
        <v>281</v>
      </c>
    </row>
    <row r="242" spans="1:5" ht="32.25" customHeight="1">
      <c r="A242" s="86" t="s">
        <v>215</v>
      </c>
      <c r="B242" s="87" t="s">
        <v>647</v>
      </c>
      <c r="C242" s="88" t="str">
        <f>IFERROR(VLOOKUP(B242,Utilitaires!$C$9:$D$13,2,FALSE),"")</f>
        <v>Taux de VÉRACITÉ</v>
      </c>
      <c r="D242" s="110" t="s">
        <v>281</v>
      </c>
      <c r="E242" s="110" t="s">
        <v>281</v>
      </c>
    </row>
    <row r="243" spans="1:5" s="60" customFormat="1" ht="39.950000000000003" customHeight="1">
      <c r="A243" s="82" t="s">
        <v>218</v>
      </c>
      <c r="B243" s="83"/>
      <c r="C243" s="84" t="str">
        <f>IFERROR(SUMIFS(C244:C266,C244:C266,"&lt;&gt;Taux de véracité",C244:C266,"&lt;&gt;NA")/COUNTIFS(C244:C266,"&lt;&gt;NA",C244:C266,"&lt;&gt;Taux de véracité"),"")</f>
        <v/>
      </c>
      <c r="D243" s="115" t="str">
        <f>IFERROR(VLOOKUP(E243,Utilitaires!$G$9:$J$13,2,FALSE),"")</f>
        <v/>
      </c>
      <c r="E243" s="265" t="str">
        <f>IFERROR(IF(C243="",Utilitaires!$B$2,VLOOKUP(C243,Utilitaires!$E$9:$G$13,3)),"")</f>
        <v>En attente…</v>
      </c>
    </row>
    <row r="244" spans="1:5" ht="30" customHeight="1">
      <c r="A244" s="86" t="s">
        <v>219</v>
      </c>
      <c r="B244" s="87" t="s">
        <v>647</v>
      </c>
      <c r="C244" s="88" t="str">
        <f>IFERROR(VLOOKUP(B244,Utilitaires!$C$9:$D$13,2,FALSE),"")</f>
        <v>Taux de VÉRACITÉ</v>
      </c>
      <c r="D244" s="110" t="s">
        <v>281</v>
      </c>
      <c r="E244" s="110" t="s">
        <v>281</v>
      </c>
    </row>
    <row r="245" spans="1:5" ht="22.5" customHeight="1">
      <c r="A245" s="86" t="s">
        <v>233</v>
      </c>
      <c r="B245" s="87" t="s">
        <v>647</v>
      </c>
      <c r="C245" s="88" t="str">
        <f>IFERROR(VLOOKUP(B245,Utilitaires!$C$9:$D$13,2,FALSE),"")</f>
        <v>Taux de VÉRACITÉ</v>
      </c>
      <c r="D245" s="110" t="s">
        <v>281</v>
      </c>
      <c r="E245" s="110" t="s">
        <v>281</v>
      </c>
    </row>
    <row r="246" spans="1:5" ht="39" customHeight="1">
      <c r="A246" s="86" t="s">
        <v>234</v>
      </c>
      <c r="B246" s="87" t="s">
        <v>647</v>
      </c>
      <c r="C246" s="88" t="str">
        <f>IFERROR(VLOOKUP(B246,Utilitaires!$C$9:$D$13,2,FALSE),"")</f>
        <v>Taux de VÉRACITÉ</v>
      </c>
      <c r="D246" s="110" t="s">
        <v>281</v>
      </c>
      <c r="E246" s="110" t="s">
        <v>281</v>
      </c>
    </row>
    <row r="247" spans="1:5" ht="41.1" customHeight="1">
      <c r="A247" s="86" t="s">
        <v>235</v>
      </c>
      <c r="B247" s="87" t="s">
        <v>647</v>
      </c>
      <c r="C247" s="88" t="str">
        <f>IFERROR(VLOOKUP(B247,Utilitaires!$C$9:$D$13,2,FALSE),"")</f>
        <v>Taux de VÉRACITÉ</v>
      </c>
      <c r="D247" s="110" t="s">
        <v>281</v>
      </c>
      <c r="E247" s="110" t="s">
        <v>281</v>
      </c>
    </row>
    <row r="248" spans="1:5" ht="28.5" customHeight="1">
      <c r="A248" s="86" t="s">
        <v>220</v>
      </c>
      <c r="B248" s="87" t="s">
        <v>647</v>
      </c>
      <c r="C248" s="88" t="str">
        <f>IFERROR(VLOOKUP(B248,Utilitaires!$C$9:$D$13,2,FALSE),"")</f>
        <v>Taux de VÉRACITÉ</v>
      </c>
      <c r="D248" s="110" t="s">
        <v>281</v>
      </c>
      <c r="E248" s="110" t="s">
        <v>281</v>
      </c>
    </row>
    <row r="249" spans="1:5" ht="28.5" customHeight="1">
      <c r="A249" s="86" t="s">
        <v>221</v>
      </c>
      <c r="B249" s="87" t="s">
        <v>647</v>
      </c>
      <c r="C249" s="88" t="str">
        <f>IFERROR(VLOOKUP(B249,Utilitaires!$C$9:$D$13,2,FALSE),"")</f>
        <v>Taux de VÉRACITÉ</v>
      </c>
      <c r="D249" s="110" t="s">
        <v>281</v>
      </c>
      <c r="E249" s="110" t="s">
        <v>281</v>
      </c>
    </row>
    <row r="250" spans="1:5" ht="28.5" customHeight="1">
      <c r="A250" s="86" t="s">
        <v>236</v>
      </c>
      <c r="B250" s="87" t="s">
        <v>647</v>
      </c>
      <c r="C250" s="88" t="str">
        <f>IFERROR(VLOOKUP(B250,Utilitaires!$C$9:$D$13,2,FALSE),"")</f>
        <v>Taux de VÉRACITÉ</v>
      </c>
      <c r="D250" s="110" t="s">
        <v>281</v>
      </c>
      <c r="E250" s="110" t="s">
        <v>281</v>
      </c>
    </row>
    <row r="251" spans="1:5" ht="28.5" customHeight="1">
      <c r="A251" s="86" t="s">
        <v>237</v>
      </c>
      <c r="B251" s="87" t="s">
        <v>647</v>
      </c>
      <c r="C251" s="88" t="str">
        <f>IFERROR(VLOOKUP(B251,Utilitaires!$C$9:$D$13,2,FALSE),"")</f>
        <v>Taux de VÉRACITÉ</v>
      </c>
      <c r="D251" s="110" t="s">
        <v>281</v>
      </c>
      <c r="E251" s="110" t="s">
        <v>281</v>
      </c>
    </row>
    <row r="252" spans="1:5" ht="28.5" customHeight="1">
      <c r="A252" s="86" t="s">
        <v>238</v>
      </c>
      <c r="B252" s="87" t="s">
        <v>647</v>
      </c>
      <c r="C252" s="88" t="str">
        <f>IFERROR(VLOOKUP(B252,Utilitaires!$C$9:$D$13,2,FALSE),"")</f>
        <v>Taux de VÉRACITÉ</v>
      </c>
      <c r="D252" s="110" t="s">
        <v>281</v>
      </c>
      <c r="E252" s="110" t="s">
        <v>281</v>
      </c>
    </row>
    <row r="253" spans="1:5" ht="28.5" customHeight="1">
      <c r="A253" s="86" t="s">
        <v>222</v>
      </c>
      <c r="B253" s="87" t="s">
        <v>647</v>
      </c>
      <c r="C253" s="88" t="str">
        <f>IFERROR(VLOOKUP(B253,Utilitaires!$C$9:$D$13,2,FALSE),"")</f>
        <v>Taux de VÉRACITÉ</v>
      </c>
      <c r="D253" s="110" t="s">
        <v>281</v>
      </c>
      <c r="E253" s="110" t="s">
        <v>281</v>
      </c>
    </row>
    <row r="254" spans="1:5" ht="28.5" customHeight="1">
      <c r="A254" s="86" t="s">
        <v>223</v>
      </c>
      <c r="B254" s="87" t="s">
        <v>647</v>
      </c>
      <c r="C254" s="88" t="str">
        <f>IFERROR(VLOOKUP(B254,Utilitaires!$C$9:$D$13,2,FALSE),"")</f>
        <v>Taux de VÉRACITÉ</v>
      </c>
      <c r="D254" s="110" t="s">
        <v>281</v>
      </c>
      <c r="E254" s="110" t="s">
        <v>281</v>
      </c>
    </row>
    <row r="255" spans="1:5" ht="28.5" customHeight="1">
      <c r="A255" s="86" t="s">
        <v>224</v>
      </c>
      <c r="B255" s="87" t="s">
        <v>647</v>
      </c>
      <c r="C255" s="88" t="str">
        <f>IFERROR(VLOOKUP(B255,Utilitaires!$C$9:$D$13,2,FALSE),"")</f>
        <v>Taux de VÉRACITÉ</v>
      </c>
      <c r="D255" s="110" t="s">
        <v>281</v>
      </c>
      <c r="E255" s="110" t="s">
        <v>281</v>
      </c>
    </row>
    <row r="256" spans="1:5" ht="28.5" customHeight="1">
      <c r="A256" s="86" t="s">
        <v>225</v>
      </c>
      <c r="B256" s="87" t="s">
        <v>647</v>
      </c>
      <c r="C256" s="88" t="str">
        <f>IFERROR(VLOOKUP(B256,Utilitaires!$C$9:$D$13,2,FALSE),"")</f>
        <v>Taux de VÉRACITÉ</v>
      </c>
      <c r="D256" s="110" t="s">
        <v>281</v>
      </c>
      <c r="E256" s="110" t="s">
        <v>281</v>
      </c>
    </row>
    <row r="257" spans="1:5" ht="28.5" customHeight="1">
      <c r="A257" s="86" t="s">
        <v>226</v>
      </c>
      <c r="B257" s="87" t="s">
        <v>647</v>
      </c>
      <c r="C257" s="88" t="str">
        <f>IFERROR(VLOOKUP(B257,Utilitaires!$C$9:$D$13,2,FALSE),"")</f>
        <v>Taux de VÉRACITÉ</v>
      </c>
      <c r="D257" s="110" t="s">
        <v>281</v>
      </c>
      <c r="E257" s="110" t="s">
        <v>281</v>
      </c>
    </row>
    <row r="258" spans="1:5" ht="28.5" customHeight="1">
      <c r="A258" s="86" t="s">
        <v>227</v>
      </c>
      <c r="B258" s="87" t="s">
        <v>647</v>
      </c>
      <c r="C258" s="88" t="str">
        <f>IFERROR(VLOOKUP(B258,Utilitaires!$C$9:$D$13,2,FALSE),"")</f>
        <v>Taux de VÉRACITÉ</v>
      </c>
      <c r="D258" s="110" t="s">
        <v>281</v>
      </c>
      <c r="E258" s="110" t="s">
        <v>281</v>
      </c>
    </row>
    <row r="259" spans="1:5" ht="28.5" customHeight="1">
      <c r="A259" s="86" t="s">
        <v>228</v>
      </c>
      <c r="B259" s="87" t="s">
        <v>647</v>
      </c>
      <c r="C259" s="88" t="str">
        <f>IFERROR(VLOOKUP(B259,Utilitaires!$C$9:$D$13,2,FALSE),"")</f>
        <v>Taux de VÉRACITÉ</v>
      </c>
      <c r="D259" s="110" t="s">
        <v>281</v>
      </c>
      <c r="E259" s="110" t="s">
        <v>281</v>
      </c>
    </row>
    <row r="260" spans="1:5" ht="28.5" customHeight="1">
      <c r="A260" s="86" t="s">
        <v>229</v>
      </c>
      <c r="B260" s="87" t="s">
        <v>647</v>
      </c>
      <c r="C260" s="88" t="str">
        <f>IFERROR(VLOOKUP(B260,Utilitaires!$C$9:$D$13,2,FALSE),"")</f>
        <v>Taux de VÉRACITÉ</v>
      </c>
      <c r="D260" s="110" t="s">
        <v>281</v>
      </c>
      <c r="E260" s="110" t="s">
        <v>281</v>
      </c>
    </row>
    <row r="261" spans="1:5" ht="28.5" customHeight="1">
      <c r="A261" s="86" t="s">
        <v>230</v>
      </c>
      <c r="B261" s="87" t="s">
        <v>647</v>
      </c>
      <c r="C261" s="88" t="str">
        <f>IFERROR(VLOOKUP(B261,Utilitaires!$C$9:$D$13,2,FALSE),"")</f>
        <v>Taux de VÉRACITÉ</v>
      </c>
      <c r="D261" s="110" t="s">
        <v>281</v>
      </c>
      <c r="E261" s="110" t="s">
        <v>281</v>
      </c>
    </row>
    <row r="262" spans="1:5" ht="28.5" customHeight="1">
      <c r="A262" s="86" t="s">
        <v>231</v>
      </c>
      <c r="B262" s="87" t="s">
        <v>647</v>
      </c>
      <c r="C262" s="88" t="str">
        <f>IFERROR(VLOOKUP(B262,Utilitaires!$C$9:$D$13,2,FALSE),"")</f>
        <v>Taux de VÉRACITÉ</v>
      </c>
      <c r="D262" s="110" t="s">
        <v>281</v>
      </c>
      <c r="E262" s="110" t="s">
        <v>281</v>
      </c>
    </row>
    <row r="263" spans="1:5" ht="47.1" customHeight="1">
      <c r="A263" s="86" t="s">
        <v>232</v>
      </c>
      <c r="B263" s="87" t="s">
        <v>647</v>
      </c>
      <c r="C263" s="88" t="str">
        <f>IFERROR(VLOOKUP(B263,Utilitaires!$C$9:$D$13,2,FALSE),"")</f>
        <v>Taux de VÉRACITÉ</v>
      </c>
      <c r="D263" s="110" t="s">
        <v>281</v>
      </c>
      <c r="E263" s="110" t="s">
        <v>281</v>
      </c>
    </row>
    <row r="264" spans="1:5" ht="22.5" customHeight="1">
      <c r="A264" s="86" t="s">
        <v>239</v>
      </c>
      <c r="B264" s="87" t="s">
        <v>647</v>
      </c>
      <c r="C264" s="88" t="str">
        <f>IFERROR(VLOOKUP(B264,Utilitaires!$C$9:$D$13,2,FALSE),"")</f>
        <v>Taux de VÉRACITÉ</v>
      </c>
      <c r="D264" s="110" t="s">
        <v>281</v>
      </c>
      <c r="E264" s="110" t="s">
        <v>281</v>
      </c>
    </row>
    <row r="265" spans="1:5" ht="22.5" customHeight="1">
      <c r="A265" s="86" t="s">
        <v>240</v>
      </c>
      <c r="B265" s="87" t="s">
        <v>647</v>
      </c>
      <c r="C265" s="88" t="str">
        <f>IFERROR(VLOOKUP(B265,Utilitaires!$C$9:$D$13,2,FALSE),"")</f>
        <v>Taux de VÉRACITÉ</v>
      </c>
      <c r="D265" s="110" t="s">
        <v>281</v>
      </c>
      <c r="E265" s="110" t="s">
        <v>281</v>
      </c>
    </row>
    <row r="266" spans="1:5" ht="22.5" customHeight="1">
      <c r="A266" s="86" t="s">
        <v>241</v>
      </c>
      <c r="B266" s="87" t="s">
        <v>647</v>
      </c>
      <c r="C266" s="88" t="str">
        <f>IFERROR(VLOOKUP(B266,Utilitaires!$C$9:$D$13,2,FALSE),"")</f>
        <v>Taux de VÉRACITÉ</v>
      </c>
      <c r="D266" s="110" t="s">
        <v>281</v>
      </c>
      <c r="E266" s="110" t="s">
        <v>281</v>
      </c>
    </row>
    <row r="267" spans="1:5" s="60" customFormat="1" ht="39.950000000000003" customHeight="1">
      <c r="A267" s="82" t="s">
        <v>242</v>
      </c>
      <c r="B267" s="121"/>
      <c r="C267" s="84" t="str">
        <f>IFERROR(AVERAGE(C268,C272,C277,C280,C284),"")</f>
        <v/>
      </c>
      <c r="D267" s="85" t="s">
        <v>354</v>
      </c>
      <c r="E267" s="268" t="s">
        <v>353</v>
      </c>
    </row>
    <row r="268" spans="1:5" s="60" customFormat="1" ht="39.950000000000003" customHeight="1">
      <c r="A268" s="118" t="s">
        <v>250</v>
      </c>
      <c r="B268" s="119"/>
      <c r="C268" s="112" t="str">
        <f>IFERROR(SUMIFS(C269:C271,C269:C271,"&lt;&gt;Taux de véracité",C269:C271,"&lt;&gt;NA")/COUNTIFS(C269:C271,"&lt;&gt;NA",C269:C271,"&lt;&gt;Taux de véracité"),"")</f>
        <v/>
      </c>
      <c r="D268" s="120" t="s">
        <v>354</v>
      </c>
      <c r="E268" s="275" t="s">
        <v>353</v>
      </c>
    </row>
    <row r="269" spans="1:5" ht="27" customHeight="1">
      <c r="A269" s="86" t="s">
        <v>243</v>
      </c>
      <c r="B269" s="87" t="s">
        <v>647</v>
      </c>
      <c r="C269" s="88" t="str">
        <f>IFERROR(VLOOKUP(B269,Utilitaires!$C$9:$D$13,2,FALSE),"")</f>
        <v>Taux de VÉRACITÉ</v>
      </c>
      <c r="D269" s="110" t="s">
        <v>281</v>
      </c>
      <c r="E269" s="110" t="s">
        <v>281</v>
      </c>
    </row>
    <row r="270" spans="1:5" ht="27" customHeight="1">
      <c r="A270" s="86" t="s">
        <v>244</v>
      </c>
      <c r="B270" s="87" t="s">
        <v>647</v>
      </c>
      <c r="C270" s="88" t="str">
        <f>IFERROR(VLOOKUP(B270,Utilitaires!$C$9:$D$13,2,FALSE),"")</f>
        <v>Taux de VÉRACITÉ</v>
      </c>
      <c r="D270" s="110" t="s">
        <v>281</v>
      </c>
      <c r="E270" s="110" t="s">
        <v>281</v>
      </c>
    </row>
    <row r="271" spans="1:5" ht="27" customHeight="1">
      <c r="A271" s="86" t="s">
        <v>245</v>
      </c>
      <c r="B271" s="87" t="s">
        <v>647</v>
      </c>
      <c r="C271" s="88" t="str">
        <f>IFERROR(VLOOKUP(B271,Utilitaires!$C$9:$D$13,2,FALSE),"")</f>
        <v>Taux de VÉRACITÉ</v>
      </c>
      <c r="D271" s="110" t="s">
        <v>281</v>
      </c>
      <c r="E271" s="110" t="s">
        <v>281</v>
      </c>
    </row>
    <row r="272" spans="1:5" s="60" customFormat="1" ht="39.950000000000003" customHeight="1">
      <c r="A272" s="118" t="s">
        <v>251</v>
      </c>
      <c r="B272" s="119"/>
      <c r="C272" s="112" t="str">
        <f>IFERROR(SUMIFS(C273:C276,C273:C276,"&lt;&gt;Taux de véracité",C273:C276,"&lt;&gt;NA")/COUNTIFS(C273:C276,"&lt;&gt;NA",C273:C276,"&lt;&gt;Taux de véracité"),"")</f>
        <v/>
      </c>
      <c r="D272" s="113" t="s">
        <v>354</v>
      </c>
      <c r="E272" s="269" t="s">
        <v>353</v>
      </c>
    </row>
    <row r="273" spans="1:5" ht="23.25" customHeight="1">
      <c r="A273" s="86" t="s">
        <v>252</v>
      </c>
      <c r="B273" s="87" t="s">
        <v>647</v>
      </c>
      <c r="C273" s="88" t="str">
        <f>IFERROR(VLOOKUP(B273,Utilitaires!$C$9:$D$13,2,FALSE),"")</f>
        <v>Taux de VÉRACITÉ</v>
      </c>
      <c r="D273" s="110" t="s">
        <v>281</v>
      </c>
      <c r="E273" s="110" t="s">
        <v>281</v>
      </c>
    </row>
    <row r="274" spans="1:5" ht="23.25" customHeight="1">
      <c r="A274" s="86" t="s">
        <v>269</v>
      </c>
      <c r="B274" s="87" t="s">
        <v>647</v>
      </c>
      <c r="C274" s="88" t="str">
        <f>IFERROR(VLOOKUP(B274,Utilitaires!$C$9:$D$13,2,FALSE),"")</f>
        <v>Taux de VÉRACITÉ</v>
      </c>
      <c r="D274" s="110" t="s">
        <v>281</v>
      </c>
      <c r="E274" s="110" t="s">
        <v>281</v>
      </c>
    </row>
    <row r="275" spans="1:5" ht="23.25" customHeight="1">
      <c r="A275" s="86" t="s">
        <v>270</v>
      </c>
      <c r="B275" s="87" t="s">
        <v>647</v>
      </c>
      <c r="C275" s="88" t="str">
        <f>IFERROR(VLOOKUP(B275,Utilitaires!$C$9:$D$13,2,FALSE),"")</f>
        <v>Taux de VÉRACITÉ</v>
      </c>
      <c r="D275" s="110" t="s">
        <v>281</v>
      </c>
      <c r="E275" s="110" t="s">
        <v>281</v>
      </c>
    </row>
    <row r="276" spans="1:5" ht="23.25" customHeight="1">
      <c r="A276" s="86" t="s">
        <v>253</v>
      </c>
      <c r="B276" s="87" t="s">
        <v>647</v>
      </c>
      <c r="C276" s="88" t="str">
        <f>IFERROR(VLOOKUP(B276,Utilitaires!$C$9:$D$13,2,FALSE),"")</f>
        <v>Taux de VÉRACITÉ</v>
      </c>
      <c r="D276" s="110" t="s">
        <v>281</v>
      </c>
      <c r="E276" s="110" t="s">
        <v>281</v>
      </c>
    </row>
    <row r="277" spans="1:5" s="60" customFormat="1" ht="39.950000000000003" customHeight="1">
      <c r="A277" s="118" t="s">
        <v>254</v>
      </c>
      <c r="B277" s="119"/>
      <c r="C277" s="112" t="str">
        <f>IFERROR(SUMIFS(C278:C279,C278:C279,"&lt;&gt;Taux de véracité",C278:C279,"&lt;&gt;NA")/COUNTIFS(C278:C279,"&lt;&gt;NA",C278:C279,"&lt;&gt;Taux de véracité"),"")</f>
        <v/>
      </c>
      <c r="D277" s="113" t="s">
        <v>354</v>
      </c>
      <c r="E277" s="269" t="s">
        <v>353</v>
      </c>
    </row>
    <row r="278" spans="1:5" ht="18.75" customHeight="1">
      <c r="A278" s="86" t="s">
        <v>255</v>
      </c>
      <c r="B278" s="87" t="s">
        <v>647</v>
      </c>
      <c r="C278" s="88" t="str">
        <f>IFERROR(VLOOKUP(B278,Utilitaires!$C$9:$D$13,2,FALSE),"")</f>
        <v>Taux de VÉRACITÉ</v>
      </c>
      <c r="D278" s="110" t="s">
        <v>281</v>
      </c>
      <c r="E278" s="110" t="s">
        <v>281</v>
      </c>
    </row>
    <row r="279" spans="1:5" ht="18.75" customHeight="1">
      <c r="A279" s="86" t="s">
        <v>256</v>
      </c>
      <c r="B279" s="87" t="s">
        <v>647</v>
      </c>
      <c r="C279" s="88" t="str">
        <f>IFERROR(VLOOKUP(B279,Utilitaires!$C$9:$D$13,2,FALSE),"")</f>
        <v>Taux de VÉRACITÉ</v>
      </c>
      <c r="D279" s="110" t="s">
        <v>281</v>
      </c>
      <c r="E279" s="110" t="s">
        <v>281</v>
      </c>
    </row>
    <row r="280" spans="1:5" s="60" customFormat="1" ht="39.950000000000003" customHeight="1">
      <c r="A280" s="118" t="s">
        <v>266</v>
      </c>
      <c r="B280" s="119"/>
      <c r="C280" s="112" t="str">
        <f>IFERROR(SUMIFS(C281:C283,C281:C283,"&lt;&gt;Taux de véracité",C281:C283,"&lt;&gt;NA")/COUNTIFS(C281:C283,"&lt;&gt;NA",C281:C283,"&lt;&gt;Taux de véracité"),"")</f>
        <v/>
      </c>
      <c r="D280" s="113" t="s">
        <v>354</v>
      </c>
      <c r="E280" s="269" t="s">
        <v>353</v>
      </c>
    </row>
    <row r="281" spans="1:5" ht="36.75" customHeight="1">
      <c r="A281" s="86" t="s">
        <v>257</v>
      </c>
      <c r="B281" s="87" t="s">
        <v>647</v>
      </c>
      <c r="C281" s="88" t="str">
        <f>IFERROR(VLOOKUP(B281,Utilitaires!$C$9:$D$13,2,FALSE),"")</f>
        <v>Taux de VÉRACITÉ</v>
      </c>
      <c r="D281" s="110" t="s">
        <v>281</v>
      </c>
      <c r="E281" s="110" t="s">
        <v>281</v>
      </c>
    </row>
    <row r="282" spans="1:5" ht="36.75" customHeight="1">
      <c r="A282" s="86" t="s">
        <v>258</v>
      </c>
      <c r="B282" s="87" t="s">
        <v>647</v>
      </c>
      <c r="C282" s="88" t="str">
        <f>IFERROR(VLOOKUP(B282,Utilitaires!$C$9:$D$13,2,FALSE),"")</f>
        <v>Taux de VÉRACITÉ</v>
      </c>
      <c r="D282" s="110" t="s">
        <v>281</v>
      </c>
      <c r="E282" s="110" t="s">
        <v>281</v>
      </c>
    </row>
    <row r="283" spans="1:5" ht="36.75" customHeight="1">
      <c r="A283" s="86" t="s">
        <v>259</v>
      </c>
      <c r="B283" s="87" t="s">
        <v>647</v>
      </c>
      <c r="C283" s="88" t="str">
        <f>IFERROR(VLOOKUP(B283,Utilitaires!$C$9:$D$13,2,FALSE),"")</f>
        <v>Taux de VÉRACITÉ</v>
      </c>
      <c r="D283" s="110" t="s">
        <v>281</v>
      </c>
      <c r="E283" s="110" t="s">
        <v>281</v>
      </c>
    </row>
    <row r="284" spans="1:5" s="60" customFormat="1" ht="39.950000000000003" customHeight="1">
      <c r="A284" s="118" t="s">
        <v>267</v>
      </c>
      <c r="B284" s="119"/>
      <c r="C284" s="112" t="str">
        <f>IFERROR(SUMIFS(C285:C291,C285:C291,"&lt;&gt;Taux de véracité",C285:C291,"&lt;&gt;NA")/COUNTIFS(C285:C291,"&lt;&gt;NA",C285:C291,"&lt;&gt;Taux de véracité"),"")</f>
        <v/>
      </c>
      <c r="D284" s="113" t="s">
        <v>354</v>
      </c>
      <c r="E284" s="269" t="s">
        <v>353</v>
      </c>
    </row>
    <row r="285" spans="1:5" ht="30" customHeight="1">
      <c r="A285" s="86" t="s">
        <v>260</v>
      </c>
      <c r="B285" s="87" t="s">
        <v>647</v>
      </c>
      <c r="C285" s="88" t="str">
        <f>IFERROR(VLOOKUP(B285,Utilitaires!$C$9:$D$13,2,FALSE),"")</f>
        <v>Taux de VÉRACITÉ</v>
      </c>
      <c r="D285" s="110" t="s">
        <v>281</v>
      </c>
      <c r="E285" s="110" t="s">
        <v>281</v>
      </c>
    </row>
    <row r="286" spans="1:5" ht="30" customHeight="1">
      <c r="A286" s="86" t="s">
        <v>261</v>
      </c>
      <c r="B286" s="87" t="s">
        <v>647</v>
      </c>
      <c r="C286" s="88" t="str">
        <f>IFERROR(VLOOKUP(B286,Utilitaires!$C$9:$D$13,2,FALSE),"")</f>
        <v>Taux de VÉRACITÉ</v>
      </c>
      <c r="D286" s="110" t="s">
        <v>281</v>
      </c>
      <c r="E286" s="110" t="s">
        <v>281</v>
      </c>
    </row>
    <row r="287" spans="1:5" ht="30" customHeight="1">
      <c r="A287" s="86" t="s">
        <v>262</v>
      </c>
      <c r="B287" s="87" t="s">
        <v>647</v>
      </c>
      <c r="C287" s="88" t="str">
        <f>IFERROR(VLOOKUP(B287,Utilitaires!$C$9:$D$13,2,FALSE),"")</f>
        <v>Taux de VÉRACITÉ</v>
      </c>
      <c r="D287" s="110" t="s">
        <v>281</v>
      </c>
      <c r="E287" s="110" t="s">
        <v>281</v>
      </c>
    </row>
    <row r="288" spans="1:5" ht="30" customHeight="1">
      <c r="A288" s="86" t="s">
        <v>268</v>
      </c>
      <c r="B288" s="87" t="s">
        <v>647</v>
      </c>
      <c r="C288" s="88" t="str">
        <f>IFERROR(VLOOKUP(B288,Utilitaires!$C$9:$D$13,2,FALSE),"")</f>
        <v>Taux de VÉRACITÉ</v>
      </c>
      <c r="D288" s="110" t="s">
        <v>281</v>
      </c>
      <c r="E288" s="110" t="s">
        <v>281</v>
      </c>
    </row>
    <row r="289" spans="1:5" ht="30" customHeight="1">
      <c r="A289" s="86" t="s">
        <v>263</v>
      </c>
      <c r="B289" s="87" t="s">
        <v>647</v>
      </c>
      <c r="C289" s="88" t="str">
        <f>IFERROR(VLOOKUP(B289,Utilitaires!$C$9:$D$13,2,FALSE),"")</f>
        <v>Taux de VÉRACITÉ</v>
      </c>
      <c r="D289" s="110" t="s">
        <v>281</v>
      </c>
      <c r="E289" s="110" t="s">
        <v>281</v>
      </c>
    </row>
    <row r="290" spans="1:5" ht="30" customHeight="1">
      <c r="A290" s="86" t="s">
        <v>264</v>
      </c>
      <c r="B290" s="87" t="s">
        <v>647</v>
      </c>
      <c r="C290" s="88" t="str">
        <f>IFERROR(VLOOKUP(B290,Utilitaires!$C$9:$D$13,2,FALSE),"")</f>
        <v>Taux de VÉRACITÉ</v>
      </c>
      <c r="D290" s="110" t="s">
        <v>281</v>
      </c>
      <c r="E290" s="110" t="s">
        <v>281</v>
      </c>
    </row>
    <row r="291" spans="1:5" ht="30" customHeight="1">
      <c r="A291" s="86" t="s">
        <v>265</v>
      </c>
      <c r="B291" s="87" t="s">
        <v>647</v>
      </c>
      <c r="C291" s="88" t="str">
        <f>IFERROR(VLOOKUP(B291,Utilitaires!$C$9:$D$13,2,FALSE),"")</f>
        <v>Taux de VÉRACITÉ</v>
      </c>
      <c r="D291" s="110" t="s">
        <v>281</v>
      </c>
      <c r="E291" s="110" t="s">
        <v>281</v>
      </c>
    </row>
    <row r="292" spans="1:5" s="76" customFormat="1" ht="39.950000000000003" customHeight="1">
      <c r="A292" s="117" t="s">
        <v>159</v>
      </c>
      <c r="B292" s="108"/>
      <c r="C292" s="109" t="str">
        <f>IFERROR(AVERAGE(C293,C317),"")</f>
        <v/>
      </c>
      <c r="D292" s="271" t="str">
        <f>IFERROR(VLOOKUP(E292,Utilitaires!$G$9:$J$13,2,FALSE),"")</f>
        <v/>
      </c>
      <c r="E292" s="270" t="str">
        <f>IFERROR(IF(C292="",Utilitaires!$B$2,VLOOKUP(C292,Utilitaires!$E$9:$G$13,3)),"")</f>
        <v>En attente…</v>
      </c>
    </row>
    <row r="293" spans="1:5" s="60" customFormat="1" ht="39.950000000000003" customHeight="1">
      <c r="A293" s="82" t="s">
        <v>160</v>
      </c>
      <c r="B293" s="83"/>
      <c r="C293" s="84" t="str">
        <f>IFERROR(SUMIFS(C294:C316,C294:C316,"&lt;&gt;Taux de véracité",C294:C316,"&lt;&gt;NA")/COUNTIFS(C294:C316,"&lt;&gt;NA",C294:C316,"&lt;&gt;Taux de véracité"),"")</f>
        <v/>
      </c>
      <c r="D293" s="115" t="str">
        <f>IFERROR(VLOOKUP(E293,Utilitaires!$G$9:$J$13,2,FALSE),"")</f>
        <v/>
      </c>
      <c r="E293" s="265" t="str">
        <f>IFERROR(IF(C293="",Utilitaires!$B$2,VLOOKUP(C293,Utilitaires!$E$9:$G$13,3)),"")</f>
        <v>En attente…</v>
      </c>
    </row>
    <row r="294" spans="1:5" ht="32.25" customHeight="1">
      <c r="A294" s="86" t="s">
        <v>559</v>
      </c>
      <c r="B294" s="87" t="s">
        <v>647</v>
      </c>
      <c r="C294" s="88" t="str">
        <f>IFERROR(VLOOKUP(B294,Utilitaires!$C$9:$D$13,2,FALSE),"")</f>
        <v>Taux de VÉRACITÉ</v>
      </c>
      <c r="D294" s="110" t="s">
        <v>281</v>
      </c>
      <c r="E294" s="110" t="s">
        <v>281</v>
      </c>
    </row>
    <row r="295" spans="1:5" ht="32.25" customHeight="1">
      <c r="A295" s="86" t="s">
        <v>161</v>
      </c>
      <c r="B295" s="87" t="s">
        <v>647</v>
      </c>
      <c r="C295" s="88" t="str">
        <f>IFERROR(VLOOKUP(B295,Utilitaires!$C$9:$D$13,2,FALSE),"")</f>
        <v>Taux de VÉRACITÉ</v>
      </c>
      <c r="D295" s="110" t="s">
        <v>281</v>
      </c>
      <c r="E295" s="110" t="s">
        <v>281</v>
      </c>
    </row>
    <row r="296" spans="1:5" ht="32.25" customHeight="1">
      <c r="A296" s="86" t="s">
        <v>162</v>
      </c>
      <c r="B296" s="87" t="s">
        <v>647</v>
      </c>
      <c r="C296" s="88" t="str">
        <f>IFERROR(VLOOKUP(B296,Utilitaires!$C$9:$D$13,2,FALSE),"")</f>
        <v>Taux de VÉRACITÉ</v>
      </c>
      <c r="D296" s="110" t="s">
        <v>281</v>
      </c>
      <c r="E296" s="110" t="s">
        <v>281</v>
      </c>
    </row>
    <row r="297" spans="1:5" ht="32.25" customHeight="1">
      <c r="A297" s="86" t="s">
        <v>163</v>
      </c>
      <c r="B297" s="87" t="s">
        <v>647</v>
      </c>
      <c r="C297" s="88" t="str">
        <f>IFERROR(VLOOKUP(B297,Utilitaires!$C$9:$D$13,2,FALSE),"")</f>
        <v>Taux de VÉRACITÉ</v>
      </c>
      <c r="D297" s="110" t="s">
        <v>281</v>
      </c>
      <c r="E297" s="110" t="s">
        <v>281</v>
      </c>
    </row>
    <row r="298" spans="1:5" ht="32.25" customHeight="1">
      <c r="A298" s="86" t="s">
        <v>164</v>
      </c>
      <c r="B298" s="87" t="s">
        <v>647</v>
      </c>
      <c r="C298" s="88" t="str">
        <f>IFERROR(VLOOKUP(B298,Utilitaires!$C$9:$D$13,2,FALSE),"")</f>
        <v>Taux de VÉRACITÉ</v>
      </c>
      <c r="D298" s="110" t="s">
        <v>281</v>
      </c>
      <c r="E298" s="110" t="s">
        <v>281</v>
      </c>
    </row>
    <row r="299" spans="1:5" ht="33.75">
      <c r="A299" s="86" t="s">
        <v>165</v>
      </c>
      <c r="B299" s="87" t="s">
        <v>647</v>
      </c>
      <c r="C299" s="88" t="str">
        <f>IFERROR(VLOOKUP(B299,Utilitaires!$C$9:$D$13,2,FALSE),"")</f>
        <v>Taux de VÉRACITÉ</v>
      </c>
      <c r="D299" s="110" t="s">
        <v>281</v>
      </c>
      <c r="E299" s="110" t="s">
        <v>281</v>
      </c>
    </row>
    <row r="300" spans="1:5" ht="56.25">
      <c r="A300" s="86" t="s">
        <v>166</v>
      </c>
      <c r="B300" s="87" t="s">
        <v>647</v>
      </c>
      <c r="C300" s="88" t="str">
        <f>IFERROR(VLOOKUP(B300,Utilitaires!$C$9:$D$13,2,FALSE),"")</f>
        <v>Taux de VÉRACITÉ</v>
      </c>
      <c r="D300" s="110" t="s">
        <v>281</v>
      </c>
      <c r="E300" s="110" t="s">
        <v>281</v>
      </c>
    </row>
    <row r="301" spans="1:5" ht="63.75" customHeight="1">
      <c r="A301" s="86" t="s">
        <v>167</v>
      </c>
      <c r="B301" s="87" t="s">
        <v>647</v>
      </c>
      <c r="C301" s="88" t="str">
        <f>IFERROR(VLOOKUP(B301,Utilitaires!$C$9:$D$13,2,FALSE),"")</f>
        <v>Taux de VÉRACITÉ</v>
      </c>
      <c r="D301" s="110" t="s">
        <v>281</v>
      </c>
      <c r="E301" s="110" t="s">
        <v>281</v>
      </c>
    </row>
    <row r="302" spans="1:5" ht="63.75" customHeight="1">
      <c r="A302" s="86" t="s">
        <v>168</v>
      </c>
      <c r="B302" s="87" t="s">
        <v>647</v>
      </c>
      <c r="C302" s="88" t="str">
        <f>IFERROR(VLOOKUP(B302,Utilitaires!$C$9:$D$13,2,FALSE),"")</f>
        <v>Taux de VÉRACITÉ</v>
      </c>
      <c r="D302" s="110" t="s">
        <v>281</v>
      </c>
      <c r="E302" s="110" t="s">
        <v>281</v>
      </c>
    </row>
    <row r="303" spans="1:5" ht="45.75" customHeight="1">
      <c r="A303" s="86" t="s">
        <v>169</v>
      </c>
      <c r="B303" s="87" t="s">
        <v>647</v>
      </c>
      <c r="C303" s="88" t="str">
        <f>IFERROR(VLOOKUP(B303,Utilitaires!$C$9:$D$13,2,FALSE),"")</f>
        <v>Taux de VÉRACITÉ</v>
      </c>
      <c r="D303" s="110" t="s">
        <v>281</v>
      </c>
      <c r="E303" s="110" t="s">
        <v>281</v>
      </c>
    </row>
    <row r="304" spans="1:5" ht="45.75" customHeight="1">
      <c r="A304" s="86" t="s">
        <v>170</v>
      </c>
      <c r="B304" s="87" t="s">
        <v>647</v>
      </c>
      <c r="C304" s="88" t="str">
        <f>IFERROR(VLOOKUP(B304,Utilitaires!$C$9:$D$13,2,FALSE),"")</f>
        <v>Taux de VÉRACITÉ</v>
      </c>
      <c r="D304" s="110" t="s">
        <v>281</v>
      </c>
      <c r="E304" s="110" t="s">
        <v>281</v>
      </c>
    </row>
    <row r="305" spans="1:5" ht="45.75" customHeight="1">
      <c r="A305" s="86" t="s">
        <v>171</v>
      </c>
      <c r="B305" s="87" t="s">
        <v>647</v>
      </c>
      <c r="C305" s="88" t="str">
        <f>IFERROR(VLOOKUP(B305,Utilitaires!$C$9:$D$13,2,FALSE),"")</f>
        <v>Taux de VÉRACITÉ</v>
      </c>
      <c r="D305" s="110" t="s">
        <v>281</v>
      </c>
      <c r="E305" s="110" t="s">
        <v>281</v>
      </c>
    </row>
    <row r="306" spans="1:5" ht="32.25" customHeight="1">
      <c r="A306" s="86" t="s">
        <v>172</v>
      </c>
      <c r="B306" s="87" t="s">
        <v>647</v>
      </c>
      <c r="C306" s="88" t="str">
        <f>IFERROR(VLOOKUP(B306,Utilitaires!$C$9:$D$13,2,FALSE),"")</f>
        <v>Taux de VÉRACITÉ</v>
      </c>
      <c r="D306" s="110" t="s">
        <v>281</v>
      </c>
      <c r="E306" s="110" t="s">
        <v>281</v>
      </c>
    </row>
    <row r="307" spans="1:5" ht="32.25" customHeight="1">
      <c r="A307" s="86" t="s">
        <v>560</v>
      </c>
      <c r="B307" s="87" t="s">
        <v>647</v>
      </c>
      <c r="C307" s="88" t="str">
        <f>IFERROR(VLOOKUP(B307,Utilitaires!$C$9:$D$13,2,FALSE),"")</f>
        <v>Taux de VÉRACITÉ</v>
      </c>
      <c r="D307" s="110" t="s">
        <v>281</v>
      </c>
      <c r="E307" s="110" t="s">
        <v>281</v>
      </c>
    </row>
    <row r="308" spans="1:5" ht="32.25" customHeight="1">
      <c r="A308" s="86" t="s">
        <v>173</v>
      </c>
      <c r="B308" s="87" t="s">
        <v>647</v>
      </c>
      <c r="C308" s="88" t="str">
        <f>IFERROR(VLOOKUP(B308,Utilitaires!$C$9:$D$13,2,FALSE),"")</f>
        <v>Taux de VÉRACITÉ</v>
      </c>
      <c r="D308" s="110" t="s">
        <v>281</v>
      </c>
      <c r="E308" s="110" t="s">
        <v>281</v>
      </c>
    </row>
    <row r="309" spans="1:5" ht="32.25" customHeight="1">
      <c r="A309" s="86" t="s">
        <v>561</v>
      </c>
      <c r="B309" s="87" t="s">
        <v>647</v>
      </c>
      <c r="C309" s="88" t="str">
        <f>IFERROR(VLOOKUP(B309,Utilitaires!$C$9:$D$13,2,FALSE),"")</f>
        <v>Taux de VÉRACITÉ</v>
      </c>
      <c r="D309" s="110" t="s">
        <v>281</v>
      </c>
      <c r="E309" s="110" t="s">
        <v>281</v>
      </c>
    </row>
    <row r="310" spans="1:5" ht="45.95" customHeight="1">
      <c r="A310" s="86" t="s">
        <v>562</v>
      </c>
      <c r="B310" s="87" t="s">
        <v>647</v>
      </c>
      <c r="C310" s="88" t="str">
        <f>IFERROR(VLOOKUP(B310,Utilitaires!$C$9:$D$13,2,FALSE),"")</f>
        <v>Taux de VÉRACITÉ</v>
      </c>
      <c r="D310" s="110" t="s">
        <v>281</v>
      </c>
      <c r="E310" s="110" t="s">
        <v>281</v>
      </c>
    </row>
    <row r="311" spans="1:5" ht="45.95" customHeight="1">
      <c r="A311" s="86" t="s">
        <v>563</v>
      </c>
      <c r="B311" s="87" t="s">
        <v>647</v>
      </c>
      <c r="C311" s="88" t="str">
        <f>IFERROR(VLOOKUP(B311,Utilitaires!$C$9:$D$13,2,FALSE),"")</f>
        <v>Taux de VÉRACITÉ</v>
      </c>
      <c r="D311" s="110" t="s">
        <v>281</v>
      </c>
      <c r="E311" s="110" t="s">
        <v>281</v>
      </c>
    </row>
    <row r="312" spans="1:5" ht="45.95" customHeight="1">
      <c r="A312" s="86" t="s">
        <v>564</v>
      </c>
      <c r="B312" s="87" t="s">
        <v>647</v>
      </c>
      <c r="C312" s="88" t="str">
        <f>IFERROR(VLOOKUP(B312,Utilitaires!$C$9:$D$13,2,FALSE),"")</f>
        <v>Taux de VÉRACITÉ</v>
      </c>
      <c r="D312" s="110" t="s">
        <v>281</v>
      </c>
      <c r="E312" s="110" t="s">
        <v>281</v>
      </c>
    </row>
    <row r="313" spans="1:5" ht="48.75" customHeight="1">
      <c r="A313" s="86" t="s">
        <v>565</v>
      </c>
      <c r="B313" s="87" t="s">
        <v>647</v>
      </c>
      <c r="C313" s="88" t="str">
        <f>IFERROR(VLOOKUP(B313,Utilitaires!$C$9:$D$13,2,FALSE),"")</f>
        <v>Taux de VÉRACITÉ</v>
      </c>
      <c r="D313" s="110" t="s">
        <v>281</v>
      </c>
      <c r="E313" s="110" t="s">
        <v>281</v>
      </c>
    </row>
    <row r="314" spans="1:5" ht="48.75" customHeight="1">
      <c r="A314" s="86" t="s">
        <v>566</v>
      </c>
      <c r="B314" s="87" t="s">
        <v>647</v>
      </c>
      <c r="C314" s="88" t="str">
        <f>IFERROR(VLOOKUP(B314,Utilitaires!$C$9:$D$13,2,FALSE),"")</f>
        <v>Taux de VÉRACITÉ</v>
      </c>
      <c r="D314" s="110" t="s">
        <v>281</v>
      </c>
      <c r="E314" s="110" t="s">
        <v>281</v>
      </c>
    </row>
    <row r="315" spans="1:5" ht="48.75" customHeight="1">
      <c r="A315" s="86" t="s">
        <v>567</v>
      </c>
      <c r="B315" s="87" t="s">
        <v>647</v>
      </c>
      <c r="C315" s="88" t="str">
        <f>IFERROR(VLOOKUP(B315,Utilitaires!$C$9:$D$13,2,FALSE),"")</f>
        <v>Taux de VÉRACITÉ</v>
      </c>
      <c r="D315" s="110" t="s">
        <v>281</v>
      </c>
      <c r="E315" s="110" t="s">
        <v>281</v>
      </c>
    </row>
    <row r="316" spans="1:5" ht="28.5" customHeight="1">
      <c r="A316" s="86" t="s">
        <v>568</v>
      </c>
      <c r="B316" s="87" t="s">
        <v>647</v>
      </c>
      <c r="C316" s="88" t="str">
        <f>IFERROR(VLOOKUP(B316,Utilitaires!$C$9:$D$13,2,FALSE),"")</f>
        <v>Taux de VÉRACITÉ</v>
      </c>
      <c r="D316" s="110" t="s">
        <v>281</v>
      </c>
      <c r="E316" s="110" t="s">
        <v>281</v>
      </c>
    </row>
    <row r="317" spans="1:5" s="60" customFormat="1" ht="39.950000000000003" customHeight="1">
      <c r="A317" s="82" t="s">
        <v>174</v>
      </c>
      <c r="B317" s="121"/>
      <c r="C317" s="84" t="str">
        <f>IFERROR(SUMIFS(C318:C337,C318:C337,"&lt;&gt;Taux de véracité",C318:C337,"&lt;&gt;NA")/COUNTIFS(C318:C337,"&lt;&gt;NA",C318:C337,"&lt;&gt;Taux de véracité"),"")</f>
        <v/>
      </c>
      <c r="D317" s="115" t="str">
        <f>IFERROR(VLOOKUP(E317,Utilitaires!$G$9:$J$13,2,FALSE),"")</f>
        <v/>
      </c>
      <c r="E317" s="265" t="str">
        <f>IFERROR(IF(C317="",Utilitaires!$B$2,VLOOKUP(C317,Utilitaires!$E$9:$G$13,3)),"")</f>
        <v>En attente…</v>
      </c>
    </row>
    <row r="318" spans="1:5" ht="22.5">
      <c r="A318" s="86" t="s">
        <v>569</v>
      </c>
      <c r="B318" s="87" t="s">
        <v>647</v>
      </c>
      <c r="C318" s="88" t="str">
        <f>IFERROR(VLOOKUP(B318,Utilitaires!$C$9:$D$13,2,FALSE),"")</f>
        <v>Taux de VÉRACITÉ</v>
      </c>
      <c r="D318" s="110" t="s">
        <v>281</v>
      </c>
      <c r="E318" s="110" t="s">
        <v>281</v>
      </c>
    </row>
    <row r="319" spans="1:5" ht="45" customHeight="1">
      <c r="A319" s="86" t="s">
        <v>570</v>
      </c>
      <c r="B319" s="87" t="s">
        <v>647</v>
      </c>
      <c r="C319" s="88" t="str">
        <f>IFERROR(VLOOKUP(B319,Utilitaires!$C$9:$D$13,2,FALSE),"")</f>
        <v>Taux de VÉRACITÉ</v>
      </c>
      <c r="D319" s="110" t="s">
        <v>281</v>
      </c>
      <c r="E319" s="110" t="s">
        <v>281</v>
      </c>
    </row>
    <row r="320" spans="1:5" ht="45" customHeight="1">
      <c r="A320" s="86" t="s">
        <v>571</v>
      </c>
      <c r="B320" s="87" t="s">
        <v>647</v>
      </c>
      <c r="C320" s="88" t="str">
        <f>IFERROR(VLOOKUP(B320,Utilitaires!$C$9:$D$13,2,FALSE),"")</f>
        <v>Taux de VÉRACITÉ</v>
      </c>
      <c r="D320" s="110" t="s">
        <v>281</v>
      </c>
      <c r="E320" s="110" t="s">
        <v>281</v>
      </c>
    </row>
    <row r="321" spans="1:5" ht="30" customHeight="1">
      <c r="A321" s="86" t="s">
        <v>572</v>
      </c>
      <c r="B321" s="87" t="s">
        <v>647</v>
      </c>
      <c r="C321" s="88" t="str">
        <f>IFERROR(VLOOKUP(B321,Utilitaires!$C$9:$D$13,2,FALSE),"")</f>
        <v>Taux de VÉRACITÉ</v>
      </c>
      <c r="D321" s="110" t="s">
        <v>281</v>
      </c>
      <c r="E321" s="110" t="s">
        <v>281</v>
      </c>
    </row>
    <row r="322" spans="1:5" ht="47.1" customHeight="1">
      <c r="A322" s="86" t="s">
        <v>573</v>
      </c>
      <c r="B322" s="87" t="s">
        <v>647</v>
      </c>
      <c r="C322" s="88" t="str">
        <f>IFERROR(VLOOKUP(B322,Utilitaires!$C$9:$D$13,2,FALSE),"")</f>
        <v>Taux de VÉRACITÉ</v>
      </c>
      <c r="D322" s="110" t="s">
        <v>281</v>
      </c>
      <c r="E322" s="110" t="s">
        <v>281</v>
      </c>
    </row>
    <row r="323" spans="1:5" ht="31.5" customHeight="1">
      <c r="A323" s="86" t="s">
        <v>574</v>
      </c>
      <c r="B323" s="87" t="s">
        <v>647</v>
      </c>
      <c r="C323" s="88" t="str">
        <f>IFERROR(VLOOKUP(B323,Utilitaires!$C$9:$D$13,2,FALSE),"")</f>
        <v>Taux de VÉRACITÉ</v>
      </c>
      <c r="D323" s="110" t="s">
        <v>281</v>
      </c>
      <c r="E323" s="110" t="s">
        <v>281</v>
      </c>
    </row>
    <row r="324" spans="1:5" ht="33.75" customHeight="1">
      <c r="A324" s="86" t="s">
        <v>575</v>
      </c>
      <c r="B324" s="87" t="s">
        <v>647</v>
      </c>
      <c r="C324" s="88" t="str">
        <f>IFERROR(VLOOKUP(B324,Utilitaires!$C$9:$D$13,2,FALSE),"")</f>
        <v>Taux de VÉRACITÉ</v>
      </c>
      <c r="D324" s="110" t="s">
        <v>281</v>
      </c>
      <c r="E324" s="110" t="s">
        <v>281</v>
      </c>
    </row>
    <row r="325" spans="1:5" ht="18" customHeight="1">
      <c r="A325" s="86" t="s">
        <v>576</v>
      </c>
      <c r="B325" s="87" t="s">
        <v>647</v>
      </c>
      <c r="C325" s="88" t="str">
        <f>IFERROR(VLOOKUP(B325,Utilitaires!$C$9:$D$13,2,FALSE),"")</f>
        <v>Taux de VÉRACITÉ</v>
      </c>
      <c r="D325" s="110" t="s">
        <v>281</v>
      </c>
      <c r="E325" s="110" t="s">
        <v>281</v>
      </c>
    </row>
    <row r="326" spans="1:5" ht="32.25" customHeight="1">
      <c r="A326" s="86" t="s">
        <v>577</v>
      </c>
      <c r="B326" s="87" t="s">
        <v>647</v>
      </c>
      <c r="C326" s="88" t="str">
        <f>IFERROR(VLOOKUP(B326,Utilitaires!$C$9:$D$13,2,FALSE),"")</f>
        <v>Taux de VÉRACITÉ</v>
      </c>
      <c r="D326" s="110" t="s">
        <v>281</v>
      </c>
      <c r="E326" s="110" t="s">
        <v>281</v>
      </c>
    </row>
    <row r="327" spans="1:5" ht="63" customHeight="1">
      <c r="A327" s="86" t="s">
        <v>578</v>
      </c>
      <c r="B327" s="87" t="s">
        <v>647</v>
      </c>
      <c r="C327" s="88" t="str">
        <f>IFERROR(VLOOKUP(B327,Utilitaires!$C$9:$D$13,2,FALSE),"")</f>
        <v>Taux de VÉRACITÉ</v>
      </c>
      <c r="D327" s="110" t="s">
        <v>281</v>
      </c>
      <c r="E327" s="110" t="s">
        <v>281</v>
      </c>
    </row>
    <row r="328" spans="1:5" ht="35.1" customHeight="1">
      <c r="A328" s="86" t="s">
        <v>589</v>
      </c>
      <c r="B328" s="87" t="s">
        <v>647</v>
      </c>
      <c r="C328" s="88" t="str">
        <f>IFERROR(VLOOKUP(B328,Utilitaires!$C$9:$D$13,2,FALSE),"")</f>
        <v>Taux de VÉRACITÉ</v>
      </c>
      <c r="D328" s="110" t="s">
        <v>281</v>
      </c>
      <c r="E328" s="110" t="s">
        <v>281</v>
      </c>
    </row>
    <row r="329" spans="1:5" ht="24" customHeight="1">
      <c r="A329" s="86" t="s">
        <v>579</v>
      </c>
      <c r="B329" s="87" t="s">
        <v>647</v>
      </c>
      <c r="C329" s="88" t="str">
        <f>IFERROR(VLOOKUP(B329,Utilitaires!$C$9:$D$13,2,FALSE),"")</f>
        <v>Taux de VÉRACITÉ</v>
      </c>
      <c r="D329" s="110" t="s">
        <v>281</v>
      </c>
      <c r="E329" s="110" t="s">
        <v>281</v>
      </c>
    </row>
    <row r="330" spans="1:5" ht="36" customHeight="1">
      <c r="A330" s="86" t="s">
        <v>580</v>
      </c>
      <c r="B330" s="87" t="s">
        <v>647</v>
      </c>
      <c r="C330" s="88" t="str">
        <f>IFERROR(VLOOKUP(B330,Utilitaires!$C$9:$D$13,2,FALSE),"")</f>
        <v>Taux de VÉRACITÉ</v>
      </c>
      <c r="D330" s="110" t="s">
        <v>281</v>
      </c>
      <c r="E330" s="110" t="s">
        <v>281</v>
      </c>
    </row>
    <row r="331" spans="1:5" ht="36" customHeight="1">
      <c r="A331" s="86" t="s">
        <v>581</v>
      </c>
      <c r="B331" s="87" t="s">
        <v>647</v>
      </c>
      <c r="C331" s="88" t="str">
        <f>IFERROR(VLOOKUP(B331,Utilitaires!$C$9:$D$13,2,FALSE),"")</f>
        <v>Taux de VÉRACITÉ</v>
      </c>
      <c r="D331" s="110" t="s">
        <v>281</v>
      </c>
      <c r="E331" s="110" t="s">
        <v>281</v>
      </c>
    </row>
    <row r="332" spans="1:5" ht="36" customHeight="1">
      <c r="A332" s="86" t="s">
        <v>582</v>
      </c>
      <c r="B332" s="87" t="s">
        <v>647</v>
      </c>
      <c r="C332" s="88" t="str">
        <f>IFERROR(VLOOKUP(B332,Utilitaires!$C$9:$D$13,2,FALSE),"")</f>
        <v>Taux de VÉRACITÉ</v>
      </c>
      <c r="D332" s="110" t="s">
        <v>281</v>
      </c>
      <c r="E332" s="110" t="s">
        <v>281</v>
      </c>
    </row>
    <row r="333" spans="1:5" ht="36" customHeight="1">
      <c r="A333" s="86" t="s">
        <v>583</v>
      </c>
      <c r="B333" s="87" t="s">
        <v>647</v>
      </c>
      <c r="C333" s="88" t="str">
        <f>IFERROR(VLOOKUP(B333,Utilitaires!$C$9:$D$13,2,FALSE),"")</f>
        <v>Taux de VÉRACITÉ</v>
      </c>
      <c r="D333" s="110" t="s">
        <v>281</v>
      </c>
      <c r="E333" s="110" t="s">
        <v>281</v>
      </c>
    </row>
    <row r="334" spans="1:5" ht="36" customHeight="1">
      <c r="A334" s="86" t="s">
        <v>584</v>
      </c>
      <c r="B334" s="87" t="s">
        <v>647</v>
      </c>
      <c r="C334" s="88" t="str">
        <f>IFERROR(VLOOKUP(B334,Utilitaires!$C$9:$D$13,2,FALSE),"")</f>
        <v>Taux de VÉRACITÉ</v>
      </c>
      <c r="D334" s="110" t="s">
        <v>281</v>
      </c>
      <c r="E334" s="110" t="s">
        <v>281</v>
      </c>
    </row>
    <row r="335" spans="1:5" ht="34.5" customHeight="1">
      <c r="A335" s="86" t="s">
        <v>585</v>
      </c>
      <c r="B335" s="87" t="s">
        <v>647</v>
      </c>
      <c r="C335" s="88" t="str">
        <f>IFERROR(VLOOKUP(B335,Utilitaires!$C$9:$D$13,2,FALSE),"")</f>
        <v>Taux de VÉRACITÉ</v>
      </c>
      <c r="D335" s="110" t="s">
        <v>281</v>
      </c>
      <c r="E335" s="110" t="s">
        <v>281</v>
      </c>
    </row>
    <row r="336" spans="1:5" ht="34.5" customHeight="1">
      <c r="A336" s="86" t="s">
        <v>586</v>
      </c>
      <c r="B336" s="87" t="s">
        <v>647</v>
      </c>
      <c r="C336" s="88" t="str">
        <f>IFERROR(VLOOKUP(B336,Utilitaires!$C$9:$D$13,2,FALSE),"")</f>
        <v>Taux de VÉRACITÉ</v>
      </c>
      <c r="D336" s="110" t="s">
        <v>281</v>
      </c>
      <c r="E336" s="110" t="s">
        <v>281</v>
      </c>
    </row>
    <row r="337" spans="1:5" ht="34.5" customHeight="1">
      <c r="A337" s="86" t="s">
        <v>587</v>
      </c>
      <c r="B337" s="87" t="s">
        <v>647</v>
      </c>
      <c r="C337" s="88" t="str">
        <f>IFERROR(VLOOKUP(B337,Utilitaires!$C$9:$D$13,2,FALSE),"")</f>
        <v>Taux de VÉRACITÉ</v>
      </c>
      <c r="D337" s="110" t="s">
        <v>281</v>
      </c>
      <c r="E337" s="110" t="s">
        <v>281</v>
      </c>
    </row>
  </sheetData>
  <sheetProtection sheet="1" objects="1" scenarios="1" formatCells="0" formatColumns="0" formatRows="0" selectLockedCells="1"/>
  <mergeCells count="10">
    <mergeCell ref="A9:E9"/>
    <mergeCell ref="A5:A8"/>
    <mergeCell ref="B4:D4"/>
    <mergeCell ref="A3:A4"/>
    <mergeCell ref="E3:E5"/>
    <mergeCell ref="B5:C5"/>
    <mergeCell ref="B6:D6"/>
    <mergeCell ref="E6:E8"/>
    <mergeCell ref="B7:D8"/>
    <mergeCell ref="B3:D3"/>
  </mergeCells>
  <phoneticPr fontId="4" type="noConversion"/>
  <dataValidations count="3">
    <dataValidation type="list" allowBlank="1" showInputMessage="1" showErrorMessage="1" sqref="B267:B268 B277 B223 B272 B284" xr:uid="{00000000-0002-0000-0200-000000000000}">
      <formula1>$B$20:$B$24</formula1>
    </dataValidation>
    <dataValidation allowBlank="1" showInputMessage="1" showErrorMessage="1" prompt="Indiquez ici les noms des participants" sqref="E3:E5" xr:uid="{00000000-0002-0000-0200-000001000000}"/>
    <dataValidation allowBlank="1" showInputMessage="1" showErrorMessage="1" prompt="Signature de l'animateur de l'évaluation" sqref="E6:E8" xr:uid="{00000000-0002-0000-0200-000002000000}"/>
  </dataValidations>
  <printOptions horizontalCentered="1"/>
  <pageMargins left="0.19685039370078741" right="0.19685039370078741" top="0" bottom="0.39370078740157483" header="0" footer="0.19685039370078741"/>
  <pageSetup paperSize="9" orientation="landscape" r:id="rId1"/>
  <headerFooter>
    <oddFooter>&amp;L&amp;"Arial Italique,Italique"&amp;6&amp;K000000Fichier : &amp;F&amp;C&amp;"Arial Italique,Italique"&amp;6&amp;K000000Onglet : &amp;A                                        &amp;R&amp;"Arial Italique,Italique"&amp;6&amp;K000000Imprimé le &amp;D, page n° &amp;P/&amp;N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585" operator="containsText" id="{68FDA285-9F8A-4750-B9A5-7FC7DA71FA0C}">
            <xm:f>NOT(ISERROR(SEARCH('Mode d''emploi'!$C$35,D223)))</xm:f>
            <xm:f>'Mode d''emploi'!$C$35</xm:f>
            <x14:dxf>
              <fill>
                <patternFill>
                  <bgColor theme="4" tint="0.79998168889431442"/>
                </patternFill>
              </fill>
            </x14:dxf>
          </x14:cfRule>
          <x14:cfRule type="containsText" priority="586" operator="containsText" id="{D978392D-DC4C-4882-A818-B0D55D2ED9C0}">
            <xm:f>NOT(ISERROR(SEARCH('Mode d''emploi'!$C$39,D223)))</xm:f>
            <xm:f>'Mode d''emploi'!$C$39</xm:f>
            <x14:dxf>
              <fill>
                <patternFill>
                  <bgColor theme="4" tint="0.79998168889431442"/>
                </patternFill>
              </fill>
            </x14:dxf>
          </x14:cfRule>
          <xm:sqref>D268:E268 D223:E223 D227:E227</xm:sqref>
        </x14:conditionalFormatting>
        <x14:conditionalFormatting xmlns:xm="http://schemas.microsoft.com/office/excel/2006/main">
          <x14:cfRule type="containsText" priority="131" operator="containsText" id="{B262F095-1186-4FA5-83B8-97AE622E5461}">
            <xm:f>NOT(ISERROR(SEARCH('\Users\Gil\Documents\Sites_Web\master_mq\public_html\extranets\admin\04_enseignement\2019-2020\M2\IDCA\notes\C:\Users\NDOK\Desktop\[Maitrise documentaire et des enregistrements.xlsx]Mode d''emploi'!#REF!,D11)))</xm:f>
            <xm:f>'\Users\Gil\Documents\Sites_Web\master_mq\public_html\extranets\admin\04_enseignement\2019-2020\M2\IDCA\notes\C:\Users\NDOK\Desktop\[Maitrise documentaire et des enregistrements.xlsx]Mode d''emploi'!#REF!</xm:f>
            <x14:dxf>
              <fill>
                <patternFill>
                  <bgColor rgb="FFFFFF99"/>
                </patternFill>
              </fill>
            </x14:dxf>
          </x14:cfRule>
          <x14:cfRule type="containsText" priority="132" operator="containsText" id="{502509A8-6937-4617-8857-09CC1FF0CBD1}">
            <xm:f>NOT(ISERROR(SEARCH('\Users\Gil\Documents\Sites_Web\master_mq\public_html\extranets\admin\04_enseignement\2019-2020\M2\IDCA\notes\C:\Users\NDOK\Desktop\[Maitrise documentaire et des enregistrements.xlsx]Mode d''emploi'!#REF!,D11)))</xm:f>
            <xm:f>'\Users\Gil\Documents\Sites_Web\master_mq\public_html\extranets\admin\04_enseignement\2019-2020\M2\IDCA\notes\C:\Users\NDOK\Desktop\[Maitrise documentaire et des enregistrements.xlsx]Mode d''emploi'!#REF!</xm:f>
            <x14:dxf>
              <fill>
                <patternFill>
                  <bgColor rgb="FFFF7C80"/>
                </patternFill>
              </fill>
            </x14:dxf>
          </x14:cfRule>
          <xm:sqref>D11</xm:sqref>
        </x14:conditionalFormatting>
        <x14:conditionalFormatting xmlns:xm="http://schemas.microsoft.com/office/excel/2006/main">
          <x14:cfRule type="containsText" priority="129" operator="containsText" id="{1576F525-F467-4618-8CA9-26523C12B8F6}">
            <xm:f>NOT(ISERROR(SEARCH('\Users\Gil\Documents\Sites_Web\master_mq\public_html\extranets\admin\04_enseignement\2019-2020\M2\IDCA\notes\C:\Users\NDOK\Desktop\[Maitrise documentaire et des enregistrements.xlsx]Mode d''emploi'!#REF!,E11)))</xm:f>
            <xm:f>'\Users\Gil\Documents\Sites_Web\master_mq\public_html\extranets\admin\04_enseignement\2019-2020\M2\IDCA\notes\C:\Users\NDOK\Desktop\[Maitrise documentaire et des enregistrements.xlsx]Mode d''emploi'!#REF!</xm:f>
            <x14:dxf>
              <fill>
                <patternFill>
                  <bgColor rgb="FFFFFF99"/>
                </patternFill>
              </fill>
            </x14:dxf>
          </x14:cfRule>
          <x14:cfRule type="containsText" priority="130" operator="containsText" id="{90F2BB84-79DD-43A8-9DC5-D1328F2E6623}">
            <xm:f>NOT(ISERROR(SEARCH('\Users\Gil\Documents\Sites_Web\master_mq\public_html\extranets\admin\04_enseignement\2019-2020\M2\IDCA\notes\C:\Users\NDOK\Desktop\[Maitrise documentaire et des enregistrements.xlsx]Mode d''emploi'!#REF!,E11)))</xm:f>
            <xm:f>'\Users\Gil\Documents\Sites_Web\master_mq\public_html\extranets\admin\04_enseignement\2019-2020\M2\IDCA\notes\C:\Users\NDOK\Desktop\[Maitrise documentaire et des enregistrements.xlsx]Mode d''emploi'!#REF!</xm:f>
            <x14:dxf>
              <fill>
                <patternFill>
                  <bgColor rgb="FFFF7C80"/>
                </patternFill>
              </fill>
            </x14:dxf>
          </x14:cfRule>
          <xm:sqref>E11</xm:sqref>
        </x14:conditionalFormatting>
        <x14:conditionalFormatting xmlns:xm="http://schemas.microsoft.com/office/excel/2006/main">
          <x14:cfRule type="containsText" priority="932" operator="containsText" id="{C8534D39-D173-471E-B898-6CB6E463EA66}">
            <xm:f>NOT(ISERROR(SEARCH('Mode d''emploi'!$C$37,D223)))</xm:f>
            <xm:f>'Mode d''emploi'!$C$37</xm:f>
            <x14:dxf>
              <fill>
                <patternFill>
                  <bgColor rgb="FFFFFF00"/>
                </patternFill>
              </fill>
            </x14:dxf>
          </x14:cfRule>
          <x14:cfRule type="containsText" priority="933" operator="containsText" id="{FE24766C-97ED-478D-8C1F-6D81047E5DFF}">
            <xm:f>NOT(ISERROR(SEARCH('Mode d''emploi'!$C$38,D223)))</xm:f>
            <xm:f>'Mode d''emploi'!$C$38</xm:f>
            <x14:dxf>
              <fill>
                <patternFill>
                  <bgColor rgb="FFFF0000"/>
                </patternFill>
              </fill>
            </x14:dxf>
          </x14:cfRule>
          <x14:cfRule type="containsText" priority="934" operator="containsText" id="{E1D39160-BD8C-4DBB-A44F-1E5A3E8E0A7E}">
            <xm:f>NOT(ISERROR(SEARCH('Mode d''emploi'!$C$36,D223)))</xm:f>
            <xm:f>'Mode d''emploi'!$C$36</xm:f>
            <x14:dxf>
              <fill>
                <patternFill>
                  <bgColor rgb="FF00B050"/>
                </patternFill>
              </fill>
            </x14:dxf>
          </x14:cfRule>
          <xm:sqref>D268:E268 D223:E223 D227:E227</xm:sqref>
        </x14:conditionalFormatting>
        <x14:conditionalFormatting xmlns:xm="http://schemas.microsoft.com/office/excel/2006/main">
          <x14:cfRule type="containsText" priority="965" operator="containsText" id="{F0415E48-139B-4D53-9E52-8FA6A91FCE57}">
            <xm:f>NOT(ISERROR(SEARCH('Mode d''emploi'!$C$37,A3)))</xm:f>
            <xm:f>'Mode d''emploi'!$C$37</xm:f>
            <x14:dxf>
              <fill>
                <patternFill>
                  <bgColor rgb="FFFFFF99"/>
                </patternFill>
              </fill>
            </x14:dxf>
          </x14:cfRule>
          <x14:cfRule type="containsText" priority="966" operator="containsText" id="{EC981657-38CB-46C2-8547-3572EC37891B}">
            <xm:f>NOT(ISERROR(SEARCH('Mode d''emploi'!$C$38,A3)))</xm:f>
            <xm:f>'Mode d''emploi'!$C$38</xm:f>
            <x14:dxf>
              <fill>
                <patternFill>
                  <bgColor rgb="FFFF7C80"/>
                </patternFill>
              </fill>
            </x14:dxf>
          </x14:cfRule>
          <xm:sqref>D10:E10 D3:D5 A3</xm:sqref>
        </x14:conditionalFormatting>
        <x14:conditionalFormatting xmlns:xm="http://schemas.microsoft.com/office/excel/2006/main">
          <x14:cfRule type="containsText" priority="10" operator="containsText" id="{8BF270B2-EF6A-4F64-919E-2BFB8B3AFE4F}">
            <xm:f>NOT(ISERROR(SEARCH(Utilitaires!$C$10,B2)))</xm:f>
            <xm:f>Utilitaires!$C$10</xm:f>
            <x14:dxf>
              <fill>
                <patternFill>
                  <bgColor theme="9" tint="0.39994506668294322"/>
                </patternFill>
              </fill>
            </x14:dxf>
          </x14:cfRule>
          <xm:sqref>B2:B8 B10:B1048576</xm:sqref>
        </x14:conditionalFormatting>
        <x14:conditionalFormatting xmlns:xm="http://schemas.microsoft.com/office/excel/2006/main">
          <x14:cfRule type="containsText" priority="8" operator="containsText" id="{33056427-8D04-4036-8B28-A92EEC882898}">
            <xm:f>NOT(ISERROR(SEARCH(Utilitaires!$C$12,B2)))</xm:f>
            <xm:f>Utilitaires!$C$12</xm:f>
            <x14:dxf>
              <fill>
                <patternFill>
                  <bgColor rgb="FFFF7C80"/>
                </patternFill>
              </fill>
            </x14:dxf>
          </x14:cfRule>
          <x14:cfRule type="containsText" priority="9" operator="containsText" id="{0025EDCA-3588-4CD7-BA49-F6990B86C424}">
            <xm:f>NOT(ISERROR(SEARCH(Utilitaires!$C$11,B2)))</xm:f>
            <xm:f>Utilitaires!$C$11</xm:f>
            <x14:dxf>
              <fill>
                <patternFill>
                  <bgColor theme="7" tint="0.59996337778862885"/>
                </patternFill>
              </fill>
            </x14:dxf>
          </x14:cfRule>
          <xm:sqref>B2:B8 D2:D8 D10:D12 D24:D25 D32 D43 D49 D52 D62 D80 D84 D89 D92 D99 D102 D106 D113:D114 D160:D161 D173 D176 D179 D182 D185 D201 D221:D223 D227 D243 D267:D268 D272 D277 D280 D284 D292:D293 D317 D338:D1048576 B10:B1048576</xm:sqref>
        </x14:conditionalFormatting>
        <x14:conditionalFormatting xmlns:xm="http://schemas.microsoft.com/office/excel/2006/main">
          <x14:cfRule type="containsText" priority="5" operator="containsText" id="{F6218EE3-98CB-404D-B41C-DDCBC4F2B217}">
            <xm:f>NOT(ISERROR(SEARCH(Utilitaires!$C$11,B1)))</xm:f>
            <xm:f>Utilitaires!$C$11</xm:f>
            <x14:dxf>
              <fill>
                <patternFill>
                  <bgColor theme="7" tint="0.59996337778862885"/>
                </patternFill>
              </fill>
            </x14:dxf>
          </x14:cfRule>
          <x14:cfRule type="containsText" priority="6" operator="containsText" id="{123CB9EF-513D-3342-857F-285768978127}">
            <xm:f>NOT(ISERROR(SEARCH(Utilitaires!$C$12,B1)))</xm:f>
            <xm:f>Utilitaires!$C$12</xm:f>
            <x14:dxf>
              <fill>
                <patternFill>
                  <bgColor rgb="FFFF7C80"/>
                </patternFill>
              </fill>
            </x14:dxf>
          </x14:cfRule>
          <x14:cfRule type="containsText" priority="7" operator="containsText" id="{34DD6015-D515-C44B-AB0F-AB9E7DB1200B}">
            <xm:f>NOT(ISERROR(SEARCH(Utilitaires!$C$10,B1)))</xm:f>
            <xm:f>Utilitaires!$C$10</xm:f>
            <x14:dxf>
              <fill>
                <patternFill>
                  <bgColor theme="9" tint="0.39994506668294322"/>
                </patternFill>
              </fill>
            </x14:dxf>
          </x14:cfRule>
          <xm:sqref>B1</xm:sqref>
        </x14:conditionalFormatting>
        <x14:conditionalFormatting xmlns:xm="http://schemas.microsoft.com/office/excel/2006/main">
          <x14:cfRule type="containsText" priority="3" operator="containsText" id="{6DC8DA3B-8792-2B46-B680-7EE4C714AF19}">
            <xm:f>NOT(ISERROR(SEARCH('Mode d''emploi'!$C$37,E3)))</xm:f>
            <xm:f>'Mode d''emploi'!$C$37</xm:f>
            <x14:dxf>
              <fill>
                <patternFill>
                  <bgColor rgb="FFFFFF99"/>
                </patternFill>
              </fill>
            </x14:dxf>
          </x14:cfRule>
          <x14:cfRule type="containsText" priority="4" operator="containsText" id="{2E2F67BE-7B38-9F4A-A286-94EB45B26D82}">
            <xm:f>NOT(ISERROR(SEARCH('Mode d''emploi'!$C$38,E3)))</xm:f>
            <xm:f>'Mode d''emploi'!$C$38</xm:f>
            <x14:dxf>
              <fill>
                <patternFill>
                  <bgColor rgb="FFFF7C80"/>
                </patternFill>
              </fill>
            </x14:dxf>
          </x14:cfRule>
          <xm:sqref>E3</xm:sqref>
        </x14:conditionalFormatting>
        <x14:conditionalFormatting xmlns:xm="http://schemas.microsoft.com/office/excel/2006/main">
          <x14:cfRule type="containsText" priority="1" operator="containsText" id="{A5DD90E6-D0B1-FE4C-A2CD-379D04448A65}">
            <xm:f>NOT(ISERROR(SEARCH('Mode d''emploi'!$C$37,E6)))</xm:f>
            <xm:f>'Mode d''emploi'!$C$37</xm:f>
            <x14:dxf>
              <fill>
                <patternFill>
                  <bgColor rgb="FFFFFF99"/>
                </patternFill>
              </fill>
            </x14:dxf>
          </x14:cfRule>
          <x14:cfRule type="containsText" priority="2" operator="containsText" id="{849CB64C-52C5-0842-A412-516196DFAE50}">
            <xm:f>NOT(ISERROR(SEARCH('Mode d''emploi'!$C$38,E6)))</xm:f>
            <xm:f>'Mode d''emploi'!$C$38</xm:f>
            <x14:dxf>
              <fill>
                <patternFill>
                  <bgColor rgb="FFFF7C80"/>
                </patternFill>
              </fill>
            </x14:dxf>
          </x14:cfRule>
          <xm:sqref>E6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Utilitaires!$C$9:$C$13</xm:f>
          </x14:formula1>
          <xm:sqref>B278:B279 B285:B291 B273:B276 B269:B271 B244:B266 B228:B242 B224:B226 B202:B220 B186:B200 B180:B181 B183:B184 B177:B178 B174:B175 B162:B172 B115:B159 B107:B112 B103:B105 B100:B101 B93:B98 B90:B91 B85:B88 B81:B83 B63:B79 B53:B61 B50:B51 B44:B48 B33:B42 B26:B31 B281:B283 B294:B316 B13:B23 B318:B337</xm:sqref>
        </x14:dataValidation>
        <x14:dataValidation type="list" allowBlank="1" showInputMessage="1" showErrorMessage="1" xr:uid="{00000000-0002-0000-0200-000004000000}">
          <x14:formula1>
            <xm:f>'Mode d''emploi'!$C$35:$C$39</xm:f>
          </x14:formula1>
          <xm:sqref>B280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rgb="FFFFFF00"/>
  </sheetPr>
  <dimension ref="A1:BY99"/>
  <sheetViews>
    <sheetView showGridLines="0" zoomScaleNormal="100" workbookViewId="0">
      <selection activeCell="H6" sqref="H6:H8"/>
    </sheetView>
  </sheetViews>
  <sheetFormatPr baseColWidth="10" defaultColWidth="10.6640625" defaultRowHeight="11.25"/>
  <cols>
    <col min="1" max="4" width="14.6640625" style="128" customWidth="1"/>
    <col min="5" max="5" width="20.44140625" style="128" customWidth="1"/>
    <col min="6" max="6" width="14.6640625" style="128" customWidth="1"/>
    <col min="7" max="7" width="12.33203125" style="128" customWidth="1"/>
    <col min="8" max="8" width="15.33203125" style="128" customWidth="1"/>
    <col min="9" max="16384" width="10.6640625" style="128"/>
  </cols>
  <sheetData>
    <row r="1" spans="1:77" s="142" customFormat="1">
      <c r="A1" s="320" t="str">
        <f>'Mode d''emploi'!A1</f>
        <v> © UTC 2020 - Master IDS -  Etude complète : travaux.master.utc.fr réf n° IDS041</v>
      </c>
      <c r="H1" s="143" t="str">
        <f>'Mode d''emploi'!J1</f>
        <v>© KABBABI K, MHAMDI S, NYAGAM D - Contact : nyagamdonald@gmail.com</v>
      </c>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row>
    <row r="2" spans="1:77">
      <c r="A2" s="145" t="str">
        <f>'Mode d''emploi'!A2</f>
        <v>Document d'appui à la déclaration première partie de conformité au règlement 2017/745</v>
      </c>
      <c r="B2" s="146"/>
      <c r="C2" s="147"/>
      <c r="D2" s="147"/>
      <c r="E2" s="148"/>
      <c r="F2" s="147"/>
      <c r="G2" s="149"/>
      <c r="H2" s="149" t="s">
        <v>0</v>
      </c>
    </row>
    <row r="3" spans="1:77" ht="30" customHeight="1">
      <c r="A3" s="150"/>
      <c r="B3" s="153"/>
      <c r="C3" s="153"/>
      <c r="D3" s="153"/>
      <c r="E3" s="154" t="s">
        <v>634</v>
      </c>
      <c r="F3" s="153"/>
      <c r="G3" s="153"/>
      <c r="H3" s="155"/>
    </row>
    <row r="4" spans="1:77" ht="6" customHeight="1">
      <c r="A4" s="127"/>
      <c r="B4" s="123"/>
      <c r="C4" s="123"/>
      <c r="D4" s="123"/>
      <c r="E4" s="124"/>
      <c r="F4" s="123"/>
      <c r="G4" s="123"/>
      <c r="H4" s="123"/>
    </row>
    <row r="5" spans="1:77" ht="20.100000000000001" customHeight="1">
      <c r="A5" s="466" t="s">
        <v>590</v>
      </c>
      <c r="B5" s="467"/>
      <c r="C5" s="467"/>
      <c r="D5" s="467"/>
      <c r="E5" s="467"/>
      <c r="F5" s="467"/>
      <c r="G5" s="467"/>
      <c r="H5" s="468"/>
    </row>
    <row r="6" spans="1:77" ht="24.75" customHeight="1">
      <c r="A6" s="456" t="str">
        <f>'Mode d''emploi'!A6</f>
        <v>Organisme :</v>
      </c>
      <c r="B6" s="457"/>
      <c r="C6" s="458" t="str">
        <f>'Mode d''emploi'!D6</f>
        <v>Nom de l'établissement</v>
      </c>
      <c r="D6" s="459"/>
      <c r="E6" s="160" t="str">
        <f>'Mode d''emploi'!H6</f>
        <v>Indiquez le type de dispositif</v>
      </c>
      <c r="F6" s="470" t="s">
        <v>598</v>
      </c>
      <c r="G6" s="471"/>
      <c r="H6" s="408" t="s">
        <v>597</v>
      </c>
    </row>
    <row r="7" spans="1:77" ht="24.75" customHeight="1">
      <c r="A7" s="460" t="str">
        <f>'Mode d''emploi'!A7</f>
        <v xml:space="preserve"> Personne chargée de veiller 
au respect de la réglementation (PCVRR) : </v>
      </c>
      <c r="B7" s="461"/>
      <c r="C7" s="156" t="str">
        <f>'Mode d''emploi'!D7</f>
        <v>NOM et Prénom du PCVRR</v>
      </c>
      <c r="D7" s="157"/>
      <c r="E7" s="476" t="str">
        <f>Evaluation_par_Chapitre!B7</f>
        <v>Indiquez le nom du dispositif</v>
      </c>
      <c r="F7" s="472" t="str">
        <f>Evaluation_par_Chapitre!$E$3</f>
        <v>Indiquez ici les noms des participants</v>
      </c>
      <c r="G7" s="473"/>
      <c r="H7" s="409"/>
    </row>
    <row r="8" spans="1:77" ht="20.100000000000001" customHeight="1">
      <c r="A8" s="454" t="str">
        <f>'Mode d''emploi'!A8:C8</f>
        <v xml:space="preserve"> Coordonnées :</v>
      </c>
      <c r="B8" s="455"/>
      <c r="C8" s="158" t="str">
        <f>'Mode d''emploi'!D8</f>
        <v>email</v>
      </c>
      <c r="D8" s="159" t="str">
        <f>'Mode d''emploi'!F8</f>
        <v>tel</v>
      </c>
      <c r="E8" s="477"/>
      <c r="F8" s="474"/>
      <c r="G8" s="475"/>
      <c r="H8" s="410"/>
    </row>
    <row r="9" spans="1:77" ht="12.95" customHeight="1">
      <c r="A9" s="465" t="str">
        <f>'Mode d''emploi'!A5:J5</f>
        <v>Attention : Seules les cases blanches écrites en bleu peuvent être modifiées par l’utilisateur. Cela concerne toutes les parties de l’outil</v>
      </c>
      <c r="B9" s="465"/>
      <c r="C9" s="465"/>
      <c r="D9" s="465"/>
      <c r="E9" s="465"/>
      <c r="F9" s="465"/>
      <c r="G9" s="465"/>
      <c r="H9" s="465"/>
    </row>
    <row r="10" spans="1:77" s="125" customFormat="1" ht="20.100000000000001" customHeight="1">
      <c r="A10" s="462" t="s">
        <v>638</v>
      </c>
      <c r="B10" s="463"/>
      <c r="C10" s="463"/>
      <c r="D10" s="463"/>
      <c r="E10" s="463"/>
      <c r="F10" s="463"/>
      <c r="G10" s="463"/>
      <c r="H10" s="464"/>
    </row>
    <row r="11" spans="1:77" ht="15.95" customHeight="1">
      <c r="A11" s="412" t="s">
        <v>320</v>
      </c>
      <c r="B11" s="413"/>
      <c r="C11" s="413"/>
      <c r="D11" s="414"/>
      <c r="E11" s="483" t="s">
        <v>617</v>
      </c>
      <c r="F11" s="484"/>
      <c r="G11" s="165" t="s">
        <v>595</v>
      </c>
      <c r="H11" s="166" t="str">
        <f>F59</f>
        <v/>
      </c>
    </row>
    <row r="12" spans="1:77" ht="15" customHeight="1">
      <c r="A12" s="419" t="s">
        <v>321</v>
      </c>
      <c r="B12" s="420"/>
      <c r="C12" s="420"/>
      <c r="D12" s="421"/>
      <c r="E12" s="167"/>
      <c r="F12" s="168"/>
      <c r="G12" s="169"/>
      <c r="H12" s="170"/>
    </row>
    <row r="13" spans="1:77" ht="39" customHeight="1">
      <c r="A13" s="422"/>
      <c r="B13" s="423"/>
      <c r="C13" s="423"/>
      <c r="D13" s="424"/>
      <c r="E13" s="167"/>
      <c r="F13" s="171"/>
      <c r="G13" s="171"/>
      <c r="H13" s="172"/>
    </row>
    <row r="14" spans="1:77" ht="15.95" customHeight="1">
      <c r="A14" s="412" t="s">
        <v>322</v>
      </c>
      <c r="B14" s="413"/>
      <c r="C14" s="413"/>
      <c r="D14" s="414"/>
      <c r="E14" s="167"/>
      <c r="F14" s="171"/>
      <c r="G14" s="171"/>
      <c r="H14" s="172"/>
    </row>
    <row r="15" spans="1:77" s="151" customFormat="1" ht="33.75">
      <c r="A15" s="161" t="s">
        <v>594</v>
      </c>
      <c r="B15" s="162" t="s">
        <v>593</v>
      </c>
      <c r="C15" s="163" t="s">
        <v>592</v>
      </c>
      <c r="D15" s="164" t="s">
        <v>591</v>
      </c>
      <c r="E15" s="173"/>
      <c r="F15" s="174"/>
      <c r="G15" s="174"/>
      <c r="H15" s="175"/>
    </row>
    <row r="16" spans="1:77" ht="45" customHeight="1">
      <c r="A16" s="428" t="s">
        <v>1</v>
      </c>
      <c r="B16" s="415"/>
      <c r="C16" s="415"/>
      <c r="D16" s="416"/>
      <c r="E16" s="167"/>
      <c r="F16" s="171"/>
      <c r="G16" s="171"/>
      <c r="H16" s="172"/>
    </row>
    <row r="17" spans="1:8" ht="45" customHeight="1">
      <c r="A17" s="428"/>
      <c r="B17" s="415"/>
      <c r="C17" s="415"/>
      <c r="D17" s="416"/>
      <c r="E17" s="167"/>
      <c r="F17" s="171"/>
      <c r="G17" s="171"/>
      <c r="H17" s="172"/>
    </row>
    <row r="18" spans="1:8" ht="45" customHeight="1">
      <c r="A18" s="428" t="s">
        <v>2</v>
      </c>
      <c r="B18" s="415"/>
      <c r="C18" s="415"/>
      <c r="D18" s="416"/>
      <c r="E18" s="167"/>
      <c r="F18" s="171"/>
      <c r="G18" s="171"/>
      <c r="H18" s="172"/>
    </row>
    <row r="19" spans="1:8" ht="45" customHeight="1">
      <c r="A19" s="428"/>
      <c r="B19" s="415"/>
      <c r="C19" s="415"/>
      <c r="D19" s="416"/>
      <c r="E19" s="167"/>
      <c r="F19" s="171"/>
      <c r="G19" s="171"/>
      <c r="H19" s="172"/>
    </row>
    <row r="20" spans="1:8" ht="45" customHeight="1">
      <c r="A20" s="428" t="s">
        <v>323</v>
      </c>
      <c r="B20" s="415"/>
      <c r="C20" s="415"/>
      <c r="D20" s="416"/>
      <c r="E20" s="176"/>
      <c r="F20" s="177"/>
      <c r="G20" s="177"/>
      <c r="H20" s="178"/>
    </row>
    <row r="21" spans="1:8" ht="45" customHeight="1">
      <c r="A21" s="428"/>
      <c r="B21" s="415"/>
      <c r="C21" s="415"/>
      <c r="D21" s="416"/>
      <c r="E21" s="179"/>
      <c r="F21" s="180"/>
      <c r="G21" s="180"/>
      <c r="H21" s="181"/>
    </row>
    <row r="22" spans="1:8" s="125" customFormat="1" ht="20.100000000000001" customHeight="1">
      <c r="A22" s="462" t="s">
        <v>639</v>
      </c>
      <c r="B22" s="463"/>
      <c r="C22" s="463"/>
      <c r="D22" s="463"/>
      <c r="E22" s="463"/>
      <c r="F22" s="463"/>
      <c r="G22" s="463"/>
      <c r="H22" s="464"/>
    </row>
    <row r="23" spans="1:8" ht="14.1" customHeight="1">
      <c r="A23" s="412" t="s">
        <v>320</v>
      </c>
      <c r="B23" s="413"/>
      <c r="C23" s="413"/>
      <c r="D23" s="414"/>
      <c r="E23" s="480" t="s">
        <v>618</v>
      </c>
      <c r="F23" s="481"/>
      <c r="G23" s="481"/>
      <c r="H23" s="482"/>
    </row>
    <row r="24" spans="1:8">
      <c r="A24" s="419" t="s">
        <v>321</v>
      </c>
      <c r="B24" s="420"/>
      <c r="C24" s="420"/>
      <c r="D24" s="421"/>
      <c r="E24" s="167"/>
      <c r="F24" s="168"/>
      <c r="G24" s="169"/>
      <c r="H24" s="170"/>
    </row>
    <row r="25" spans="1:8" ht="59.1" customHeight="1">
      <c r="A25" s="422"/>
      <c r="B25" s="423"/>
      <c r="C25" s="423"/>
      <c r="D25" s="424"/>
      <c r="E25" s="167"/>
      <c r="F25" s="171"/>
      <c r="G25" s="171"/>
      <c r="H25" s="172"/>
    </row>
    <row r="26" spans="1:8" ht="15.95" customHeight="1">
      <c r="A26" s="425" t="s">
        <v>322</v>
      </c>
      <c r="B26" s="426"/>
      <c r="C26" s="426"/>
      <c r="D26" s="427"/>
      <c r="E26" s="167"/>
      <c r="F26" s="171"/>
      <c r="G26" s="171"/>
      <c r="H26" s="172"/>
    </row>
    <row r="27" spans="1:8" s="151" customFormat="1" ht="41.1" customHeight="1">
      <c r="A27" s="161" t="s">
        <v>594</v>
      </c>
      <c r="B27" s="162" t="s">
        <v>593</v>
      </c>
      <c r="C27" s="163" t="s">
        <v>592</v>
      </c>
      <c r="D27" s="164" t="s">
        <v>591</v>
      </c>
      <c r="E27" s="173"/>
      <c r="F27" s="174"/>
      <c r="G27" s="174"/>
      <c r="H27" s="175"/>
    </row>
    <row r="28" spans="1:8" ht="50.1" customHeight="1">
      <c r="A28" s="428" t="s">
        <v>1</v>
      </c>
      <c r="B28" s="415"/>
      <c r="C28" s="415"/>
      <c r="D28" s="416"/>
      <c r="E28" s="167"/>
      <c r="F28" s="171"/>
      <c r="G28" s="171"/>
      <c r="H28" s="172"/>
    </row>
    <row r="29" spans="1:8" ht="50.1" customHeight="1">
      <c r="A29" s="428"/>
      <c r="B29" s="415"/>
      <c r="C29" s="415"/>
      <c r="D29" s="416"/>
      <c r="E29" s="167"/>
      <c r="F29" s="171"/>
      <c r="G29" s="171"/>
      <c r="H29" s="172"/>
    </row>
    <row r="30" spans="1:8" ht="50.1" customHeight="1">
      <c r="A30" s="428" t="s">
        <v>2</v>
      </c>
      <c r="B30" s="415"/>
      <c r="C30" s="415"/>
      <c r="D30" s="416"/>
      <c r="E30" s="167"/>
      <c r="F30" s="171"/>
      <c r="G30" s="171"/>
      <c r="H30" s="172"/>
    </row>
    <row r="31" spans="1:8" ht="50.1" customHeight="1">
      <c r="A31" s="428"/>
      <c r="B31" s="415"/>
      <c r="C31" s="415"/>
      <c r="D31" s="416"/>
      <c r="E31" s="167"/>
      <c r="F31" s="171"/>
      <c r="G31" s="171"/>
      <c r="H31" s="172"/>
    </row>
    <row r="32" spans="1:8" ht="50.1" customHeight="1">
      <c r="A32" s="428" t="s">
        <v>323</v>
      </c>
      <c r="B32" s="415"/>
      <c r="C32" s="415"/>
      <c r="D32" s="416"/>
      <c r="E32" s="182"/>
      <c r="F32" s="183"/>
      <c r="G32" s="183"/>
      <c r="H32" s="184"/>
    </row>
    <row r="33" spans="1:8" ht="50.1" customHeight="1">
      <c r="A33" s="428"/>
      <c r="B33" s="415"/>
      <c r="C33" s="415"/>
      <c r="D33" s="416"/>
      <c r="E33" s="185"/>
      <c r="F33" s="186"/>
      <c r="G33" s="186"/>
      <c r="H33" s="187"/>
    </row>
    <row r="34" spans="1:8" ht="20.100000000000001" customHeight="1">
      <c r="A34" s="469" t="s">
        <v>640</v>
      </c>
      <c r="B34" s="469"/>
      <c r="C34" s="469"/>
      <c r="D34" s="469"/>
      <c r="E34" s="469"/>
      <c r="F34" s="469"/>
      <c r="G34" s="469"/>
      <c r="H34" s="469"/>
    </row>
    <row r="35" spans="1:8" ht="15.95" customHeight="1">
      <c r="A35" s="412" t="s">
        <v>320</v>
      </c>
      <c r="B35" s="413"/>
      <c r="C35" s="413"/>
      <c r="D35" s="414"/>
      <c r="E35" s="480" t="s">
        <v>324</v>
      </c>
      <c r="F35" s="481"/>
      <c r="G35" s="131" t="s">
        <v>595</v>
      </c>
      <c r="H35" s="130" t="str">
        <f>F80</f>
        <v/>
      </c>
    </row>
    <row r="36" spans="1:8">
      <c r="A36" s="419" t="s">
        <v>321</v>
      </c>
      <c r="B36" s="420"/>
      <c r="C36" s="420"/>
      <c r="D36" s="421"/>
      <c r="E36" s="167"/>
      <c r="F36" s="168"/>
      <c r="G36" s="169"/>
      <c r="H36" s="170"/>
    </row>
    <row r="37" spans="1:8" ht="59.1" customHeight="1">
      <c r="A37" s="422"/>
      <c r="B37" s="423"/>
      <c r="C37" s="423"/>
      <c r="D37" s="424"/>
      <c r="E37" s="167"/>
      <c r="F37" s="171"/>
      <c r="G37" s="171"/>
      <c r="H37" s="172"/>
    </row>
    <row r="38" spans="1:8" ht="15.95" customHeight="1">
      <c r="A38" s="425" t="s">
        <v>322</v>
      </c>
      <c r="B38" s="426"/>
      <c r="C38" s="426"/>
      <c r="D38" s="427"/>
      <c r="E38" s="167"/>
      <c r="F38" s="171"/>
      <c r="G38" s="171"/>
      <c r="H38" s="172"/>
    </row>
    <row r="39" spans="1:8" s="151" customFormat="1" ht="42.95" customHeight="1">
      <c r="A39" s="161" t="s">
        <v>594</v>
      </c>
      <c r="B39" s="162" t="s">
        <v>593</v>
      </c>
      <c r="C39" s="163" t="s">
        <v>592</v>
      </c>
      <c r="D39" s="164" t="s">
        <v>591</v>
      </c>
      <c r="E39" s="173"/>
      <c r="F39" s="174"/>
      <c r="G39" s="174"/>
      <c r="H39" s="175"/>
    </row>
    <row r="40" spans="1:8" ht="50.1" customHeight="1">
      <c r="A40" s="428" t="s">
        <v>1</v>
      </c>
      <c r="B40" s="415"/>
      <c r="C40" s="415"/>
      <c r="D40" s="416"/>
      <c r="E40" s="167"/>
      <c r="F40" s="171"/>
      <c r="G40" s="171"/>
      <c r="H40" s="172"/>
    </row>
    <row r="41" spans="1:8" ht="50.1" customHeight="1">
      <c r="A41" s="428"/>
      <c r="B41" s="415"/>
      <c r="C41" s="415"/>
      <c r="D41" s="416"/>
      <c r="E41" s="167"/>
      <c r="F41" s="171"/>
      <c r="G41" s="171"/>
      <c r="H41" s="172"/>
    </row>
    <row r="42" spans="1:8" ht="50.1" customHeight="1">
      <c r="A42" s="428" t="s">
        <v>2</v>
      </c>
      <c r="B42" s="415"/>
      <c r="C42" s="415"/>
      <c r="D42" s="416"/>
      <c r="E42" s="167"/>
      <c r="F42" s="171"/>
      <c r="G42" s="171"/>
      <c r="H42" s="172"/>
    </row>
    <row r="43" spans="1:8" ht="50.1" customHeight="1">
      <c r="A43" s="428"/>
      <c r="B43" s="415"/>
      <c r="C43" s="415"/>
      <c r="D43" s="416"/>
      <c r="E43" s="167"/>
      <c r="F43" s="171"/>
      <c r="G43" s="171"/>
      <c r="H43" s="172"/>
    </row>
    <row r="44" spans="1:8" ht="50.1" customHeight="1">
      <c r="A44" s="428" t="s">
        <v>323</v>
      </c>
      <c r="B44" s="415"/>
      <c r="C44" s="417"/>
      <c r="D44" s="418"/>
      <c r="E44" s="188"/>
      <c r="F44" s="189"/>
      <c r="G44" s="189"/>
      <c r="H44" s="190"/>
    </row>
    <row r="45" spans="1:8" ht="50.1" customHeight="1">
      <c r="A45" s="428"/>
      <c r="B45" s="415"/>
      <c r="C45" s="417"/>
      <c r="D45" s="418"/>
      <c r="E45" s="191"/>
      <c r="F45" s="192"/>
      <c r="G45" s="192"/>
      <c r="H45" s="193"/>
    </row>
    <row r="46" spans="1:8" s="125" customFormat="1" ht="20.100000000000001" customHeight="1">
      <c r="A46" s="469" t="s">
        <v>641</v>
      </c>
      <c r="B46" s="469"/>
      <c r="C46" s="469"/>
      <c r="D46" s="469"/>
      <c r="E46" s="469"/>
      <c r="F46" s="469"/>
      <c r="G46" s="469"/>
      <c r="H46" s="469"/>
    </row>
    <row r="47" spans="1:8" ht="15" customHeight="1">
      <c r="A47" s="412" t="s">
        <v>320</v>
      </c>
      <c r="B47" s="413"/>
      <c r="C47" s="413"/>
      <c r="D47" s="414"/>
      <c r="E47" s="480" t="s">
        <v>635</v>
      </c>
      <c r="F47" s="481"/>
      <c r="G47" s="481"/>
      <c r="H47" s="482"/>
    </row>
    <row r="48" spans="1:8">
      <c r="A48" s="419" t="s">
        <v>321</v>
      </c>
      <c r="B48" s="420"/>
      <c r="C48" s="420"/>
      <c r="D48" s="421"/>
      <c r="E48" s="167"/>
      <c r="F48" s="168"/>
      <c r="G48" s="169"/>
      <c r="H48" s="170"/>
    </row>
    <row r="49" spans="1:8" ht="59.1" customHeight="1">
      <c r="A49" s="422"/>
      <c r="B49" s="423"/>
      <c r="C49" s="423"/>
      <c r="D49" s="424"/>
      <c r="E49" s="167"/>
      <c r="F49" s="171"/>
      <c r="G49" s="171"/>
      <c r="H49" s="172"/>
    </row>
    <row r="50" spans="1:8" ht="15.95" customHeight="1">
      <c r="A50" s="412" t="s">
        <v>322</v>
      </c>
      <c r="B50" s="413"/>
      <c r="C50" s="413"/>
      <c r="D50" s="414"/>
      <c r="E50" s="167"/>
      <c r="F50" s="171"/>
      <c r="G50" s="171"/>
      <c r="H50" s="172"/>
    </row>
    <row r="51" spans="1:8" s="151" customFormat="1" ht="42.95" customHeight="1">
      <c r="A51" s="161" t="s">
        <v>594</v>
      </c>
      <c r="B51" s="162" t="s">
        <v>593</v>
      </c>
      <c r="C51" s="163" t="s">
        <v>592</v>
      </c>
      <c r="D51" s="164" t="s">
        <v>591</v>
      </c>
      <c r="E51" s="173"/>
      <c r="F51" s="174"/>
      <c r="G51" s="174"/>
      <c r="H51" s="175"/>
    </row>
    <row r="52" spans="1:8" ht="50.1" customHeight="1">
      <c r="A52" s="428" t="s">
        <v>1</v>
      </c>
      <c r="B52" s="415"/>
      <c r="C52" s="415"/>
      <c r="D52" s="416"/>
      <c r="E52" s="167"/>
      <c r="F52" s="171"/>
      <c r="G52" s="171"/>
      <c r="H52" s="172"/>
    </row>
    <row r="53" spans="1:8" ht="50.1" customHeight="1">
      <c r="A53" s="428"/>
      <c r="B53" s="415"/>
      <c r="C53" s="415"/>
      <c r="D53" s="416"/>
      <c r="E53" s="167"/>
      <c r="F53" s="171"/>
      <c r="G53" s="171"/>
      <c r="H53" s="172"/>
    </row>
    <row r="54" spans="1:8" ht="50.1" customHeight="1">
      <c r="A54" s="428" t="s">
        <v>2</v>
      </c>
      <c r="B54" s="415"/>
      <c r="C54" s="415"/>
      <c r="D54" s="416"/>
      <c r="E54" s="167"/>
      <c r="F54" s="171"/>
      <c r="G54" s="171"/>
      <c r="H54" s="172"/>
    </row>
    <row r="55" spans="1:8" ht="50.1" customHeight="1">
      <c r="A55" s="428"/>
      <c r="B55" s="415"/>
      <c r="C55" s="415"/>
      <c r="D55" s="416"/>
      <c r="E55" s="167"/>
      <c r="F55" s="171"/>
      <c r="G55" s="171"/>
      <c r="H55" s="172"/>
    </row>
    <row r="56" spans="1:8" ht="50.1" customHeight="1">
      <c r="A56" s="428" t="s">
        <v>323</v>
      </c>
      <c r="B56" s="415"/>
      <c r="C56" s="415"/>
      <c r="D56" s="416"/>
      <c r="E56" s="167"/>
      <c r="F56" s="171"/>
      <c r="G56" s="171"/>
      <c r="H56" s="172"/>
    </row>
    <row r="57" spans="1:8" ht="50.1" customHeight="1">
      <c r="A57" s="435"/>
      <c r="B57" s="436"/>
      <c r="C57" s="436"/>
      <c r="D57" s="437"/>
      <c r="E57" s="167"/>
      <c r="F57" s="171"/>
      <c r="G57" s="171"/>
      <c r="H57" s="172"/>
    </row>
    <row r="58" spans="1:8" s="289" customFormat="1" ht="25.5" customHeight="1">
      <c r="A58" s="478" t="s">
        <v>644</v>
      </c>
      <c r="B58" s="479"/>
      <c r="C58" s="479"/>
      <c r="D58" s="479"/>
      <c r="E58" s="479"/>
      <c r="F58" s="287" t="str">
        <f>IFERROR(AVERAGE(F59,F80),"")</f>
        <v/>
      </c>
      <c r="G58" s="292" t="str">
        <f>IFERROR(IF(F58="",Utilitaires!$B$2,VLOOKUP(F58,Utilitaires!$E$9:$G$13,3)),"")</f>
        <v>En attente…</v>
      </c>
      <c r="H58" s="288"/>
    </row>
    <row r="59" spans="1:8" ht="17.100000000000001" customHeight="1">
      <c r="A59" s="444" t="s">
        <v>596</v>
      </c>
      <c r="B59" s="445"/>
      <c r="C59" s="445"/>
      <c r="D59" s="445"/>
      <c r="E59" s="129"/>
      <c r="F59" s="290" t="str">
        <f>IFERROR(AVERAGE(F60,F67,F72,F74),"")</f>
        <v/>
      </c>
      <c r="G59" s="291" t="str">
        <f>IFERROR(IF(F59="",Utilitaires!$B$2,VLOOKUP(F59,Utilitaires!$E$9:$G$13,3)),"")</f>
        <v>En attente…</v>
      </c>
      <c r="H59" s="279"/>
    </row>
    <row r="60" spans="1:8" ht="11.1" customHeight="1">
      <c r="A60" s="429" t="str">
        <f>Evaluation_par_Chapitre!A11</f>
        <v xml:space="preserve">Chapitre II : Mise sur le marché </v>
      </c>
      <c r="B60" s="430"/>
      <c r="C60" s="430"/>
      <c r="D60" s="430"/>
      <c r="E60" s="430"/>
      <c r="F60" s="194" t="str">
        <f>Evaluation_par_Chapitre!C11</f>
        <v/>
      </c>
      <c r="G60" s="194"/>
      <c r="H60" s="194" t="str">
        <f>Evaluation_par_Chapitre!E11</f>
        <v>En attente…</v>
      </c>
    </row>
    <row r="61" spans="1:8" ht="11.1" customHeight="1">
      <c r="A61" s="431" t="str">
        <f>Evaluation_par_Chapitre!A12</f>
        <v>Art 7 : Allégations</v>
      </c>
      <c r="B61" s="432"/>
      <c r="C61" s="432"/>
      <c r="D61" s="432"/>
      <c r="E61" s="432"/>
      <c r="F61" s="196" t="str">
        <f>Evaluation_par_Chapitre!C12</f>
        <v/>
      </c>
      <c r="G61" s="196" t="str">
        <f>IF(F61=0, Utilitaires!$B$2,"")</f>
        <v/>
      </c>
      <c r="H61" s="196" t="str">
        <f>Evaluation_par_Chapitre!E12</f>
        <v>En attente…</v>
      </c>
    </row>
    <row r="62" spans="1:8" ht="11.1" customHeight="1">
      <c r="A62" s="433" t="str">
        <f>Evaluation_par_Chapitre!A17</f>
        <v>Art 10 : Obligations générales des fabricants</v>
      </c>
      <c r="B62" s="434"/>
      <c r="C62" s="434"/>
      <c r="D62" s="434"/>
      <c r="E62" s="434"/>
      <c r="F62" s="197" t="str">
        <f>Evaluation_par_Chapitre!C17</f>
        <v/>
      </c>
      <c r="G62" s="197" t="str">
        <f>IF(F62=0, Utilitaires!$B$2,"")</f>
        <v/>
      </c>
      <c r="H62" s="197" t="str">
        <f>Evaluation_par_Chapitre!E17</f>
        <v>En attente…</v>
      </c>
    </row>
    <row r="63" spans="1:8" ht="11.1" customHeight="1">
      <c r="A63" s="433" t="str">
        <f>Evaluation_par_Chapitre!A42</f>
        <v>Art 15 : Personne chargée de veiller au respect de la réglementation</v>
      </c>
      <c r="B63" s="434"/>
      <c r="C63" s="434"/>
      <c r="D63" s="434"/>
      <c r="E63" s="434"/>
      <c r="F63" s="197" t="str">
        <f>Evaluation_par_Chapitre!C42</f>
        <v/>
      </c>
      <c r="G63" s="197" t="str">
        <f>IF(F63=0, Utilitaires!$B$2,"")</f>
        <v/>
      </c>
      <c r="H63" s="197" t="str">
        <f>Evaluation_par_Chapitre!E42</f>
        <v>En attente…</v>
      </c>
    </row>
    <row r="64" spans="1:8" ht="11.1" customHeight="1">
      <c r="A64" s="433" t="str">
        <f>Evaluation_par_Chapitre!A46</f>
        <v>Art 18 : Carte d'implant et informations à fournir au patient avec un dispositif implantable</v>
      </c>
      <c r="B64" s="434"/>
      <c r="C64" s="434"/>
      <c r="D64" s="434"/>
      <c r="E64" s="434"/>
      <c r="F64" s="197" t="str">
        <f>Evaluation_par_Chapitre!C46</f>
        <v/>
      </c>
      <c r="G64" s="197" t="str">
        <f>IF(F64=0, Utilitaires!$B$2,"")</f>
        <v/>
      </c>
      <c r="H64" s="197" t="str">
        <f>Evaluation_par_Chapitre!E46</f>
        <v>En attente…</v>
      </c>
    </row>
    <row r="65" spans="1:8" ht="11.1" customHeight="1">
      <c r="A65" s="433" t="str">
        <f>Evaluation_par_Chapitre!A51</f>
        <v>Art 19 : Déclaration de conformité UE</v>
      </c>
      <c r="B65" s="434"/>
      <c r="C65" s="434"/>
      <c r="D65" s="434"/>
      <c r="E65" s="434"/>
      <c r="F65" s="197" t="str">
        <f>Evaluation_par_Chapitre!C51</f>
        <v/>
      </c>
      <c r="G65" s="197" t="str">
        <f>IF(F65=0, Utilitaires!$B$2,"")</f>
        <v/>
      </c>
      <c r="H65" s="197" t="str">
        <f>Evaluation_par_Chapitre!E51</f>
        <v>En attente…</v>
      </c>
    </row>
    <row r="66" spans="1:8" ht="11.1" customHeight="1">
      <c r="A66" s="446" t="str">
        <f>Evaluation_par_Chapitre!A54</f>
        <v>Art 20 : Marquage de conformité CE</v>
      </c>
      <c r="B66" s="447"/>
      <c r="C66" s="447"/>
      <c r="D66" s="447"/>
      <c r="E66" s="447"/>
      <c r="F66" s="198" t="str">
        <f>Evaluation_par_Chapitre!C54</f>
        <v/>
      </c>
      <c r="G66" s="198" t="str">
        <f>IF(F66=0, Utilitaires!$B$2,"")</f>
        <v/>
      </c>
      <c r="H66" s="198" t="str">
        <f>Evaluation_par_Chapitre!E54</f>
        <v>En attente…</v>
      </c>
    </row>
    <row r="67" spans="1:8" s="152" customFormat="1" ht="11.1" customHeight="1">
      <c r="A67" s="448" t="str">
        <f>Evaluation_par_Chapitre!A56</f>
        <v xml:space="preserve"> Chapitre III : Enregistrement, EUDAMED et Résumé périodique de sécurité et de performance</v>
      </c>
      <c r="B67" s="449"/>
      <c r="C67" s="449"/>
      <c r="D67" s="449"/>
      <c r="E67" s="449"/>
      <c r="F67" s="194" t="str">
        <f>Evaluation_par_Chapitre!C56</f>
        <v/>
      </c>
      <c r="G67" s="195" t="str">
        <f>IF(F67=0, Utilitaires!$B$2,"")</f>
        <v/>
      </c>
      <c r="H67" s="194" t="str">
        <f>Evaluation_par_Chapitre!E56</f>
        <v>En attente…</v>
      </c>
    </row>
    <row r="68" spans="1:8" ht="11.1" customHeight="1">
      <c r="A68" s="452" t="str">
        <f>Evaluation_par_Chapitre!A57</f>
        <v>Art 27 : Système d'identification unique des dispositifs</v>
      </c>
      <c r="B68" s="453"/>
      <c r="C68" s="453"/>
      <c r="D68" s="453"/>
      <c r="E68" s="453"/>
      <c r="F68" s="196" t="str">
        <f>Evaluation_par_Chapitre!C57</f>
        <v/>
      </c>
      <c r="G68" s="196" t="str">
        <f>IF(F68=0, Utilitaires!$B$2,"")</f>
        <v/>
      </c>
      <c r="H68" s="196" t="str">
        <f>Evaluation_par_Chapitre!E57</f>
        <v>En attente…</v>
      </c>
    </row>
    <row r="69" spans="1:8" ht="11.1" customHeight="1">
      <c r="A69" s="438" t="str">
        <f>Evaluation_par_Chapitre!A65</f>
        <v>Art 29 : Enregistrement des dispositifs</v>
      </c>
      <c r="B69" s="439"/>
      <c r="C69" s="439"/>
      <c r="D69" s="439"/>
      <c r="E69" s="439"/>
      <c r="F69" s="197" t="str">
        <f>Evaluation_par_Chapitre!C65</f>
        <v/>
      </c>
      <c r="G69" s="197" t="str">
        <f>IF(F69=0, Utilitaires!$B$2,"")</f>
        <v/>
      </c>
      <c r="H69" s="197" t="str">
        <f>Evaluation_par_Chapitre!E65</f>
        <v>En attente…</v>
      </c>
    </row>
    <row r="70" spans="1:8" ht="11.1" customHeight="1">
      <c r="A70" s="438" t="str">
        <f>Evaluation_par_Chapitre!A68</f>
        <v>Art 31 : Enregistrement des fabricants</v>
      </c>
      <c r="B70" s="439"/>
      <c r="C70" s="439"/>
      <c r="D70" s="439"/>
      <c r="E70" s="439"/>
      <c r="F70" s="197" t="str">
        <f>Evaluation_par_Chapitre!C68</f>
        <v/>
      </c>
      <c r="G70" s="197" t="str">
        <f>IF(F70=0, Utilitaires!$B$2,"")</f>
        <v/>
      </c>
      <c r="H70" s="197" t="str">
        <f>Evaluation_par_Chapitre!E68</f>
        <v>En attente…</v>
      </c>
    </row>
    <row r="71" spans="1:8" ht="11.1" customHeight="1">
      <c r="A71" s="438" t="str">
        <f>Evaluation_par_Chapitre!A72</f>
        <v>Art 32 : Résumé des caractéristiques de sécurité et des performances cliniques</v>
      </c>
      <c r="B71" s="439"/>
      <c r="C71" s="439"/>
      <c r="D71" s="439"/>
      <c r="E71" s="439"/>
      <c r="F71" s="197" t="str">
        <f>Evaluation_par_Chapitre!C72</f>
        <v/>
      </c>
      <c r="G71" s="197" t="str">
        <f>IF(F71=0, Utilitaires!$B$2,"")</f>
        <v/>
      </c>
      <c r="H71" s="197" t="str">
        <f>Evaluation_par_Chapitre!E72</f>
        <v>En attente…</v>
      </c>
    </row>
    <row r="72" spans="1:8" s="152" customFormat="1" ht="11.1" customHeight="1">
      <c r="A72" s="440" t="str">
        <f>Evaluation_par_Chapitre!A85</f>
        <v>Chapitre VI: Evaluation clinique et investigation clinique</v>
      </c>
      <c r="B72" s="441"/>
      <c r="C72" s="441"/>
      <c r="D72" s="441"/>
      <c r="E72" s="441"/>
      <c r="F72" s="194" t="str">
        <f>Evaluation_par_Chapitre!C85</f>
        <v/>
      </c>
      <c r="G72" s="195" t="str">
        <f>IF(F72=0, Utilitaires!$B$2,"")</f>
        <v/>
      </c>
      <c r="H72" s="194" t="str">
        <f>Evaluation_par_Chapitre!E85</f>
        <v>En attente…</v>
      </c>
    </row>
    <row r="73" spans="1:8" ht="11.1" customHeight="1">
      <c r="A73" s="442" t="str">
        <f>Evaluation_par_Chapitre!A86</f>
        <v>Art 61 : Evaluation clinique</v>
      </c>
      <c r="B73" s="443"/>
      <c r="C73" s="443"/>
      <c r="D73" s="443"/>
      <c r="E73" s="443"/>
      <c r="F73" s="198" t="str">
        <f>Evaluation_par_Chapitre!C86</f>
        <v/>
      </c>
      <c r="G73" s="198" t="str">
        <f>IF(F73=0, Utilitaires!$B$2,"")</f>
        <v/>
      </c>
      <c r="H73" s="198" t="str">
        <f>Evaluation_par_Chapitre!E86</f>
        <v>En attente…</v>
      </c>
    </row>
    <row r="74" spans="1:8" s="152" customFormat="1" ht="11.1" customHeight="1">
      <c r="A74" s="440" t="str">
        <f>Evaluation_par_Chapitre!A93</f>
        <v>Chapitre VII: Surveillance après commercialisation, Vigilance et surveillance du marché</v>
      </c>
      <c r="B74" s="441"/>
      <c r="C74" s="441"/>
      <c r="D74" s="441"/>
      <c r="E74" s="441"/>
      <c r="F74" s="194" t="str">
        <f>Evaluation_par_Chapitre!C93</f>
        <v/>
      </c>
      <c r="G74" s="195" t="str">
        <f>IF(F74=0, Utilitaires!$B$2,"")</f>
        <v/>
      </c>
      <c r="H74" s="194" t="str">
        <f>Evaluation_par_Chapitre!E93</f>
        <v>En attente…</v>
      </c>
    </row>
    <row r="75" spans="1:8" ht="11.1" customHeight="1">
      <c r="A75" s="450" t="str">
        <f>Evaluation_par_Chapitre!A94</f>
        <v xml:space="preserve">Art 83 : Système de surveillance après commercialisation mis en place par le fabricant </v>
      </c>
      <c r="B75" s="451"/>
      <c r="C75" s="451"/>
      <c r="D75" s="451"/>
      <c r="E75" s="451"/>
      <c r="F75" s="196" t="str">
        <f>Evaluation_par_Chapitre!C94</f>
        <v/>
      </c>
      <c r="G75" s="196" t="str">
        <f>IF(F75=0, Utilitaires!$B$2,"")</f>
        <v/>
      </c>
      <c r="H75" s="196" t="str">
        <f>Evaluation_par_Chapitre!E94</f>
        <v>En attente…</v>
      </c>
    </row>
    <row r="76" spans="1:8" ht="11.1" customHeight="1">
      <c r="A76" s="438" t="str">
        <f>Evaluation_par_Chapitre!A98</f>
        <v xml:space="preserve">Art 86 : Rapport périodique actualisé de sécurité </v>
      </c>
      <c r="B76" s="439"/>
      <c r="C76" s="439"/>
      <c r="D76" s="439"/>
      <c r="E76" s="439"/>
      <c r="F76" s="197" t="str">
        <f>Evaluation_par_Chapitre!C98</f>
        <v/>
      </c>
      <c r="G76" s="197" t="str">
        <f>IF(F76=0, Utilitaires!$B$2,"")</f>
        <v/>
      </c>
      <c r="H76" s="197" t="str">
        <f>Evaluation_par_Chapitre!E98</f>
        <v>En attente…</v>
      </c>
    </row>
    <row r="77" spans="1:8" ht="11.1" customHeight="1">
      <c r="A77" s="438" t="str">
        <f>Evaluation_par_Chapitre!A106</f>
        <v xml:space="preserve">Art 87 : Notification des incidents graves et des mesures correctives de sécurité </v>
      </c>
      <c r="B77" s="439"/>
      <c r="C77" s="439"/>
      <c r="D77" s="439"/>
      <c r="E77" s="439"/>
      <c r="F77" s="197" t="str">
        <f>Evaluation_par_Chapitre!C106</f>
        <v/>
      </c>
      <c r="G77" s="197" t="str">
        <f>IF(F77=0, Utilitaires!$B$2,"")</f>
        <v/>
      </c>
      <c r="H77" s="197" t="str">
        <f>Evaluation_par_Chapitre!E106</f>
        <v>En attente…</v>
      </c>
    </row>
    <row r="78" spans="1:8" ht="11.1" customHeight="1">
      <c r="A78" s="438" t="str">
        <f>Evaluation_par_Chapitre!A113</f>
        <v xml:space="preserve">Art 88 : Rapport de tendances </v>
      </c>
      <c r="B78" s="439"/>
      <c r="C78" s="439"/>
      <c r="D78" s="439"/>
      <c r="E78" s="439"/>
      <c r="F78" s="197" t="str">
        <f>Evaluation_par_Chapitre!C113</f>
        <v/>
      </c>
      <c r="G78" s="197" t="str">
        <f>IF(F78=0, Utilitaires!$B$2,"")</f>
        <v/>
      </c>
      <c r="H78" s="197" t="str">
        <f>Evaluation_par_Chapitre!E113</f>
        <v>En attente…</v>
      </c>
    </row>
    <row r="79" spans="1:8" ht="11.1" customHeight="1">
      <c r="A79" s="442" t="str">
        <f>Evaluation_par_Chapitre!A115</f>
        <v xml:space="preserve">Art 89 : Analyse des incidents graves et des mesures correctives de sécurité </v>
      </c>
      <c r="B79" s="443"/>
      <c r="C79" s="443"/>
      <c r="D79" s="443"/>
      <c r="E79" s="443"/>
      <c r="F79" s="198" t="str">
        <f>Evaluation_par_Chapitre!C115</f>
        <v/>
      </c>
      <c r="G79" s="198" t="str">
        <f>IF(F79=0, Utilitaires!$B$2,"")</f>
        <v/>
      </c>
      <c r="H79" s="198" t="str">
        <f>Evaluation_par_Chapitre!E115</f>
        <v>En attente…</v>
      </c>
    </row>
    <row r="80" spans="1:8" ht="17.100000000000001" customHeight="1">
      <c r="A80" s="444" t="s">
        <v>271</v>
      </c>
      <c r="B80" s="445"/>
      <c r="C80" s="445"/>
      <c r="D80" s="445"/>
      <c r="E80" s="132"/>
      <c r="F80" s="290" t="str">
        <f>IFERROR(AVERAGE(F81,F85,F92,F93,F97),"")</f>
        <v/>
      </c>
      <c r="G80" s="291" t="str">
        <f>IFERROR(IF(F80="",Utilitaires!$B$2,VLOOKUP(F80,Utilitaires!$E$9:$G$13,3)),"")</f>
        <v>En attente…</v>
      </c>
      <c r="H80" s="280" t="str">
        <f>IFERROR(AVERAGE(H81,H85,H92,H93,H97),"")</f>
        <v/>
      </c>
    </row>
    <row r="81" spans="1:8" s="152" customFormat="1" ht="11.1" customHeight="1">
      <c r="A81" s="440" t="str">
        <f>'Evaluation par Annexe'!A11:A11</f>
        <v>Annexe I : Exigences générales en matière de sécurité et de performance</v>
      </c>
      <c r="B81" s="441"/>
      <c r="C81" s="441"/>
      <c r="D81" s="441"/>
      <c r="E81" s="441"/>
      <c r="F81" s="194" t="str">
        <f>'Evaluation par Annexe'!C12</f>
        <v/>
      </c>
      <c r="G81" s="195" t="str">
        <f>IF(F81=0, Utilitaires!$B$2,"")</f>
        <v/>
      </c>
      <c r="H81" s="194" t="str">
        <f>'Evaluation par Annexe'!E12</f>
        <v>En attente…</v>
      </c>
    </row>
    <row r="82" spans="1:8" ht="11.1" customHeight="1">
      <c r="A82" s="450" t="str">
        <f>'Evaluation par Annexe'!A12</f>
        <v>Chapitre I : Exigences générales</v>
      </c>
      <c r="B82" s="451"/>
      <c r="C82" s="451"/>
      <c r="D82" s="451"/>
      <c r="E82" s="451"/>
      <c r="F82" s="196" t="str">
        <f>'Evaluation par Annexe'!C12</f>
        <v/>
      </c>
      <c r="G82" s="196"/>
      <c r="H82" s="196" t="str">
        <f>'Evaluation par Annexe'!E12</f>
        <v>En attente…</v>
      </c>
    </row>
    <row r="83" spans="1:8" ht="11.1" customHeight="1">
      <c r="A83" s="438" t="str">
        <f>'Evaluation par Annexe'!A24</f>
        <v>Chapitre II : Exigences relatives à la conception et à la fabrication</v>
      </c>
      <c r="B83" s="439"/>
      <c r="C83" s="439"/>
      <c r="D83" s="439"/>
      <c r="E83" s="439"/>
      <c r="F83" s="197" t="str">
        <f>'Evaluation par Annexe'!C24</f>
        <v/>
      </c>
      <c r="G83" s="197"/>
      <c r="H83" s="197" t="str">
        <f>'Evaluation par Annexe'!E24</f>
        <v>En attente…</v>
      </c>
    </row>
    <row r="84" spans="1:8" ht="11.1" customHeight="1">
      <c r="A84" s="438" t="str">
        <f>'Evaluation par Annexe'!A113</f>
        <v>Chapitre III  Exigences relatives aux informations fournies avec le dispositif</v>
      </c>
      <c r="B84" s="439"/>
      <c r="C84" s="439"/>
      <c r="D84" s="439"/>
      <c r="E84" s="439"/>
      <c r="F84" s="197" t="str">
        <f>'Evaluation par Annexe'!C113</f>
        <v/>
      </c>
      <c r="G84" s="197" t="str">
        <f>IF(F84=0, Utilitaires!$B$2,"")</f>
        <v/>
      </c>
      <c r="H84" s="197" t="str">
        <f>'Evaluation par Annexe'!E113</f>
        <v>En attente…</v>
      </c>
    </row>
    <row r="85" spans="1:8" s="152" customFormat="1" ht="11.1" customHeight="1">
      <c r="A85" s="440" t="str">
        <f>'Evaluation par Annexe'!A160</f>
        <v>Annexe II : Documentation technique</v>
      </c>
      <c r="B85" s="441"/>
      <c r="C85" s="441"/>
      <c r="D85" s="441"/>
      <c r="E85" s="441"/>
      <c r="F85" s="194" t="str">
        <f>'Evaluation par Annexe'!C160</f>
        <v/>
      </c>
      <c r="G85" s="195" t="str">
        <f>IF(F85=0, Utilitaires!$B$2,"")</f>
        <v/>
      </c>
      <c r="H85" s="194" t="str">
        <f>'Evaluation par Annexe'!E160</f>
        <v>En attente…</v>
      </c>
    </row>
    <row r="86" spans="1:8" ht="11.1" customHeight="1">
      <c r="A86" s="450" t="str">
        <f>'Evaluation par Annexe'!A161</f>
        <v>1. Description et spécification du dispositif, y compris les variantes et les accessoires</v>
      </c>
      <c r="B86" s="451"/>
      <c r="C86" s="451"/>
      <c r="D86" s="451"/>
      <c r="E86" s="451"/>
      <c r="F86" s="196" t="str">
        <f>'Evaluation par Annexe'!C161</f>
        <v/>
      </c>
      <c r="G86" s="196" t="str">
        <f>IF(F86=0, Utilitaires!$B$2,"")</f>
        <v/>
      </c>
      <c r="H86" s="196" t="str">
        <f>'Evaluation par Annexe'!E161</f>
        <v>En attente…</v>
      </c>
    </row>
    <row r="87" spans="1:8" ht="11.1" customHeight="1">
      <c r="A87" s="438" t="str">
        <f>'Evaluation par Annexe'!A173</f>
        <v>2. Informations devant être fournies par le fabricant</v>
      </c>
      <c r="B87" s="439"/>
      <c r="C87" s="439"/>
      <c r="D87" s="439"/>
      <c r="E87" s="439"/>
      <c r="F87" s="197" t="str">
        <f>'Evaluation par Annexe'!C173</f>
        <v/>
      </c>
      <c r="G87" s="197" t="str">
        <f>IF(F87=0, Utilitaires!$B$2,"")</f>
        <v/>
      </c>
      <c r="H87" s="197" t="str">
        <f>'Evaluation par Annexe'!E173</f>
        <v>En attente…</v>
      </c>
    </row>
    <row r="88" spans="1:8" ht="11.1" customHeight="1">
      <c r="A88" s="438" t="str">
        <f>'Evaluation par Annexe'!A176</f>
        <v>3. Informations sur la conception et la fabrication</v>
      </c>
      <c r="B88" s="439"/>
      <c r="C88" s="439"/>
      <c r="D88" s="439"/>
      <c r="E88" s="439"/>
      <c r="F88" s="197" t="str">
        <f>'Evaluation par Annexe'!C176</f>
        <v/>
      </c>
      <c r="G88" s="197" t="str">
        <f>IF(F88=0, Utilitaires!$B$2,"")</f>
        <v/>
      </c>
      <c r="H88" s="197" t="str">
        <f>'Evaluation par Annexe'!E176</f>
        <v>En attente…</v>
      </c>
    </row>
    <row r="89" spans="1:8" ht="11.1" customHeight="1">
      <c r="A89" s="438" t="str">
        <f>'Evaluation par Annexe'!A179</f>
        <v>4. Exigences générales en matière de sécurité et de performances</v>
      </c>
      <c r="B89" s="439"/>
      <c r="C89" s="439"/>
      <c r="D89" s="439"/>
      <c r="E89" s="439"/>
      <c r="F89" s="197" t="str">
        <f>'Evaluation par Annexe'!C179</f>
        <v/>
      </c>
      <c r="G89" s="197" t="str">
        <f>IF(F89=0, Utilitaires!$B$2,"")</f>
        <v/>
      </c>
      <c r="H89" s="197" t="str">
        <f>'Evaluation par Annexe'!E179</f>
        <v>En attente…</v>
      </c>
    </row>
    <row r="90" spans="1:8" ht="11.1" customHeight="1">
      <c r="A90" s="438" t="str">
        <f>'Evaluation par Annexe'!A182</f>
        <v>5. Analyse bénéfice/risque et gestion des risques</v>
      </c>
      <c r="B90" s="439"/>
      <c r="C90" s="439"/>
      <c r="D90" s="439"/>
      <c r="E90" s="439"/>
      <c r="F90" s="197" t="str">
        <f>'Evaluation par Annexe'!C182</f>
        <v/>
      </c>
      <c r="G90" s="197" t="str">
        <f>IF(F90=0, Utilitaires!$B$2,"")</f>
        <v/>
      </c>
      <c r="H90" s="197" t="str">
        <f>'Evaluation par Annexe'!E182</f>
        <v>En attente…</v>
      </c>
    </row>
    <row r="91" spans="1:8" ht="11.1" customHeight="1">
      <c r="A91" s="438" t="str">
        <f>'Evaluation par Annexe'!A185</f>
        <v>6. Vérification et validation du produit</v>
      </c>
      <c r="B91" s="439"/>
      <c r="C91" s="439"/>
      <c r="D91" s="439"/>
      <c r="E91" s="439"/>
      <c r="F91" s="197" t="str">
        <f>'Evaluation par Annexe'!C185</f>
        <v/>
      </c>
      <c r="G91" s="197" t="str">
        <f>IF(F91=0, Utilitaires!$B$2,"")</f>
        <v/>
      </c>
      <c r="H91" s="197" t="str">
        <f>'Evaluation par Annexe'!E185</f>
        <v>En attente…</v>
      </c>
    </row>
    <row r="92" spans="1:8" s="152" customFormat="1" ht="11.1" customHeight="1">
      <c r="A92" s="440" t="str">
        <f>'Evaluation par Annexe'!A201:A201</f>
        <v>Annexe III : Documentation relative à la surveillance post commercialisation</v>
      </c>
      <c r="B92" s="441"/>
      <c r="C92" s="441"/>
      <c r="D92" s="441"/>
      <c r="E92" s="441"/>
      <c r="F92" s="194" t="str">
        <f>'Evaluation par Annexe'!C201</f>
        <v/>
      </c>
      <c r="G92" s="195" t="str">
        <f>IF(F92=0, Utilitaires!$B$2,"")</f>
        <v/>
      </c>
      <c r="H92" s="194" t="str">
        <f>'Evaluation par Annexe'!E201</f>
        <v>En attente…</v>
      </c>
    </row>
    <row r="93" spans="1:8" s="152" customFormat="1" ht="11.1" customHeight="1">
      <c r="A93" s="440" t="str">
        <f>'Evaluation par Annexe'!A221:A221</f>
        <v>Annexe VI : Informations à fournir lors de l'enregistrment des dispositifs et des orpérateurs économiques et système IUD</v>
      </c>
      <c r="B93" s="441"/>
      <c r="C93" s="441"/>
      <c r="D93" s="441"/>
      <c r="E93" s="441"/>
      <c r="F93" s="194" t="str">
        <f>'Evaluation par Annexe'!C221</f>
        <v/>
      </c>
      <c r="G93" s="195" t="str">
        <f>IF(F93=0, Utilitaires!$B$2,"")</f>
        <v/>
      </c>
      <c r="H93" s="194" t="str">
        <f>'Evaluation par Annexe'!E221</f>
        <v>En attente…</v>
      </c>
    </row>
    <row r="94" spans="1:8" ht="11.1" customHeight="1">
      <c r="A94" s="450" t="str">
        <f>'Evaluation par Annexe'!A222</f>
        <v>Partie A : Informations à fournir lors de l'enregistrement des dispositifs et opérateurs economiques</v>
      </c>
      <c r="B94" s="451"/>
      <c r="C94" s="451"/>
      <c r="D94" s="451"/>
      <c r="E94" s="451"/>
      <c r="F94" s="196" t="str">
        <f>'Evaluation par Annexe'!C222</f>
        <v/>
      </c>
      <c r="G94" s="196" t="str">
        <f>IF(F94=0, Utilitaires!$B$2,"")</f>
        <v/>
      </c>
      <c r="H94" s="196" t="str">
        <f>'Evaluation par Annexe'!E222</f>
        <v>En attente…</v>
      </c>
    </row>
    <row r="95" spans="1:8" ht="11.1" customHeight="1">
      <c r="A95" s="438" t="str">
        <f>'Evaluation par Annexe'!A243</f>
        <v>Partie B : Principaux éléments de données à fournir à la base de données IUD avec l'IUD-ID</v>
      </c>
      <c r="B95" s="439"/>
      <c r="C95" s="439"/>
      <c r="D95" s="439"/>
      <c r="E95" s="439"/>
      <c r="F95" s="197" t="str">
        <f>'Evaluation par Annexe'!C243</f>
        <v/>
      </c>
      <c r="G95" s="197" t="str">
        <f>IF(F95=0, Utilitaires!$B$2,"")</f>
        <v/>
      </c>
      <c r="H95" s="197" t="str">
        <f>'Evaluation par Annexe'!E243</f>
        <v>En attente…</v>
      </c>
    </row>
    <row r="96" spans="1:8" ht="11.1" customHeight="1">
      <c r="A96" s="438" t="str">
        <f>'Evaluation par Annexe'!A267</f>
        <v>Partie C : Le système IUD</v>
      </c>
      <c r="B96" s="439"/>
      <c r="C96" s="439"/>
      <c r="D96" s="439"/>
      <c r="E96" s="439"/>
      <c r="F96" s="197" t="str">
        <f>'Evaluation par Annexe'!C267</f>
        <v/>
      </c>
      <c r="G96" s="197" t="str">
        <f>IF(F96=0, Utilitaires!$B$2,"")</f>
        <v/>
      </c>
      <c r="H96" s="197" t="str">
        <f>'Evaluation par Annexe'!E267</f>
        <v>Insuffisant</v>
      </c>
    </row>
    <row r="97" spans="1:8" s="152" customFormat="1" ht="11.1" customHeight="1">
      <c r="A97" s="440" t="str">
        <f>'Evaluation par Annexe'!A292</f>
        <v>Annexe XIV : Evaluation clinique &amp; suivi clinique àpres commercialisation</v>
      </c>
      <c r="B97" s="441"/>
      <c r="C97" s="441"/>
      <c r="D97" s="441"/>
      <c r="E97" s="441"/>
      <c r="F97" s="194" t="str">
        <f>'Evaluation par Annexe'!C292</f>
        <v/>
      </c>
      <c r="G97" s="195" t="str">
        <f>IF(F97=0, Utilitaires!$B$2,"")</f>
        <v/>
      </c>
      <c r="H97" s="194" t="str">
        <f>'Evaluation par Annexe'!E292</f>
        <v>En attente…</v>
      </c>
    </row>
    <row r="98" spans="1:8" ht="11.1" customHeight="1">
      <c r="A98" s="450" t="str">
        <f>'Evaluation par Annexe'!A293</f>
        <v>Partie A : Evaluation clinique</v>
      </c>
      <c r="B98" s="451"/>
      <c r="C98" s="451"/>
      <c r="D98" s="451"/>
      <c r="E98" s="451"/>
      <c r="F98" s="196" t="str">
        <f>'Evaluation par Annexe'!C293</f>
        <v/>
      </c>
      <c r="G98" s="196" t="str">
        <f>IF(F98=0, Utilitaires!$B$2,"")</f>
        <v/>
      </c>
      <c r="H98" s="196" t="str">
        <f>'Evaluation par Annexe'!E293</f>
        <v>En attente…</v>
      </c>
    </row>
    <row r="99" spans="1:8" ht="11.1" customHeight="1">
      <c r="A99" s="438" t="str">
        <f>'Evaluation par Annexe'!A317</f>
        <v>Partie B : Suivi clinique àprès commercialisation</v>
      </c>
      <c r="B99" s="439"/>
      <c r="C99" s="439"/>
      <c r="D99" s="439"/>
      <c r="E99" s="439"/>
      <c r="F99" s="197" t="str">
        <f>'Evaluation par Annexe'!C317</f>
        <v/>
      </c>
      <c r="G99" s="197" t="str">
        <f>IF(F99=0, Utilitaires!$B$2,"")</f>
        <v/>
      </c>
      <c r="H99" s="197" t="str">
        <f>'Evaluation par Annexe'!E317</f>
        <v>En attente…</v>
      </c>
    </row>
  </sheetData>
  <sheetProtection sheet="1" objects="1" scenarios="1" formatCells="0" formatColumns="0" formatRows="0" selectLockedCells="1"/>
  <mergeCells count="120">
    <mergeCell ref="A5:H5"/>
    <mergeCell ref="A34:H34"/>
    <mergeCell ref="H6:H8"/>
    <mergeCell ref="F6:G6"/>
    <mergeCell ref="F7:G8"/>
    <mergeCell ref="E7:E8"/>
    <mergeCell ref="A10:H10"/>
    <mergeCell ref="A59:D59"/>
    <mergeCell ref="A58:E58"/>
    <mergeCell ref="A52:A53"/>
    <mergeCell ref="B52:B53"/>
    <mergeCell ref="C52:C53"/>
    <mergeCell ref="D52:D53"/>
    <mergeCell ref="E23:H23"/>
    <mergeCell ref="E47:H47"/>
    <mergeCell ref="A46:H46"/>
    <mergeCell ref="E35:F35"/>
    <mergeCell ref="A36:D37"/>
    <mergeCell ref="A38:D38"/>
    <mergeCell ref="A32:A33"/>
    <mergeCell ref="B32:B33"/>
    <mergeCell ref="C32:C33"/>
    <mergeCell ref="D32:D33"/>
    <mergeCell ref="E11:F11"/>
    <mergeCell ref="A8:B8"/>
    <mergeCell ref="A6:B6"/>
    <mergeCell ref="C6:D6"/>
    <mergeCell ref="A7:B7"/>
    <mergeCell ref="A11:D11"/>
    <mergeCell ref="A14:D14"/>
    <mergeCell ref="A12:D13"/>
    <mergeCell ref="A22:H22"/>
    <mergeCell ref="A18:A19"/>
    <mergeCell ref="A16:A17"/>
    <mergeCell ref="A20:A21"/>
    <mergeCell ref="B20:B21"/>
    <mergeCell ref="C20:C21"/>
    <mergeCell ref="D20:D21"/>
    <mergeCell ref="B18:B19"/>
    <mergeCell ref="C18:C19"/>
    <mergeCell ref="D18:D19"/>
    <mergeCell ref="B16:B17"/>
    <mergeCell ref="A9:H9"/>
    <mergeCell ref="C16:C17"/>
    <mergeCell ref="D16:D17"/>
    <mergeCell ref="A98:E98"/>
    <mergeCell ref="A99:E99"/>
    <mergeCell ref="A94:E94"/>
    <mergeCell ref="A68:E68"/>
    <mergeCell ref="A69:E69"/>
    <mergeCell ref="A70:E70"/>
    <mergeCell ref="A71:E71"/>
    <mergeCell ref="A81:E81"/>
    <mergeCell ref="A82:E82"/>
    <mergeCell ref="A83:E83"/>
    <mergeCell ref="A84:E84"/>
    <mergeCell ref="A85:E85"/>
    <mergeCell ref="A86:E86"/>
    <mergeCell ref="A87:E87"/>
    <mergeCell ref="A75:E75"/>
    <mergeCell ref="A76:E76"/>
    <mergeCell ref="A74:E74"/>
    <mergeCell ref="A72:E72"/>
    <mergeCell ref="A73:E73"/>
    <mergeCell ref="A97:E97"/>
    <mergeCell ref="A95:E95"/>
    <mergeCell ref="A96:E96"/>
    <mergeCell ref="A77:E77"/>
    <mergeCell ref="A78:E78"/>
    <mergeCell ref="A88:E88"/>
    <mergeCell ref="A93:E93"/>
    <mergeCell ref="A79:E79"/>
    <mergeCell ref="A80:D80"/>
    <mergeCell ref="A89:E89"/>
    <mergeCell ref="A90:E90"/>
    <mergeCell ref="A91:E91"/>
    <mergeCell ref="A92:E92"/>
    <mergeCell ref="A65:E65"/>
    <mergeCell ref="A66:E66"/>
    <mergeCell ref="A67:E67"/>
    <mergeCell ref="A60:E60"/>
    <mergeCell ref="A61:E61"/>
    <mergeCell ref="A62:E62"/>
    <mergeCell ref="A63:E63"/>
    <mergeCell ref="A64:E64"/>
    <mergeCell ref="A35:D35"/>
    <mergeCell ref="A47:D47"/>
    <mergeCell ref="A48:D49"/>
    <mergeCell ref="A50:D50"/>
    <mergeCell ref="B44:B45"/>
    <mergeCell ref="A40:A41"/>
    <mergeCell ref="B40:B41"/>
    <mergeCell ref="C40:C41"/>
    <mergeCell ref="D40:D41"/>
    <mergeCell ref="B42:B43"/>
    <mergeCell ref="C42:C43"/>
    <mergeCell ref="D42:D43"/>
    <mergeCell ref="A42:A43"/>
    <mergeCell ref="A44:A45"/>
    <mergeCell ref="A56:A57"/>
    <mergeCell ref="B56:B57"/>
    <mergeCell ref="C56:C57"/>
    <mergeCell ref="D56:D57"/>
    <mergeCell ref="A54:A55"/>
    <mergeCell ref="A23:D23"/>
    <mergeCell ref="B54:B55"/>
    <mergeCell ref="C54:C55"/>
    <mergeCell ref="D54:D55"/>
    <mergeCell ref="C44:C45"/>
    <mergeCell ref="D44:D45"/>
    <mergeCell ref="A24:D25"/>
    <mergeCell ref="A26:D26"/>
    <mergeCell ref="A28:A29"/>
    <mergeCell ref="B28:B29"/>
    <mergeCell ref="C28:C29"/>
    <mergeCell ref="D28:D29"/>
    <mergeCell ref="A30:A31"/>
    <mergeCell ref="B30:B31"/>
    <mergeCell ref="C30:C31"/>
    <mergeCell ref="D30:D31"/>
  </mergeCells>
  <phoneticPr fontId="4" type="noConversion"/>
  <dataValidations count="3">
    <dataValidation allowBlank="1" showInputMessage="1" showErrorMessage="1" prompt="Indiquez brièvement le plan d'action prioritaire : objectifs, pilotage et planning" sqref="A30 A32 A42 A16 A54 A52 A18 A28 A40 A56" xr:uid="{00000000-0002-0000-0300-000000000000}"/>
    <dataValidation allowBlank="1" showInputMessage="1" showErrorMessage="1" prompt="Indiquez tous les enseignements tirés des résultats de l'autodiagnostic" sqref="A12 A24 A36 A48" xr:uid="{00000000-0002-0000-0300-000001000000}"/>
    <dataValidation allowBlank="1" showInputMessage="1" showErrorMessage="1" prompt="Signature de l'animateur de l'évaluation" sqref="H6:H8" xr:uid="{00000000-0002-0000-0300-000002000000}"/>
  </dataValidations>
  <printOptions horizontalCentered="1"/>
  <pageMargins left="0.2" right="0.2" top="0" bottom="0.35000000000000003" header="0" footer="0.1"/>
  <pageSetup paperSize="9" scale="95" orientation="landscape" r:id="rId1"/>
  <headerFooter>
    <oddFooter>&amp;L&amp;"Arial Italique,Italique"&amp;6&amp;K000000Fichier : &amp;F&amp;C&amp;"Arial Italique,Italique"&amp;6&amp;K000000Onglet : &amp;A&amp;R&amp;"Arial Italique,Italique"&amp;6&amp;K000000Imprimé le &amp;D, page n° &amp;P/&amp;N</oddFooter>
  </headerFooter>
  <rowBreaks count="4" manualBreakCount="4">
    <brk id="21" max="16383" man="1"/>
    <brk id="33" max="16383" man="1"/>
    <brk id="45" max="16383" man="1"/>
    <brk id="57" max="16383" man="1"/>
  </rowBreaks>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23C3DA12-F35D-8541-85B2-EAAEE028E71C}">
            <xm:f>NOT(ISERROR(SEARCH('Mode d''emploi'!$C$37,H6)))</xm:f>
            <xm:f>'Mode d''emploi'!$C$37</xm:f>
            <x14:dxf>
              <fill>
                <patternFill>
                  <bgColor rgb="FFFFFF99"/>
                </patternFill>
              </fill>
            </x14:dxf>
          </x14:cfRule>
          <x14:cfRule type="containsText" priority="2" operator="containsText" id="{A8A06E7A-0509-0747-BE42-47383B558566}">
            <xm:f>NOT(ISERROR(SEARCH('Mode d''emploi'!$C$38,H6)))</xm:f>
            <xm:f>'Mode d''emploi'!$C$38</xm:f>
            <x14:dxf>
              <fill>
                <patternFill>
                  <bgColor rgb="FFFF7C80"/>
                </patternFill>
              </fill>
            </x14:dxf>
          </x14:cfRule>
          <xm:sqref>H6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rgb="FF002060"/>
  </sheetPr>
  <dimension ref="A1:BY36"/>
  <sheetViews>
    <sheetView topLeftCell="A15" zoomScaleNormal="100" zoomScalePageLayoutView="105" workbookViewId="0">
      <selection activeCell="I6" sqref="I6:I8"/>
    </sheetView>
  </sheetViews>
  <sheetFormatPr baseColWidth="10" defaultColWidth="10.6640625" defaultRowHeight="11.25"/>
  <cols>
    <col min="1" max="2" width="14.33203125" style="61" customWidth="1"/>
    <col min="3" max="4" width="12.109375" style="61" customWidth="1"/>
    <col min="5" max="5" width="11.6640625" style="61" customWidth="1"/>
    <col min="6" max="6" width="17.109375" style="61" customWidth="1"/>
    <col min="7" max="8" width="7" style="61" customWidth="1"/>
    <col min="9" max="9" width="16.44140625" style="61" customWidth="1"/>
    <col min="10" max="16384" width="10.6640625" style="61"/>
  </cols>
  <sheetData>
    <row r="1" spans="1:77" s="26" customFormat="1" ht="8.25">
      <c r="A1" s="133" t="str">
        <f>'Mode d''emploi'!A1</f>
        <v> © UTC 2020 - Master IDS -  Etude complète : travaux.master.utc.fr réf n° IDS041</v>
      </c>
      <c r="B1" s="134"/>
      <c r="C1" s="134"/>
      <c r="D1" s="134"/>
      <c r="E1" s="134"/>
      <c r="F1" s="134"/>
      <c r="G1" s="134"/>
      <c r="H1" s="134"/>
      <c r="I1" s="135" t="str">
        <f>'Mode d''emploi'!J1</f>
        <v>© KABBABI K, MHAMDI S, NYAGAM D - Contact : nyagamdonald@gmail.com</v>
      </c>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row>
    <row r="2" spans="1:77" s="62" customFormat="1" ht="8.25">
      <c r="A2" s="136" t="str">
        <f>'Mode d''emploi'!A2</f>
        <v>Document d'appui à la déclaration première partie de conformité au règlement 2017/745</v>
      </c>
      <c r="B2" s="137"/>
      <c r="C2" s="138"/>
      <c r="D2" s="138"/>
      <c r="E2" s="139"/>
      <c r="F2" s="138"/>
      <c r="G2" s="140"/>
      <c r="H2" s="141"/>
      <c r="I2" s="140" t="s">
        <v>0</v>
      </c>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row>
    <row r="3" spans="1:77" s="128" customFormat="1" ht="23.1" customHeight="1">
      <c r="A3" s="219"/>
      <c r="B3" s="220"/>
      <c r="C3" s="220"/>
      <c r="D3" s="220"/>
      <c r="E3" s="221" t="s">
        <v>284</v>
      </c>
      <c r="F3" s="220"/>
      <c r="G3" s="220"/>
      <c r="H3" s="220"/>
      <c r="I3" s="222"/>
    </row>
    <row r="4" spans="1:77" s="128" customFormat="1" ht="6" customHeight="1">
      <c r="A4" s="124"/>
      <c r="B4" s="124"/>
      <c r="C4" s="124"/>
      <c r="D4" s="124"/>
      <c r="E4" s="124"/>
      <c r="F4" s="124"/>
      <c r="G4" s="124"/>
      <c r="H4" s="124"/>
      <c r="I4" s="124"/>
    </row>
    <row r="5" spans="1:77" s="128" customFormat="1" ht="18" customHeight="1">
      <c r="A5" s="466" t="str">
        <f>'Résultats Globaux'!A5:D5</f>
        <v>Informations sur l'organisme et le dispositif médical</v>
      </c>
      <c r="B5" s="467"/>
      <c r="C5" s="467"/>
      <c r="D5" s="467"/>
      <c r="E5" s="467"/>
      <c r="F5" s="467"/>
      <c r="G5" s="467"/>
      <c r="H5" s="467"/>
      <c r="I5" s="468"/>
    </row>
    <row r="6" spans="1:77" ht="15" customHeight="1">
      <c r="A6" s="485" t="str">
        <f>'Mode d''emploi'!A6</f>
        <v>Organisme :</v>
      </c>
      <c r="B6" s="486"/>
      <c r="C6" s="487" t="str">
        <f>'Mode d''emploi'!D6</f>
        <v>Nom de l'établissement</v>
      </c>
      <c r="D6" s="487"/>
      <c r="E6" s="498" t="str">
        <f>'Mode d''emploi'!H6</f>
        <v>Indiquez le type de dispositif</v>
      </c>
      <c r="F6" s="499"/>
      <c r="G6" s="470" t="s">
        <v>599</v>
      </c>
      <c r="H6" s="471"/>
      <c r="I6" s="408" t="s">
        <v>597</v>
      </c>
    </row>
    <row r="7" spans="1:77" ht="20.100000000000001" customHeight="1">
      <c r="A7" s="485" t="str">
        <f>'Mode d''emploi'!A7</f>
        <v xml:space="preserve"> Personne chargée de veiller 
au respect de la réglementation (PCVRR) : </v>
      </c>
      <c r="B7" s="486"/>
      <c r="C7" s="487" t="str">
        <f>'Mode d''emploi'!D7</f>
        <v>NOM et Prénom du PCVRR</v>
      </c>
      <c r="D7" s="487"/>
      <c r="E7" s="500" t="str">
        <f>Evaluation_par_Chapitre!B7</f>
        <v>Indiquez le nom du dispositif</v>
      </c>
      <c r="F7" s="501"/>
      <c r="G7" s="494" t="str">
        <f>Evaluation_par_Chapitre!$E$3</f>
        <v>Indiquez ici les noms des participants</v>
      </c>
      <c r="H7" s="495"/>
      <c r="I7" s="409"/>
    </row>
    <row r="8" spans="1:77" ht="15" customHeight="1">
      <c r="A8" s="209"/>
      <c r="B8" s="210" t="str">
        <f>'Mode d''emploi'!D8</f>
        <v>email</v>
      </c>
      <c r="C8" s="211" t="str">
        <f>'Mode d''emploi'!F8</f>
        <v>tel</v>
      </c>
      <c r="D8" s="212"/>
      <c r="E8" s="502"/>
      <c r="F8" s="503"/>
      <c r="G8" s="496"/>
      <c r="H8" s="497"/>
      <c r="I8" s="410"/>
    </row>
    <row r="9" spans="1:77" ht="12.95" customHeight="1">
      <c r="A9" s="465" t="str">
        <f>'Mode d''emploi'!A5:J5</f>
        <v>Attention : Seules les cases blanches écrites en bleu peuvent être modifiées par l’utilisateur. Cela concerne toutes les parties de l’outil</v>
      </c>
      <c r="B9" s="465"/>
      <c r="C9" s="465"/>
      <c r="D9" s="465"/>
      <c r="E9" s="465"/>
      <c r="F9" s="465"/>
      <c r="G9" s="465"/>
      <c r="H9" s="465"/>
      <c r="I9" s="465"/>
    </row>
    <row r="10" spans="1:77" ht="21" customHeight="1">
      <c r="A10" s="469" t="s">
        <v>308</v>
      </c>
      <c r="B10" s="469"/>
      <c r="C10" s="469"/>
      <c r="D10" s="469"/>
      <c r="E10" s="469"/>
      <c r="F10" s="469"/>
      <c r="G10" s="469"/>
      <c r="H10" s="469"/>
      <c r="I10" s="469"/>
    </row>
    <row r="11" spans="1:77" ht="15.95" customHeight="1">
      <c r="A11" s="488" t="s">
        <v>320</v>
      </c>
      <c r="B11" s="489"/>
      <c r="C11" s="489"/>
      <c r="D11" s="490"/>
      <c r="E11" s="200"/>
      <c r="F11" s="201"/>
      <c r="G11" s="201"/>
      <c r="H11" s="201"/>
      <c r="I11" s="202"/>
    </row>
    <row r="12" spans="1:77" ht="66" customHeight="1">
      <c r="A12" s="491" t="s">
        <v>321</v>
      </c>
      <c r="B12" s="492"/>
      <c r="C12" s="492"/>
      <c r="D12" s="493"/>
      <c r="E12" s="203"/>
      <c r="F12" s="199"/>
      <c r="G12" s="199"/>
      <c r="H12" s="199"/>
      <c r="I12" s="204"/>
    </row>
    <row r="13" spans="1:77" ht="18" customHeight="1">
      <c r="A13" s="488" t="s">
        <v>322</v>
      </c>
      <c r="B13" s="489"/>
      <c r="C13" s="489"/>
      <c r="D13" s="490"/>
      <c r="E13" s="203"/>
      <c r="F13" s="199"/>
      <c r="G13" s="199"/>
      <c r="H13" s="199"/>
      <c r="I13" s="204"/>
    </row>
    <row r="14" spans="1:77" ht="41.1" customHeight="1">
      <c r="A14" s="161" t="s">
        <v>594</v>
      </c>
      <c r="B14" s="208" t="s">
        <v>593</v>
      </c>
      <c r="C14" s="163" t="s">
        <v>592</v>
      </c>
      <c r="D14" s="164" t="s">
        <v>591</v>
      </c>
      <c r="E14" s="203"/>
      <c r="F14" s="199"/>
      <c r="G14" s="199"/>
      <c r="H14" s="199"/>
      <c r="I14" s="204"/>
    </row>
    <row r="15" spans="1:77" ht="42.95" customHeight="1">
      <c r="A15" s="504" t="s">
        <v>1</v>
      </c>
      <c r="B15" s="506"/>
      <c r="C15" s="506"/>
      <c r="D15" s="508"/>
      <c r="E15" s="203"/>
      <c r="F15" s="199"/>
      <c r="G15" s="199"/>
      <c r="H15" s="199"/>
      <c r="I15" s="204"/>
    </row>
    <row r="16" spans="1:77" ht="42.95" customHeight="1">
      <c r="A16" s="505"/>
      <c r="B16" s="507"/>
      <c r="C16" s="507"/>
      <c r="D16" s="509"/>
      <c r="E16" s="203"/>
      <c r="F16" s="199"/>
      <c r="G16" s="199"/>
      <c r="H16" s="199"/>
      <c r="I16" s="204"/>
    </row>
    <row r="17" spans="1:9" ht="42.95" customHeight="1">
      <c r="A17" s="504" t="s">
        <v>2</v>
      </c>
      <c r="B17" s="506"/>
      <c r="C17" s="506"/>
      <c r="D17" s="508"/>
      <c r="E17" s="203"/>
      <c r="F17" s="199"/>
      <c r="G17" s="199"/>
      <c r="H17" s="199"/>
      <c r="I17" s="204"/>
    </row>
    <row r="18" spans="1:9" ht="42.95" customHeight="1">
      <c r="A18" s="505"/>
      <c r="B18" s="507"/>
      <c r="C18" s="507"/>
      <c r="D18" s="509"/>
      <c r="E18" s="203"/>
      <c r="F18" s="199"/>
      <c r="G18" s="199"/>
      <c r="H18" s="199"/>
      <c r="I18" s="204"/>
    </row>
    <row r="19" spans="1:9" ht="42.95" customHeight="1">
      <c r="A19" s="510" t="s">
        <v>323</v>
      </c>
      <c r="B19" s="511"/>
      <c r="C19" s="511"/>
      <c r="D19" s="512"/>
      <c r="E19" s="203"/>
      <c r="F19" s="199"/>
      <c r="G19" s="199"/>
      <c r="H19" s="199"/>
      <c r="I19" s="204"/>
    </row>
    <row r="20" spans="1:9" ht="42.95" customHeight="1">
      <c r="A20" s="505"/>
      <c r="B20" s="507"/>
      <c r="C20" s="507"/>
      <c r="D20" s="509"/>
      <c r="E20" s="205"/>
      <c r="F20" s="206"/>
      <c r="G20" s="206"/>
      <c r="H20" s="206"/>
      <c r="I20" s="207"/>
    </row>
    <row r="21" spans="1:9" s="224" customFormat="1" ht="29.1" customHeight="1">
      <c r="A21" s="223" t="s">
        <v>38</v>
      </c>
      <c r="B21" s="223" t="s">
        <v>288</v>
      </c>
      <c r="C21" s="223" t="s">
        <v>33</v>
      </c>
      <c r="D21" s="223" t="s">
        <v>600</v>
      </c>
      <c r="E21" s="223" t="s">
        <v>328</v>
      </c>
      <c r="F21" s="223" t="s">
        <v>301</v>
      </c>
      <c r="G21" s="223" t="s">
        <v>313</v>
      </c>
      <c r="H21" s="223" t="s">
        <v>4</v>
      </c>
      <c r="I21" s="223" t="s">
        <v>313</v>
      </c>
    </row>
    <row r="22" spans="1:9" s="62" customFormat="1" ht="33" customHeight="1">
      <c r="A22" s="229" t="s">
        <v>285</v>
      </c>
      <c r="B22" s="213" t="s">
        <v>601</v>
      </c>
      <c r="C22" s="214" t="s">
        <v>281</v>
      </c>
      <c r="D22" s="214" t="s">
        <v>281</v>
      </c>
      <c r="E22" s="225" t="s">
        <v>329</v>
      </c>
      <c r="F22" s="226" t="s">
        <v>303</v>
      </c>
      <c r="G22" s="215" t="str">
        <f>IFERROR(IF(H22&lt;100%,Utilitaires!$D$5,Utilitaires!$D$4), "NA")</f>
        <v>Complet</v>
      </c>
      <c r="H22" s="216" t="str">
        <f>IFERROR(AVERAGE(Evaluation_par_Chapitre!C12,Evaluation_par_Chapitre!C72,'Evaluation par Annexe'!C40:C41,'Evaluation par Annexe'!C45,'Evaluation par Annexe'!C46:C48,'Evaluation par Annexe'!C63:C65,'Evaluation par Annexe'!C79,'Evaluation par Annexe'!C115:C117,'Evaluation par Annexe'!C119,'Evaluation par Annexe'!C137:C159),"")</f>
        <v/>
      </c>
      <c r="I22" s="217" t="str">
        <f>IFERROR(VLOOKUP('Maîtrise documentaire'!G22,Utilitaires!$D$3:$G$5,3,FALSE),"")</f>
        <v xml:space="preserve">Les preuves sont complètes mais une mise à jour permanente est requise </v>
      </c>
    </row>
    <row r="23" spans="1:9" s="62" customFormat="1" ht="27.95" customHeight="1">
      <c r="A23" s="229" t="s">
        <v>286</v>
      </c>
      <c r="B23" s="213" t="s">
        <v>302</v>
      </c>
      <c r="C23" s="214" t="s">
        <v>281</v>
      </c>
      <c r="D23" s="214" t="s">
        <v>281</v>
      </c>
      <c r="E23" s="225" t="s">
        <v>330</v>
      </c>
      <c r="F23" s="226" t="s">
        <v>304</v>
      </c>
      <c r="G23" s="215" t="str">
        <f>IFERROR(IF(H23&lt;100%,Utilitaires!$D$5,Utilitaires!$D$4), "NA")</f>
        <v>Complet</v>
      </c>
      <c r="H23" s="216" t="str">
        <f>IFERROR(AVERAGE(Evaluation_par_Chapitre!C72,'Evaluation par Annexe'!C40:C41,'Evaluation par Annexe'!C63:C65,'Evaluation par Annexe'!C116,'Evaluation par Annexe'!C122:C126,'Evaluation par Annexe'!C118), "")</f>
        <v/>
      </c>
      <c r="I23" s="217" t="str">
        <f>IFERROR(VLOOKUP('Maîtrise documentaire'!G23,Utilitaires!$D$3:$G$5,3,FALSE),"")</f>
        <v xml:space="preserve">Les preuves sont complètes mais une mise à jour permanente est requise </v>
      </c>
    </row>
    <row r="24" spans="1:9" s="62" customFormat="1" ht="66" customHeight="1">
      <c r="A24" s="229" t="s">
        <v>287</v>
      </c>
      <c r="B24" s="218" t="s">
        <v>602</v>
      </c>
      <c r="C24" s="214" t="s">
        <v>281</v>
      </c>
      <c r="D24" s="214" t="s">
        <v>281</v>
      </c>
      <c r="E24" s="225" t="s">
        <v>342</v>
      </c>
      <c r="F24" s="226" t="s">
        <v>305</v>
      </c>
      <c r="G24" s="215" t="str">
        <f>IFERROR(IF(H24&lt;100%,Utilitaires!$D$5,Utilitaires!$D$4), "NA")</f>
        <v>Complet</v>
      </c>
      <c r="H24" s="216" t="str">
        <f>IFERROR(AVERAGE(Evaluation_par_Chapitre!C18,Evaluation_par_Chapitre!C21,Evaluation_par_Chapitre!C22,Evaluation_par_Chapitre!C25:C26,Evaluation_par_Chapitre!C104,Evaluation_par_Chapitre!C107,'Evaluation par Annexe'!C25,'Evaluation par Annexe'!C33:C41,'Evaluation par Annexe'!C49,'Evaluation par Annexe'!C52,'Evaluation par Annexe'!C76,'Evaluation par Annexe'!C80,'Evaluation par Annexe'!C86:C88,'Evaluation par Annexe'!C89,'Evaluation par Annexe'!C107:C108,Evaluation_par_Chapitre!C92,Evaluation_par_Chapitre!C75:C84),"")</f>
        <v/>
      </c>
      <c r="I24" s="217" t="str">
        <f>IFERROR(VLOOKUP('Maîtrise documentaire'!G24,Utilitaires!$D$3:$G$5,3,FALSE),"")</f>
        <v xml:space="preserve">Les preuves sont complètes mais une mise à jour permanente est requise </v>
      </c>
    </row>
    <row r="25" spans="1:9" s="62" customFormat="1" ht="36" customHeight="1">
      <c r="A25" s="229" t="s">
        <v>291</v>
      </c>
      <c r="B25" s="213" t="s">
        <v>601</v>
      </c>
      <c r="C25" s="214" t="s">
        <v>281</v>
      </c>
      <c r="D25" s="214" t="s">
        <v>281</v>
      </c>
      <c r="E25" s="225" t="s">
        <v>331</v>
      </c>
      <c r="F25" s="226" t="s">
        <v>309</v>
      </c>
      <c r="G25" s="215" t="str">
        <f>IFERROR(IF(H25&lt;100%,Utilitaires!$D$5,Utilitaires!$D$4), "NA")</f>
        <v>Complet</v>
      </c>
      <c r="H25" s="216" t="str">
        <f>IFERROR(AVERAGE(Evaluation_par_Chapitre!C39,Evaluation_par_Chapitre!C94,'Evaluation par Annexe'!C201),"")</f>
        <v/>
      </c>
      <c r="I25" s="217" t="str">
        <f>IFERROR(VLOOKUP('Maîtrise documentaire'!G25,Utilitaires!$D$3:$G$5,3,FALSE),"")</f>
        <v xml:space="preserve">Les preuves sont complètes mais une mise à jour permanente est requise </v>
      </c>
    </row>
    <row r="26" spans="1:9" s="62" customFormat="1" ht="62.1" customHeight="1">
      <c r="A26" s="229" t="s">
        <v>289</v>
      </c>
      <c r="B26" s="213" t="s">
        <v>603</v>
      </c>
      <c r="C26" s="214" t="s">
        <v>281</v>
      </c>
      <c r="D26" s="214" t="s">
        <v>281</v>
      </c>
      <c r="E26" s="225" t="s">
        <v>332</v>
      </c>
      <c r="F26" s="227" t="s">
        <v>306</v>
      </c>
      <c r="G26" s="215" t="str">
        <f>IFERROR(IF(H26&lt;100%,Utilitaires!$D$5,Utilitaires!$D$4), "NA")</f>
        <v>Complet</v>
      </c>
      <c r="H26" s="216" t="str">
        <f>IFERROR(AVERAGE(Evaluation_par_Chapitre!C19,'Evaluation par Annexe'!C12,'Evaluation par Annexe'!C42,'Evaluation par Annexe'!C44,'Evaluation par Annexe'!C62,'Evaluation par Annexe'!C93,'Evaluation par Annexe'!C99,'Evaluation par Annexe'!C102,'Evaluation par Annexe'!C109:C112,'Evaluation par Annexe'!C120:C121),"")</f>
        <v/>
      </c>
      <c r="I26" s="217" t="str">
        <f>IFERROR(VLOOKUP('Maîtrise documentaire'!G26,Utilitaires!$D$3:$G$5,3,FALSE),"")</f>
        <v xml:space="preserve">Les preuves sont complètes mais une mise à jour permanente est requise </v>
      </c>
    </row>
    <row r="27" spans="1:9" s="62" customFormat="1" ht="24.95" customHeight="1">
      <c r="A27" s="229" t="s">
        <v>290</v>
      </c>
      <c r="B27" s="218" t="s">
        <v>604</v>
      </c>
      <c r="C27" s="214" t="s">
        <v>281</v>
      </c>
      <c r="D27" s="214" t="s">
        <v>281</v>
      </c>
      <c r="E27" s="225" t="s">
        <v>333</v>
      </c>
      <c r="F27" s="226" t="s">
        <v>310</v>
      </c>
      <c r="G27" s="215" t="str">
        <f>IFERROR(IF(H27&lt;100%,Utilitaires!$D$5,Utilitaires!$D$4), "NA")</f>
        <v>Complet</v>
      </c>
      <c r="H27" s="216" t="str">
        <f>IFERROR(AVERAGE(Evaluation_par_Chapitre!C20,'Evaluation par Annexe'!C293,Evaluation_par_Chapitre!C90,Evaluation_par_Chapitre!C92),"")</f>
        <v/>
      </c>
      <c r="I27" s="217" t="str">
        <f>IFERROR(VLOOKUP('Maîtrise documentaire'!G27,Utilitaires!$D$3:$G$5,3,FALSE),"")</f>
        <v xml:space="preserve">Les preuves sont complètes mais une mise à jour permanente est requise </v>
      </c>
    </row>
    <row r="28" spans="1:9" s="62" customFormat="1" ht="24.95" customHeight="1">
      <c r="A28" s="230" t="s">
        <v>292</v>
      </c>
      <c r="B28" s="218" t="s">
        <v>602</v>
      </c>
      <c r="C28" s="214" t="s">
        <v>281</v>
      </c>
      <c r="D28" s="214" t="s">
        <v>281</v>
      </c>
      <c r="E28" s="225" t="s">
        <v>334</v>
      </c>
      <c r="F28" s="228" t="s">
        <v>311</v>
      </c>
      <c r="G28" s="215" t="str">
        <f>IFERROR(IF(H28&lt;100%,Utilitaires!$D$5,Utilitaires!$D$4), "NA")</f>
        <v>Complet</v>
      </c>
      <c r="H28" s="216" t="str">
        <f>IFERROR(AVERAGE(Evaluation_par_Chapitre!C20,'Evaluation par Annexe'!C317,Evaluation_par_Chapitre!C90:C91),"")</f>
        <v/>
      </c>
      <c r="I28" s="217" t="str">
        <f>IFERROR(VLOOKUP('Maîtrise documentaire'!G28,Utilitaires!$D$3:$G$5,3,FALSE),"")</f>
        <v xml:space="preserve">Les preuves sont complètes mais une mise à jour permanente est requise </v>
      </c>
    </row>
    <row r="29" spans="1:9" s="62" customFormat="1" ht="33" customHeight="1">
      <c r="A29" s="229" t="s">
        <v>293</v>
      </c>
      <c r="B29" s="218"/>
      <c r="C29" s="214" t="s">
        <v>281</v>
      </c>
      <c r="D29" s="214" t="s">
        <v>281</v>
      </c>
      <c r="E29" s="225" t="s">
        <v>609</v>
      </c>
      <c r="F29" s="226"/>
      <c r="G29" s="215" t="str">
        <f>IFERROR(IF(H29&lt;100%,Utilitaires!$D$5,Utilitaires!$D$4), "NA")</f>
        <v>Complet</v>
      </c>
      <c r="H29" s="216" t="str">
        <f>IFERROR(AVERAGE(Evaluation_par_Chapitre!C27:C38,Evaluation_par_Chapitre!C40),"")</f>
        <v/>
      </c>
      <c r="I29" s="217" t="str">
        <f>IFERROR(VLOOKUP('Maîtrise documentaire'!G29,Utilitaires!$D$3:$G$5,3,FALSE),"")</f>
        <v xml:space="preserve">Les preuves sont complètes mais une mise à jour permanente est requise </v>
      </c>
    </row>
    <row r="30" spans="1:9" s="62" customFormat="1" ht="27" customHeight="1">
      <c r="A30" s="229" t="s">
        <v>294</v>
      </c>
      <c r="B30" s="218"/>
      <c r="C30" s="214" t="s">
        <v>281</v>
      </c>
      <c r="D30" s="214" t="s">
        <v>281</v>
      </c>
      <c r="E30" s="225" t="s">
        <v>335</v>
      </c>
      <c r="F30" s="226"/>
      <c r="G30" s="215" t="str">
        <f>IFERROR(IF(H30&lt;100%,Utilitaires!$D$5,Utilitaires!$D$4), "NA")</f>
        <v>Complet</v>
      </c>
      <c r="H30" s="216" t="str">
        <f>IFERROR(AVERAGE(Evaluation_par_Chapitre!C23,Evaluation_par_Chapitre!C52),"")</f>
        <v/>
      </c>
      <c r="I30" s="217" t="str">
        <f>IFERROR(VLOOKUP('Maîtrise documentaire'!G30,Utilitaires!$D$3:$G$5,3,FALSE),"")</f>
        <v xml:space="preserve">Les preuves sont complètes mais une mise à jour permanente est requise </v>
      </c>
    </row>
    <row r="31" spans="1:9" s="62" customFormat="1" ht="32.1" customHeight="1">
      <c r="A31" s="229" t="s">
        <v>295</v>
      </c>
      <c r="B31" s="218" t="s">
        <v>602</v>
      </c>
      <c r="C31" s="214" t="s">
        <v>281</v>
      </c>
      <c r="D31" s="214" t="s">
        <v>281</v>
      </c>
      <c r="E31" s="226" t="s">
        <v>336</v>
      </c>
      <c r="F31" s="226" t="s">
        <v>312</v>
      </c>
      <c r="G31" s="215" t="str">
        <f>IFERROR(IF(H31&lt;100%,Utilitaires!$D$5,Utilitaires!$D$4), "NA")</f>
        <v>Complet</v>
      </c>
      <c r="H31" s="216" t="str">
        <f>IFERROR(AVERAGE(Evaluation_par_Chapitre!C24,Evaluation_par_Chapitre!C57,Evaluation_par_Chapitre!C65,Evaluation_par_Chapitre!C68,'Evaluation par Annexe'!C221),"")</f>
        <v/>
      </c>
      <c r="I31" s="217" t="str">
        <f>IFERROR(VLOOKUP('Maîtrise documentaire'!G31,Utilitaires!$D$3:$G$5,3,FALSE),"")</f>
        <v xml:space="preserve">Les preuves sont complètes mais une mise à jour permanente est requise </v>
      </c>
    </row>
    <row r="32" spans="1:9" s="62" customFormat="1" ht="33" customHeight="1">
      <c r="A32" s="229" t="s">
        <v>296</v>
      </c>
      <c r="B32" s="218" t="s">
        <v>605</v>
      </c>
      <c r="C32" s="214" t="s">
        <v>281</v>
      </c>
      <c r="D32" s="214" t="s">
        <v>281</v>
      </c>
      <c r="E32" s="226" t="s">
        <v>337</v>
      </c>
      <c r="F32" s="226"/>
      <c r="G32" s="215" t="str">
        <f>IFERROR(IF(H32&lt;100%,Utilitaires!$D$5,Utilitaires!$D$4), "NA")</f>
        <v>Complet</v>
      </c>
      <c r="H32" s="216" t="str">
        <f>IFERROR(AVERAGE(Evaluation_par_Chapitre!C36,Evaluation_par_Chapitre!C41,Evaluation_par_Chapitre!C108:C112,Evaluation_par_Chapitre!C115),"")</f>
        <v/>
      </c>
      <c r="I32" s="217" t="str">
        <f>IFERROR(VLOOKUP('Maîtrise documentaire'!G32,Utilitaires!$D$3:$G$5,3,FALSE),"")</f>
        <v xml:space="preserve">Les preuves sont complètes mais une mise à jour permanente est requise </v>
      </c>
    </row>
    <row r="33" spans="1:9" s="62" customFormat="1" ht="21.95" customHeight="1">
      <c r="A33" s="229" t="s">
        <v>297</v>
      </c>
      <c r="B33" s="218" t="s">
        <v>606</v>
      </c>
      <c r="C33" s="214" t="s">
        <v>281</v>
      </c>
      <c r="D33" s="214" t="s">
        <v>281</v>
      </c>
      <c r="E33" s="226" t="s">
        <v>338</v>
      </c>
      <c r="F33" s="226"/>
      <c r="G33" s="215" t="str">
        <f>IFERROR(IF(H33&lt;100%,Utilitaires!$D$5,Utilitaires!$D$4), "NA")</f>
        <v>Complet</v>
      </c>
      <c r="H33" s="216" t="str">
        <f>IFERROR(AVERAGE(Evaluation_par_Chapitre!C113),"")</f>
        <v/>
      </c>
      <c r="I33" s="217" t="str">
        <f>IFERROR(VLOOKUP('Maîtrise documentaire'!G33,Utilitaires!$D$3:$G$5,3,FALSE),"")</f>
        <v xml:space="preserve">Les preuves sont complètes mais une mise à jour permanente est requise </v>
      </c>
    </row>
    <row r="34" spans="1:9" s="62" customFormat="1" ht="21.95" customHeight="1">
      <c r="A34" s="229" t="s">
        <v>298</v>
      </c>
      <c r="B34" s="218" t="s">
        <v>605</v>
      </c>
      <c r="C34" s="214" t="s">
        <v>281</v>
      </c>
      <c r="D34" s="214" t="s">
        <v>281</v>
      </c>
      <c r="E34" s="226" t="s">
        <v>339</v>
      </c>
      <c r="F34" s="226"/>
      <c r="G34" s="215" t="str">
        <f>IFERROR(IF(H34&lt;100%,Utilitaires!$D$5,Utilitaires!$D$4), "NA")</f>
        <v>Complet</v>
      </c>
      <c r="H34" s="216" t="str">
        <f>IFERROR(AVERAGE(Evaluation_par_Chapitre!C98),"")</f>
        <v/>
      </c>
      <c r="I34" s="217" t="str">
        <f>IFERROR(VLOOKUP('Maîtrise documentaire'!G34,Utilitaires!$D$3:$G$5,3,FALSE),"")</f>
        <v xml:space="preserve">Les preuves sont complètes mais une mise à jour permanente est requise </v>
      </c>
    </row>
    <row r="35" spans="1:9" s="62" customFormat="1" ht="21.95" customHeight="1">
      <c r="A35" s="229" t="s">
        <v>299</v>
      </c>
      <c r="B35" s="218" t="s">
        <v>607</v>
      </c>
      <c r="C35" s="214" t="s">
        <v>281</v>
      </c>
      <c r="D35" s="214" t="s">
        <v>281</v>
      </c>
      <c r="E35" s="226" t="s">
        <v>340</v>
      </c>
      <c r="F35" s="226"/>
      <c r="G35" s="215" t="str">
        <f>IFERROR(IF(H35&lt;100%,Utilitaires!$D$5,Utilitaires!$D$4), "NA")</f>
        <v>Complet</v>
      </c>
      <c r="H35" s="216" t="str">
        <f>IFERROR(AVERAGE(Evaluation_par_Chapitre!C46),"")</f>
        <v/>
      </c>
      <c r="I35" s="217" t="str">
        <f>IFERROR(VLOOKUP('Maîtrise documentaire'!G35,Utilitaires!$D$3:$G$5,3,FALSE),"")</f>
        <v xml:space="preserve">Les preuves sont complètes mais une mise à jour permanente est requise </v>
      </c>
    </row>
    <row r="36" spans="1:9" s="62" customFormat="1" ht="21.95" customHeight="1">
      <c r="A36" s="229" t="s">
        <v>300</v>
      </c>
      <c r="B36" s="218" t="s">
        <v>608</v>
      </c>
      <c r="C36" s="214" t="s">
        <v>281</v>
      </c>
      <c r="D36" s="214" t="s">
        <v>281</v>
      </c>
      <c r="E36" s="226"/>
      <c r="F36" s="226" t="s">
        <v>307</v>
      </c>
      <c r="G36" s="215" t="str">
        <f>IFERROR(IF(H36&lt;100%,Utilitaires!$D$5,Utilitaires!$D$4), "NA")</f>
        <v>Complet</v>
      </c>
      <c r="H36" s="216" t="str">
        <f>IFERROR(AVERAGE('Evaluation par Annexe'!C115,'Evaluation par Annexe'!C127:C136),"")</f>
        <v/>
      </c>
      <c r="I36" s="217" t="str">
        <f>IFERROR(VLOOKUP('Maîtrise documentaire'!G36,Utilitaires!$D$3:$G$5,3,FALSE),"")</f>
        <v xml:space="preserve">Les preuves sont complètes mais une mise à jour permanente est requise </v>
      </c>
    </row>
  </sheetData>
  <sheetProtection sheet="1" objects="1" scenarios="1" formatCells="0" formatColumns="0" formatRows="0" selectLockedCells="1"/>
  <mergeCells count="27">
    <mergeCell ref="A17:A18"/>
    <mergeCell ref="B17:B18"/>
    <mergeCell ref="C17:C18"/>
    <mergeCell ref="D17:D18"/>
    <mergeCell ref="A19:A20"/>
    <mergeCell ref="B19:B20"/>
    <mergeCell ref="C19:C20"/>
    <mergeCell ref="D19:D20"/>
    <mergeCell ref="A15:A16"/>
    <mergeCell ref="B15:B16"/>
    <mergeCell ref="C15:C16"/>
    <mergeCell ref="D15:D16"/>
    <mergeCell ref="A13:D13"/>
    <mergeCell ref="A11:D11"/>
    <mergeCell ref="A12:D12"/>
    <mergeCell ref="G6:H6"/>
    <mergeCell ref="G7:H8"/>
    <mergeCell ref="A9:I9"/>
    <mergeCell ref="A10:I10"/>
    <mergeCell ref="E6:F6"/>
    <mergeCell ref="E7:F8"/>
    <mergeCell ref="A5:I5"/>
    <mergeCell ref="A6:B6"/>
    <mergeCell ref="A7:B7"/>
    <mergeCell ref="C6:D6"/>
    <mergeCell ref="C7:D7"/>
    <mergeCell ref="I6:I8"/>
  </mergeCells>
  <phoneticPr fontId="4" type="noConversion"/>
  <dataValidations count="3">
    <dataValidation allowBlank="1" showInputMessage="1" showErrorMessage="1" prompt="Indiquez brièvement le plan d'action prioritaire : objectifs, pilotage et planning" sqref="A17 A15 A19" xr:uid="{00000000-0002-0000-0400-000000000000}"/>
    <dataValidation allowBlank="1" showInputMessage="1" showErrorMessage="1" prompt="Indiquez tous les enseignements tirés des résultats de l'autodiagnostic" sqref="A12" xr:uid="{00000000-0002-0000-0400-000001000000}"/>
    <dataValidation allowBlank="1" showInputMessage="1" showErrorMessage="1" prompt="Signature de l'animateur de l'évaluation" sqref="I6:I8" xr:uid="{00000000-0002-0000-0400-000002000000}"/>
  </dataValidations>
  <printOptions horizontalCentered="1"/>
  <pageMargins left="0.2" right="0.2" top="0" bottom="0.35000000000000003" header="0" footer="0.1"/>
  <pageSetup paperSize="9" orientation="landscape" r:id="rId1"/>
  <headerFooter>
    <oddFooter>&amp;L&amp;"Arial Italique,Italique"&amp;6&amp;K000000Fichier : &amp;F&amp;C&amp;"Arial Italique,Italique"&amp;6&amp;K000000                                                    Onglet : &amp;A&amp;R&amp;"Arial Italique,Italique"&amp;8&amp;K000000Imprimé le &amp;D, page n° &amp;P/&amp;N</oddFooter>
  </headerFooter>
  <rowBreaks count="1" manualBreakCount="1">
    <brk id="20" max="16383" man="1"/>
  </rowBreaks>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F748F026-E6AF-904A-9AEF-8623B124C6F4}">
            <xm:f>NOT(ISERROR(SEARCH('Mode d''emploi'!$C$37,I6)))</xm:f>
            <xm:f>'Mode d''emploi'!$C$37</xm:f>
            <x14:dxf>
              <fill>
                <patternFill>
                  <bgColor rgb="FFFFFF99"/>
                </patternFill>
              </fill>
            </x14:dxf>
          </x14:cfRule>
          <x14:cfRule type="containsText" priority="2" operator="containsText" id="{C29E7177-E8FB-FE4F-96D5-167FC1081047}">
            <xm:f>NOT(ISERROR(SEARCH('Mode d''emploi'!$C$38,I6)))</xm:f>
            <xm:f>'Mode d''emploi'!$C$38</xm:f>
            <x14:dxf>
              <fill>
                <patternFill>
                  <bgColor rgb="FFFF7C80"/>
                </patternFill>
              </fill>
            </x14:dxf>
          </x14:cfRule>
          <xm:sqref>I6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rgb="FF0000FF"/>
  </sheetPr>
  <dimension ref="A1:F2184"/>
  <sheetViews>
    <sheetView showGridLines="0" view="pageLayout" zoomScaleNormal="109" workbookViewId="0">
      <selection activeCell="E12" sqref="E12"/>
    </sheetView>
  </sheetViews>
  <sheetFormatPr baseColWidth="10" defaultColWidth="10.6640625" defaultRowHeight="11.25"/>
  <cols>
    <col min="1" max="4" width="13" style="65" customWidth="1"/>
    <col min="5" max="6" width="13" style="61" customWidth="1"/>
    <col min="7" max="16384" width="10.6640625" style="61"/>
  </cols>
  <sheetData>
    <row r="1" spans="1:6" s="263" customFormat="1" ht="8.25">
      <c r="A1" s="263" t="str">
        <f>'Mode d''emploi'!A1</f>
        <v> © UTC 2020 - Master IDS -  Etude complète : travaux.master.utc.fr réf n° IDS041</v>
      </c>
      <c r="B1" s="264"/>
      <c r="C1" s="264"/>
      <c r="D1" s="264"/>
      <c r="F1" s="262" t="str">
        <f>'Mode d''emploi'!J1</f>
        <v>© KABBABI K, MHAMDI S, NYAGAM D - Contact : nyagamdonald@gmail.com</v>
      </c>
    </row>
    <row r="2" spans="1:6" s="63" customFormat="1" ht="8.25">
      <c r="A2" s="234" t="s">
        <v>318</v>
      </c>
      <c r="B2" s="235"/>
      <c r="C2" s="236"/>
      <c r="D2" s="236"/>
      <c r="E2" s="237"/>
      <c r="F2" s="238" t="s">
        <v>6</v>
      </c>
    </row>
    <row r="3" spans="1:6" s="64" customFormat="1" ht="15" customHeight="1">
      <c r="A3" s="592" t="s">
        <v>31</v>
      </c>
      <c r="B3" s="593"/>
      <c r="C3" s="594"/>
      <c r="D3" s="594"/>
      <c r="E3" s="594"/>
      <c r="F3" s="595"/>
    </row>
    <row r="4" spans="1:6" s="64" customFormat="1" ht="15" customHeight="1">
      <c r="A4" s="596" t="s">
        <v>7</v>
      </c>
      <c r="B4" s="597"/>
      <c r="C4" s="598"/>
      <c r="D4" s="598"/>
      <c r="E4" s="598"/>
      <c r="F4" s="599"/>
    </row>
    <row r="5" spans="1:6" s="64" customFormat="1" ht="15" customHeight="1">
      <c r="A5" s="600" t="s">
        <v>8</v>
      </c>
      <c r="B5" s="601"/>
      <c r="C5" s="601"/>
      <c r="D5" s="602" t="s">
        <v>9</v>
      </c>
      <c r="E5" s="603"/>
      <c r="F5" s="604"/>
    </row>
    <row r="6" spans="1:6" s="64" customFormat="1" ht="15" customHeight="1">
      <c r="A6" s="605" t="str">
        <f>IFERROR(A41+364,"Date de la déclaration + 1 an")</f>
        <v>Date de la déclaration + 1 an</v>
      </c>
      <c r="B6" s="606"/>
      <c r="C6" s="606"/>
      <c r="D6" s="607" t="str">
        <f>IF(A41="","remplir la cellule de date de la déclaration (onglet ISO 17050)",IF(ISERROR(YEAR(A41)),"date de la déclaration invalide",CONCATENATE("Autodeclaration_ISO_17050_sur_la_NF_S99-170_en_",YEAR(A41),"_",MONTH(A41),"_",DAY(A41))))</f>
        <v>date de la déclaration invalide</v>
      </c>
      <c r="E6" s="608"/>
      <c r="F6" s="609"/>
    </row>
    <row r="7" spans="1:6" s="64" customFormat="1" ht="0.95" customHeight="1">
      <c r="A7" s="239"/>
      <c r="B7" s="240"/>
      <c r="C7" s="240"/>
      <c r="D7" s="241"/>
      <c r="E7" s="241"/>
      <c r="F7" s="241"/>
    </row>
    <row r="8" spans="1:6" ht="40.5" customHeight="1">
      <c r="A8" s="261" t="s">
        <v>614</v>
      </c>
      <c r="B8" s="590" t="str">
        <f>+'Mode d''emploi'!C4</f>
        <v>Maîtrise des évolutions entre les Directives 90/385 et 93/42 et le Règlement Européen 2017/745 relatif aux dispositifs médicaux (DM) et aux dispositifs médicaux implantables actifs (DMIA)</v>
      </c>
      <c r="C8" s="590"/>
      <c r="D8" s="590"/>
      <c r="E8" s="590"/>
      <c r="F8" s="591"/>
    </row>
    <row r="9" spans="1:6" ht="15.95" customHeight="1">
      <c r="A9" s="612" t="str">
        <f>'Mode d''emploi'!D6</f>
        <v>Nom de l'établissement</v>
      </c>
      <c r="B9" s="613"/>
      <c r="C9" s="601"/>
      <c r="D9" s="601"/>
      <c r="E9" s="601"/>
      <c r="F9" s="614"/>
    </row>
    <row r="10" spans="1:6" s="64" customFormat="1" ht="27" customHeight="1">
      <c r="A10" s="615" t="s">
        <v>636</v>
      </c>
      <c r="B10" s="616"/>
      <c r="C10" s="617"/>
      <c r="D10" s="617"/>
      <c r="E10" s="617"/>
      <c r="F10" s="618"/>
    </row>
    <row r="11" spans="1:6" ht="36.75" customHeight="1">
      <c r="A11" s="619" t="s">
        <v>610</v>
      </c>
      <c r="B11" s="620"/>
      <c r="C11" s="621"/>
      <c r="D11" s="621"/>
      <c r="E11" s="621"/>
      <c r="F11" s="622"/>
    </row>
    <row r="12" spans="1:6" ht="18.95" customHeight="1" thickBot="1">
      <c r="A12" s="623" t="s">
        <v>34</v>
      </c>
      <c r="B12" s="624"/>
      <c r="C12" s="624"/>
      <c r="D12" s="624"/>
      <c r="E12" s="311">
        <v>0.7</v>
      </c>
      <c r="F12" s="317" t="s">
        <v>643</v>
      </c>
    </row>
    <row r="13" spans="1:6" ht="24" customHeight="1" thickBot="1">
      <c r="A13" s="610" t="str">
        <f>'Résultats Globaux'!A58:E58</f>
        <v>Synthèse sur le Règlement 2017/745 de la maîtrise des évolutions avec 
les Directives 90/385 &amp; 93/42</v>
      </c>
      <c r="B13" s="611"/>
      <c r="C13" s="611"/>
      <c r="D13" s="611"/>
      <c r="E13" s="312" t="str">
        <f>'Résultats Globaux'!F58</f>
        <v/>
      </c>
      <c r="F13" s="313" t="str">
        <f>IFERROR(IF(E13&lt;&gt;"",IF(E13 &gt;=$E$12,Utilitaires!$A$3,Utilitaires!$B$3), Utilitaires!$B$2),"")</f>
        <v>En attente…</v>
      </c>
    </row>
    <row r="14" spans="1:6" s="59" customFormat="1" ht="18.95" customHeight="1">
      <c r="A14" s="517" t="s">
        <v>622</v>
      </c>
      <c r="B14" s="517"/>
      <c r="C14" s="517"/>
      <c r="D14" s="517"/>
      <c r="E14" s="286" t="str">
        <f>'Résultats Globaux'!F59</f>
        <v/>
      </c>
      <c r="F14" s="306" t="str">
        <f>IFERROR(IF(E14&lt;&gt;"",IF(E14 &gt;=$E$12,Utilitaires!$A$3,Utilitaires!$B$3), Utilitaires!$B$2),"")</f>
        <v>En attente…</v>
      </c>
    </row>
    <row r="15" spans="1:6" s="59" customFormat="1" ht="18.75" customHeight="1">
      <c r="A15" s="531" t="str">
        <f>'Résultats Globaux'!A60:E60</f>
        <v xml:space="preserve">Chapitre II : Mise sur le marché </v>
      </c>
      <c r="B15" s="532"/>
      <c r="C15" s="532"/>
      <c r="D15" s="532"/>
      <c r="E15" s="281" t="str">
        <f>'Résultats Globaux'!F60</f>
        <v/>
      </c>
      <c r="F15" s="308" t="str">
        <f>IFERROR(IF(E15&lt;&gt;"",IF(E15 &gt;=$E$12,Utilitaires!$A$3,Utilitaires!$B$3), Utilitaires!$B$2),"")</f>
        <v>En attente…</v>
      </c>
    </row>
    <row r="16" spans="1:6" s="59" customFormat="1" ht="18.95" customHeight="1">
      <c r="A16" s="533" t="str">
        <f>'Résultats Globaux'!A67</f>
        <v xml:space="preserve"> Chapitre III : Enregistrement, EUDAMED et Résumé périodique de sécurité et de performance</v>
      </c>
      <c r="B16" s="534"/>
      <c r="C16" s="534"/>
      <c r="D16" s="534"/>
      <c r="E16" s="282" t="str">
        <f>'Résultats Globaux'!F67</f>
        <v/>
      </c>
      <c r="F16" s="307" t="str">
        <f>IFERROR(IF(E16&lt;&gt;"",IF(E16 &gt;=$E$12,Utilitaires!$A$3,Utilitaires!$B$3), Utilitaires!$B$2),"")</f>
        <v>En attente…</v>
      </c>
    </row>
    <row r="17" spans="1:6" s="59" customFormat="1" ht="18.95" customHeight="1">
      <c r="A17" s="537" t="str">
        <f>'Résultats Globaux'!$A$72</f>
        <v>Chapitre VI: Evaluation clinique et investigation clinique</v>
      </c>
      <c r="B17" s="538"/>
      <c r="C17" s="538"/>
      <c r="D17" s="538"/>
      <c r="E17" s="284" t="str">
        <f>'Résultats Globaux'!$F$72</f>
        <v/>
      </c>
      <c r="F17" s="308" t="str">
        <f>IFERROR(IF(E17&lt;&gt;"",IF(E17 &gt;=$E$12,Utilitaires!$A$3,Utilitaires!$B$3), Utilitaires!$B$2),"")</f>
        <v>En attente…</v>
      </c>
    </row>
    <row r="18" spans="1:6" s="233" customFormat="1" ht="18.95" customHeight="1">
      <c r="A18" s="535" t="str">
        <f>'Résultats Globaux'!A74</f>
        <v>Chapitre VII: Surveillance après commercialisation, Vigilance et surveillance du marché</v>
      </c>
      <c r="B18" s="536"/>
      <c r="C18" s="536"/>
      <c r="D18" s="536"/>
      <c r="E18" s="285" t="str">
        <f>'Résultats Globaux'!F74</f>
        <v/>
      </c>
      <c r="F18" s="307" t="str">
        <f>IFERROR(IF(E18&lt;&gt;"",IF(E18 &gt;=$E$12,Utilitaires!$A$3,Utilitaires!$B$3), Utilitaires!$B$2),"")</f>
        <v>En attente…</v>
      </c>
    </row>
    <row r="19" spans="1:6" s="59" customFormat="1" ht="18.95" customHeight="1">
      <c r="A19" s="517" t="s">
        <v>623</v>
      </c>
      <c r="B19" s="517"/>
      <c r="C19" s="517"/>
      <c r="D19" s="517"/>
      <c r="E19" s="286" t="str">
        <f>'Résultats Globaux'!F80</f>
        <v/>
      </c>
      <c r="F19" s="306" t="str">
        <f>IFERROR(IF(E19&lt;&gt;"",IF(E19 &gt;=$E$12,Utilitaires!$A$3,Utilitaires!$B$3), Utilitaires!$B$2),"")</f>
        <v>En attente…</v>
      </c>
    </row>
    <row r="20" spans="1:6" s="59" customFormat="1" ht="18.95" customHeight="1">
      <c r="A20" s="533" t="str">
        <f>'Résultats Globaux'!A81:E81</f>
        <v>Annexe I : Exigences générales en matière de sécurité et de performance</v>
      </c>
      <c r="B20" s="534"/>
      <c r="C20" s="534"/>
      <c r="D20" s="534"/>
      <c r="E20" s="282" t="str">
        <f>'Résultats Globaux'!F81</f>
        <v/>
      </c>
      <c r="F20" s="307" t="str">
        <f>IFERROR(IF(E20&lt;&gt;"",IF(E20 &gt;=$E$12,Utilitaires!$A$3,Utilitaires!$B$3), Utilitaires!$B$2),"")</f>
        <v>En attente…</v>
      </c>
    </row>
    <row r="21" spans="1:6" s="59" customFormat="1" ht="18.95" customHeight="1">
      <c r="A21" s="531" t="str">
        <f>'Résultats Globaux'!A85:E85</f>
        <v>Annexe II : Documentation technique</v>
      </c>
      <c r="B21" s="532"/>
      <c r="C21" s="532"/>
      <c r="D21" s="532"/>
      <c r="E21" s="281" t="str">
        <f>'Résultats Globaux'!F85</f>
        <v/>
      </c>
      <c r="F21" s="308" t="str">
        <f>IFERROR(IF(E21&lt;&gt;"",IF(E21 &gt;=$E$12,Utilitaires!$A$3,Utilitaires!$B$3), Utilitaires!$B$2),"")</f>
        <v>En attente…</v>
      </c>
    </row>
    <row r="22" spans="1:6" s="59" customFormat="1" ht="18.95" customHeight="1">
      <c r="A22" s="533" t="str">
        <f>'Résultats Globaux'!A92:E92</f>
        <v>Annexe III : Documentation relative à la surveillance post commercialisation</v>
      </c>
      <c r="B22" s="534"/>
      <c r="C22" s="534"/>
      <c r="D22" s="534"/>
      <c r="E22" s="282" t="str">
        <f>'Résultats Globaux'!F92</f>
        <v/>
      </c>
      <c r="F22" s="307" t="str">
        <f>IFERROR(IF(E22&lt;&gt;"",IF(E22 &gt;=$E$12,Utilitaires!$A$3,Utilitaires!$B$3), Utilitaires!$B$2),"")</f>
        <v>En attente…</v>
      </c>
    </row>
    <row r="23" spans="1:6" s="59" customFormat="1" ht="18.95" customHeight="1">
      <c r="A23" s="531" t="str">
        <f>'Résultats Globaux'!A93:E93</f>
        <v>Annexe VI : Informations à fournir lors de l'enregistrment des dispositifs et des orpérateurs économiques et système IUD</v>
      </c>
      <c r="B23" s="532"/>
      <c r="C23" s="532"/>
      <c r="D23" s="532"/>
      <c r="E23" s="281" t="str">
        <f>'Résultats Globaux'!F93</f>
        <v/>
      </c>
      <c r="F23" s="308" t="str">
        <f>IFERROR(IF(E23&lt;&gt;"",IF(E23 &gt;=$E$12,Utilitaires!$A$3,Utilitaires!$B$3), Utilitaires!$B$2),"")</f>
        <v>En attente…</v>
      </c>
    </row>
    <row r="24" spans="1:6" s="59" customFormat="1" ht="18.95" customHeight="1">
      <c r="A24" s="549" t="str">
        <f>'Résultats Globaux'!A97:E97</f>
        <v>Annexe XIV : Evaluation clinique &amp; suivi clinique àpres commercialisation</v>
      </c>
      <c r="B24" s="550"/>
      <c r="C24" s="550"/>
      <c r="D24" s="550"/>
      <c r="E24" s="283" t="str">
        <f>'Résultats Globaux'!F97</f>
        <v/>
      </c>
      <c r="F24" s="307" t="str">
        <f>IFERROR(IF(E24&lt;&gt;"",IF(E24 &gt;=$E$12,Utilitaires!$A$3,Utilitaires!$B$3), Utilitaires!$B$2),"")</f>
        <v>En attente…</v>
      </c>
    </row>
    <row r="25" spans="1:6" s="59" customFormat="1" ht="6" customHeight="1">
      <c r="A25" s="245"/>
      <c r="B25" s="245"/>
      <c r="C25" s="245"/>
      <c r="D25" s="245"/>
      <c r="E25" s="246"/>
      <c r="F25" s="309"/>
    </row>
    <row r="26" spans="1:6">
      <c r="A26" s="518" t="s">
        <v>10</v>
      </c>
      <c r="B26" s="519"/>
      <c r="C26" s="520"/>
      <c r="D26" s="520"/>
      <c r="E26" s="520"/>
      <c r="F26" s="521"/>
    </row>
    <row r="27" spans="1:6">
      <c r="A27" s="522" t="s">
        <v>11</v>
      </c>
      <c r="B27" s="523"/>
      <c r="C27" s="524"/>
      <c r="D27" s="524"/>
      <c r="E27" s="524"/>
      <c r="F27" s="525"/>
    </row>
    <row r="28" spans="1:6">
      <c r="A28" s="526" t="s">
        <v>12</v>
      </c>
      <c r="B28" s="527"/>
      <c r="C28" s="527"/>
      <c r="D28" s="528" t="s">
        <v>13</v>
      </c>
      <c r="E28" s="529"/>
      <c r="F28" s="530"/>
    </row>
    <row r="29" spans="1:6" ht="44.1" customHeight="1">
      <c r="A29" s="539" t="s">
        <v>616</v>
      </c>
      <c r="B29" s="540"/>
      <c r="C29" s="540"/>
      <c r="D29" s="541" t="s">
        <v>613</v>
      </c>
      <c r="E29" s="542"/>
      <c r="F29" s="543"/>
    </row>
    <row r="30" spans="1:6" ht="32.25" customHeight="1">
      <c r="A30" s="544" t="s">
        <v>615</v>
      </c>
      <c r="B30" s="545"/>
      <c r="C30" s="545"/>
      <c r="D30" s="546" t="s">
        <v>14</v>
      </c>
      <c r="E30" s="547"/>
      <c r="F30" s="548"/>
    </row>
    <row r="31" spans="1:6" ht="6.95" customHeight="1">
      <c r="A31" s="242"/>
      <c r="B31" s="243"/>
      <c r="C31" s="243"/>
      <c r="D31" s="244"/>
      <c r="E31" s="244"/>
      <c r="F31" s="244"/>
    </row>
    <row r="32" spans="1:6" ht="15" customHeight="1">
      <c r="A32" s="551" t="s">
        <v>15</v>
      </c>
      <c r="B32" s="552"/>
      <c r="C32" s="552"/>
      <c r="D32" s="553"/>
      <c r="E32" s="553"/>
      <c r="F32" s="553"/>
    </row>
    <row r="33" spans="1:6" ht="12.95" customHeight="1">
      <c r="A33" s="514" t="s">
        <v>611</v>
      </c>
      <c r="B33" s="515"/>
      <c r="C33" s="516"/>
      <c r="D33" s="514" t="s">
        <v>612</v>
      </c>
      <c r="E33" s="515"/>
      <c r="F33" s="516"/>
    </row>
    <row r="34" spans="1:6" ht="12.95" customHeight="1">
      <c r="A34" s="562" t="s">
        <v>37</v>
      </c>
      <c r="B34" s="563"/>
      <c r="C34" s="564"/>
      <c r="D34" s="565" t="str">
        <f>'Mode d''emploi'!D6</f>
        <v>Nom de l'établissement</v>
      </c>
      <c r="E34" s="566"/>
      <c r="F34" s="567"/>
    </row>
    <row r="35" spans="1:6" ht="12.95" customHeight="1">
      <c r="A35" s="587" t="s">
        <v>16</v>
      </c>
      <c r="B35" s="588"/>
      <c r="C35" s="589"/>
      <c r="D35" s="587" t="s">
        <v>16</v>
      </c>
      <c r="E35" s="588"/>
      <c r="F35" s="589"/>
    </row>
    <row r="36" spans="1:6" ht="12.95" customHeight="1">
      <c r="A36" s="554" t="s">
        <v>17</v>
      </c>
      <c r="B36" s="568"/>
      <c r="C36" s="556"/>
      <c r="D36" s="569" t="str">
        <f>'Mode d''emploi'!D7</f>
        <v>NOM et Prénom du PCVRR</v>
      </c>
      <c r="E36" s="570"/>
      <c r="F36" s="571"/>
    </row>
    <row r="37" spans="1:6" ht="12.95" customHeight="1">
      <c r="A37" s="572" t="s">
        <v>18</v>
      </c>
      <c r="B37" s="573"/>
      <c r="C37" s="574"/>
      <c r="D37" s="575" t="s">
        <v>19</v>
      </c>
      <c r="E37" s="576"/>
      <c r="F37" s="577"/>
    </row>
    <row r="38" spans="1:6" ht="12.95" customHeight="1">
      <c r="A38" s="578" t="s">
        <v>20</v>
      </c>
      <c r="B38" s="579"/>
      <c r="C38" s="580"/>
      <c r="D38" s="581" t="s">
        <v>21</v>
      </c>
      <c r="E38" s="582"/>
      <c r="F38" s="583"/>
    </row>
    <row r="39" spans="1:6" ht="12.95" customHeight="1">
      <c r="A39" s="554" t="s">
        <v>22</v>
      </c>
      <c r="B39" s="555"/>
      <c r="C39" s="556"/>
      <c r="D39" s="557" t="str">
        <f>'Mode d''emploi'!D8</f>
        <v>email</v>
      </c>
      <c r="E39" s="558"/>
      <c r="F39" s="247" t="str">
        <f>'Mode d''emploi'!F8</f>
        <v>tel</v>
      </c>
    </row>
    <row r="40" spans="1:6" ht="12.95" customHeight="1">
      <c r="A40" s="584" t="s">
        <v>23</v>
      </c>
      <c r="B40" s="585"/>
      <c r="C40" s="586"/>
      <c r="D40" s="584" t="s">
        <v>24</v>
      </c>
      <c r="E40" s="585"/>
      <c r="F40" s="586"/>
    </row>
    <row r="41" spans="1:6" ht="12.95" customHeight="1">
      <c r="A41" s="559" t="s">
        <v>32</v>
      </c>
      <c r="B41" s="560"/>
      <c r="C41" s="561"/>
      <c r="D41" s="248" t="str">
        <f>IF(Evaluation_par_Chapitre!B4="","pas de date d'évaluation pour l'instant",Evaluation_par_Chapitre!B4)</f>
        <v>NOM et Prénom du PCVRR</v>
      </c>
      <c r="E41" s="249"/>
      <c r="F41" s="250"/>
    </row>
    <row r="42" spans="1:6" ht="12.95" customHeight="1">
      <c r="A42" s="252" t="s">
        <v>25</v>
      </c>
      <c r="B42" s="251"/>
      <c r="C42" s="258"/>
      <c r="D42" s="252" t="s">
        <v>25</v>
      </c>
      <c r="E42" s="253"/>
      <c r="F42" s="254"/>
    </row>
    <row r="43" spans="1:6" ht="84" customHeight="1">
      <c r="A43" s="255"/>
      <c r="B43" s="259"/>
      <c r="C43" s="260"/>
      <c r="D43" s="255"/>
      <c r="E43" s="256"/>
      <c r="F43" s="257"/>
    </row>
    <row r="44" spans="1:6" s="126" customFormat="1" ht="11.25" customHeight="1">
      <c r="A44" s="231"/>
      <c r="B44" s="231"/>
      <c r="C44" s="231"/>
      <c r="D44" s="513"/>
      <c r="E44" s="513"/>
      <c r="F44" s="128"/>
    </row>
    <row r="45" spans="1:6" s="128" customFormat="1">
      <c r="A45" s="231"/>
      <c r="B45" s="231"/>
      <c r="C45" s="231"/>
      <c r="D45" s="231"/>
    </row>
    <row r="46" spans="1:6" s="126" customFormat="1">
      <c r="A46" s="232"/>
      <c r="B46" s="232"/>
      <c r="C46" s="232"/>
      <c r="D46" s="232"/>
    </row>
    <row r="47" spans="1:6" s="126" customFormat="1">
      <c r="A47" s="232"/>
      <c r="B47" s="232"/>
      <c r="C47" s="232"/>
      <c r="D47" s="232"/>
    </row>
    <row r="48" spans="1:6" s="126" customFormat="1">
      <c r="A48" s="232"/>
      <c r="B48" s="232"/>
      <c r="C48" s="232"/>
      <c r="D48" s="232"/>
    </row>
    <row r="49" spans="1:4" s="126" customFormat="1">
      <c r="A49" s="232"/>
      <c r="B49" s="232"/>
      <c r="C49" s="232"/>
      <c r="D49" s="232"/>
    </row>
    <row r="50" spans="1:4" s="126" customFormat="1">
      <c r="A50" s="232"/>
      <c r="B50" s="232"/>
      <c r="C50" s="232"/>
      <c r="D50" s="232"/>
    </row>
    <row r="51" spans="1:4" s="126" customFormat="1">
      <c r="A51" s="232"/>
      <c r="B51" s="232"/>
      <c r="C51" s="232"/>
      <c r="D51" s="232"/>
    </row>
    <row r="52" spans="1:4" s="126" customFormat="1">
      <c r="A52" s="232"/>
      <c r="B52" s="232"/>
      <c r="C52" s="232"/>
      <c r="D52" s="232"/>
    </row>
    <row r="53" spans="1:4" s="126" customFormat="1">
      <c r="A53" s="232"/>
      <c r="B53" s="232"/>
      <c r="C53" s="232"/>
      <c r="D53" s="232"/>
    </row>
    <row r="54" spans="1:4" s="126" customFormat="1">
      <c r="A54" s="232"/>
      <c r="B54" s="232"/>
      <c r="C54" s="232"/>
      <c r="D54" s="232"/>
    </row>
    <row r="55" spans="1:4" s="126" customFormat="1">
      <c r="A55" s="232"/>
      <c r="B55" s="232"/>
      <c r="C55" s="232"/>
      <c r="D55" s="232"/>
    </row>
    <row r="56" spans="1:4" s="126" customFormat="1">
      <c r="A56" s="232"/>
      <c r="B56" s="232"/>
      <c r="C56" s="232"/>
      <c r="D56" s="232"/>
    </row>
    <row r="57" spans="1:4" s="126" customFormat="1">
      <c r="A57" s="232"/>
      <c r="B57" s="232"/>
      <c r="C57" s="232"/>
      <c r="D57" s="232"/>
    </row>
    <row r="58" spans="1:4" s="126" customFormat="1">
      <c r="A58" s="232"/>
      <c r="B58" s="232"/>
      <c r="C58" s="232"/>
      <c r="D58" s="232"/>
    </row>
    <row r="59" spans="1:4" s="126" customFormat="1">
      <c r="A59" s="232"/>
      <c r="B59" s="232"/>
      <c r="C59" s="232"/>
      <c r="D59" s="232"/>
    </row>
    <row r="60" spans="1:4" s="126" customFormat="1">
      <c r="A60" s="232"/>
      <c r="B60" s="232"/>
      <c r="C60" s="232"/>
      <c r="D60" s="232"/>
    </row>
    <row r="61" spans="1:4" s="126" customFormat="1">
      <c r="A61" s="232"/>
      <c r="B61" s="232"/>
      <c r="C61" s="232"/>
      <c r="D61" s="232"/>
    </row>
    <row r="62" spans="1:4" s="126" customFormat="1">
      <c r="A62" s="232"/>
      <c r="B62" s="232"/>
      <c r="C62" s="232"/>
      <c r="D62" s="232"/>
    </row>
    <row r="63" spans="1:4" s="126" customFormat="1">
      <c r="A63" s="232"/>
      <c r="B63" s="232"/>
      <c r="C63" s="232"/>
      <c r="D63" s="232"/>
    </row>
    <row r="64" spans="1:4" s="126" customFormat="1">
      <c r="A64" s="232"/>
      <c r="B64" s="232"/>
      <c r="C64" s="232"/>
      <c r="D64" s="232"/>
    </row>
    <row r="65" spans="1:4" s="126" customFormat="1">
      <c r="A65" s="232"/>
      <c r="B65" s="232"/>
      <c r="C65" s="232"/>
      <c r="D65" s="232"/>
    </row>
    <row r="66" spans="1:4" s="126" customFormat="1">
      <c r="A66" s="232"/>
      <c r="B66" s="232"/>
      <c r="C66" s="232"/>
      <c r="D66" s="232"/>
    </row>
    <row r="67" spans="1:4" s="126" customFormat="1">
      <c r="A67" s="232"/>
      <c r="B67" s="232"/>
      <c r="C67" s="232"/>
      <c r="D67" s="232"/>
    </row>
    <row r="68" spans="1:4" s="126" customFormat="1">
      <c r="A68" s="232"/>
      <c r="B68" s="232"/>
      <c r="C68" s="232"/>
      <c r="D68" s="232"/>
    </row>
    <row r="69" spans="1:4" s="126" customFormat="1">
      <c r="A69" s="232"/>
      <c r="B69" s="232"/>
      <c r="C69" s="232"/>
      <c r="D69" s="232"/>
    </row>
    <row r="70" spans="1:4" s="126" customFormat="1">
      <c r="A70" s="232"/>
      <c r="B70" s="232"/>
      <c r="C70" s="232"/>
      <c r="D70" s="232"/>
    </row>
    <row r="71" spans="1:4" s="126" customFormat="1">
      <c r="A71" s="232"/>
      <c r="B71" s="232"/>
      <c r="C71" s="232"/>
      <c r="D71" s="232"/>
    </row>
    <row r="72" spans="1:4" s="126" customFormat="1">
      <c r="A72" s="232"/>
      <c r="B72" s="232"/>
      <c r="C72" s="232"/>
      <c r="D72" s="232"/>
    </row>
    <row r="73" spans="1:4" s="126" customFormat="1">
      <c r="A73" s="232"/>
      <c r="B73" s="232"/>
      <c r="C73" s="232"/>
      <c r="D73" s="232"/>
    </row>
    <row r="74" spans="1:4" s="126" customFormat="1">
      <c r="A74" s="232"/>
      <c r="B74" s="232"/>
      <c r="C74" s="232"/>
      <c r="D74" s="232"/>
    </row>
    <row r="75" spans="1:4" s="126" customFormat="1">
      <c r="A75" s="232"/>
      <c r="B75" s="232"/>
      <c r="C75" s="232"/>
      <c r="D75" s="232"/>
    </row>
    <row r="76" spans="1:4" s="126" customFormat="1">
      <c r="A76" s="232"/>
      <c r="B76" s="232"/>
      <c r="C76" s="232"/>
      <c r="D76" s="232"/>
    </row>
    <row r="77" spans="1:4" s="126" customFormat="1">
      <c r="A77" s="232"/>
      <c r="B77" s="232"/>
      <c r="C77" s="232"/>
      <c r="D77" s="232"/>
    </row>
    <row r="78" spans="1:4" s="126" customFormat="1">
      <c r="A78" s="232"/>
      <c r="B78" s="232"/>
      <c r="C78" s="232"/>
      <c r="D78" s="232"/>
    </row>
    <row r="79" spans="1:4" s="126" customFormat="1">
      <c r="A79" s="232"/>
      <c r="B79" s="232"/>
      <c r="C79" s="232"/>
      <c r="D79" s="232"/>
    </row>
    <row r="80" spans="1:4" s="126" customFormat="1">
      <c r="A80" s="232"/>
      <c r="B80" s="232"/>
      <c r="C80" s="232"/>
      <c r="D80" s="232"/>
    </row>
    <row r="81" spans="1:4" s="126" customFormat="1">
      <c r="A81" s="232"/>
      <c r="B81" s="232"/>
      <c r="C81" s="232"/>
      <c r="D81" s="232"/>
    </row>
    <row r="82" spans="1:4" s="126" customFormat="1">
      <c r="A82" s="232"/>
      <c r="B82" s="232"/>
      <c r="C82" s="232"/>
      <c r="D82" s="232"/>
    </row>
    <row r="83" spans="1:4" s="126" customFormat="1">
      <c r="A83" s="232"/>
      <c r="B83" s="232"/>
      <c r="C83" s="232"/>
      <c r="D83" s="232"/>
    </row>
    <row r="84" spans="1:4" s="126" customFormat="1">
      <c r="A84" s="232"/>
      <c r="B84" s="232"/>
      <c r="C84" s="232"/>
      <c r="D84" s="232"/>
    </row>
    <row r="85" spans="1:4" s="126" customFormat="1">
      <c r="A85" s="232"/>
      <c r="B85" s="232"/>
      <c r="C85" s="232"/>
      <c r="D85" s="232"/>
    </row>
    <row r="86" spans="1:4" s="126" customFormat="1">
      <c r="A86" s="232"/>
      <c r="B86" s="232"/>
      <c r="C86" s="232"/>
      <c r="D86" s="232"/>
    </row>
    <row r="87" spans="1:4" s="126" customFormat="1">
      <c r="A87" s="232"/>
      <c r="B87" s="232"/>
      <c r="C87" s="232"/>
      <c r="D87" s="232"/>
    </row>
    <row r="88" spans="1:4" s="126" customFormat="1">
      <c r="A88" s="232"/>
      <c r="B88" s="232"/>
      <c r="C88" s="232"/>
      <c r="D88" s="232"/>
    </row>
    <row r="89" spans="1:4" s="126" customFormat="1">
      <c r="A89" s="232"/>
      <c r="B89" s="232"/>
      <c r="C89" s="232"/>
      <c r="D89" s="232"/>
    </row>
    <row r="90" spans="1:4" s="126" customFormat="1">
      <c r="A90" s="232"/>
      <c r="B90" s="232"/>
      <c r="C90" s="232"/>
      <c r="D90" s="232"/>
    </row>
    <row r="91" spans="1:4" s="126" customFormat="1">
      <c r="A91" s="232"/>
      <c r="B91" s="232"/>
      <c r="C91" s="232"/>
      <c r="D91" s="232"/>
    </row>
    <row r="92" spans="1:4" s="126" customFormat="1">
      <c r="A92" s="232"/>
      <c r="B92" s="232"/>
      <c r="C92" s="232"/>
      <c r="D92" s="232"/>
    </row>
    <row r="93" spans="1:4" s="126" customFormat="1">
      <c r="A93" s="232"/>
      <c r="B93" s="232"/>
      <c r="C93" s="232"/>
      <c r="D93" s="232"/>
    </row>
    <row r="94" spans="1:4" s="126" customFormat="1">
      <c r="A94" s="232"/>
      <c r="B94" s="232"/>
      <c r="C94" s="232"/>
      <c r="D94" s="232"/>
    </row>
    <row r="95" spans="1:4" s="126" customFormat="1">
      <c r="A95" s="232"/>
      <c r="B95" s="232"/>
      <c r="C95" s="232"/>
      <c r="D95" s="232"/>
    </row>
    <row r="96" spans="1:4" s="126" customFormat="1">
      <c r="A96" s="232"/>
      <c r="B96" s="232"/>
      <c r="C96" s="232"/>
      <c r="D96" s="232"/>
    </row>
    <row r="97" spans="1:4" s="126" customFormat="1">
      <c r="A97" s="232"/>
      <c r="B97" s="232"/>
      <c r="C97" s="232"/>
      <c r="D97" s="232"/>
    </row>
    <row r="98" spans="1:4" s="126" customFormat="1">
      <c r="A98" s="232"/>
      <c r="B98" s="232"/>
      <c r="C98" s="232"/>
      <c r="D98" s="232"/>
    </row>
    <row r="99" spans="1:4" s="126" customFormat="1">
      <c r="A99" s="232"/>
      <c r="B99" s="232"/>
      <c r="C99" s="232"/>
      <c r="D99" s="232"/>
    </row>
    <row r="100" spans="1:4" s="126" customFormat="1">
      <c r="A100" s="232"/>
      <c r="B100" s="232"/>
      <c r="C100" s="232"/>
      <c r="D100" s="232"/>
    </row>
    <row r="101" spans="1:4" s="126" customFormat="1">
      <c r="A101" s="232"/>
      <c r="B101" s="232"/>
      <c r="C101" s="232"/>
      <c r="D101" s="232"/>
    </row>
    <row r="102" spans="1:4" s="126" customFormat="1">
      <c r="A102" s="232"/>
      <c r="B102" s="232"/>
      <c r="C102" s="232"/>
      <c r="D102" s="232"/>
    </row>
    <row r="103" spans="1:4" s="126" customFormat="1">
      <c r="A103" s="232"/>
      <c r="B103" s="232"/>
      <c r="C103" s="232"/>
      <c r="D103" s="232"/>
    </row>
    <row r="104" spans="1:4" s="126" customFormat="1">
      <c r="A104" s="232"/>
      <c r="B104" s="232"/>
      <c r="C104" s="232"/>
      <c r="D104" s="232"/>
    </row>
    <row r="105" spans="1:4" s="126" customFormat="1">
      <c r="A105" s="232"/>
      <c r="B105" s="232"/>
      <c r="C105" s="232"/>
      <c r="D105" s="232"/>
    </row>
    <row r="106" spans="1:4" s="126" customFormat="1">
      <c r="A106" s="232"/>
      <c r="B106" s="232"/>
      <c r="C106" s="232"/>
      <c r="D106" s="232"/>
    </row>
    <row r="107" spans="1:4" s="126" customFormat="1">
      <c r="A107" s="232"/>
      <c r="B107" s="232"/>
      <c r="C107" s="232"/>
      <c r="D107" s="232"/>
    </row>
    <row r="108" spans="1:4" s="126" customFormat="1">
      <c r="A108" s="232"/>
      <c r="B108" s="232"/>
      <c r="C108" s="232"/>
      <c r="D108" s="232"/>
    </row>
    <row r="109" spans="1:4" s="126" customFormat="1">
      <c r="A109" s="232"/>
      <c r="B109" s="232"/>
      <c r="C109" s="232"/>
      <c r="D109" s="232"/>
    </row>
    <row r="110" spans="1:4" s="126" customFormat="1">
      <c r="A110" s="232"/>
      <c r="B110" s="232"/>
      <c r="C110" s="232"/>
      <c r="D110" s="232"/>
    </row>
    <row r="111" spans="1:4" s="126" customFormat="1">
      <c r="A111" s="232"/>
      <c r="B111" s="232"/>
      <c r="C111" s="232"/>
      <c r="D111" s="232"/>
    </row>
    <row r="112" spans="1:4" s="126" customFormat="1">
      <c r="A112" s="232"/>
      <c r="B112" s="232"/>
      <c r="C112" s="232"/>
      <c r="D112" s="232"/>
    </row>
    <row r="113" spans="1:4" s="126" customFormat="1">
      <c r="A113" s="232"/>
      <c r="B113" s="232"/>
      <c r="C113" s="232"/>
      <c r="D113" s="232"/>
    </row>
    <row r="114" spans="1:4" s="126" customFormat="1">
      <c r="A114" s="232"/>
      <c r="B114" s="232"/>
      <c r="C114" s="232"/>
      <c r="D114" s="232"/>
    </row>
    <row r="115" spans="1:4" s="126" customFormat="1">
      <c r="A115" s="232"/>
      <c r="B115" s="232"/>
      <c r="C115" s="232"/>
      <c r="D115" s="232"/>
    </row>
    <row r="116" spans="1:4" s="126" customFormat="1">
      <c r="A116" s="232"/>
      <c r="B116" s="232"/>
      <c r="C116" s="232"/>
      <c r="D116" s="232"/>
    </row>
    <row r="117" spans="1:4" s="126" customFormat="1">
      <c r="A117" s="232"/>
      <c r="B117" s="232"/>
      <c r="C117" s="232"/>
      <c r="D117" s="232"/>
    </row>
    <row r="118" spans="1:4" s="126" customFormat="1">
      <c r="A118" s="232"/>
      <c r="B118" s="232"/>
      <c r="C118" s="232"/>
      <c r="D118" s="232"/>
    </row>
    <row r="119" spans="1:4" s="126" customFormat="1">
      <c r="A119" s="232"/>
      <c r="B119" s="232"/>
      <c r="C119" s="232"/>
      <c r="D119" s="232"/>
    </row>
    <row r="120" spans="1:4" s="126" customFormat="1">
      <c r="A120" s="232"/>
      <c r="B120" s="232"/>
      <c r="C120" s="232"/>
      <c r="D120" s="232"/>
    </row>
    <row r="121" spans="1:4" s="126" customFormat="1">
      <c r="A121" s="232"/>
      <c r="B121" s="232"/>
      <c r="C121" s="232"/>
      <c r="D121" s="232"/>
    </row>
    <row r="122" spans="1:4" s="126" customFormat="1">
      <c r="A122" s="232"/>
      <c r="B122" s="232"/>
      <c r="C122" s="232"/>
      <c r="D122" s="232"/>
    </row>
    <row r="123" spans="1:4" s="126" customFormat="1">
      <c r="A123" s="232"/>
      <c r="B123" s="232"/>
      <c r="C123" s="232"/>
      <c r="D123" s="232"/>
    </row>
    <row r="124" spans="1:4" s="126" customFormat="1">
      <c r="A124" s="232"/>
      <c r="B124" s="232"/>
      <c r="C124" s="232"/>
      <c r="D124" s="232"/>
    </row>
    <row r="125" spans="1:4" s="126" customFormat="1">
      <c r="A125" s="232"/>
      <c r="B125" s="232"/>
      <c r="C125" s="232"/>
      <c r="D125" s="232"/>
    </row>
    <row r="126" spans="1:4" s="126" customFormat="1">
      <c r="A126" s="232"/>
      <c r="B126" s="232"/>
      <c r="C126" s="232"/>
      <c r="D126" s="232"/>
    </row>
    <row r="127" spans="1:4" s="126" customFormat="1">
      <c r="A127" s="232"/>
      <c r="B127" s="232"/>
      <c r="C127" s="232"/>
      <c r="D127" s="232"/>
    </row>
    <row r="128" spans="1:4" s="126" customFormat="1">
      <c r="A128" s="232"/>
      <c r="B128" s="232"/>
      <c r="C128" s="232"/>
      <c r="D128" s="232"/>
    </row>
    <row r="129" spans="1:4" s="126" customFormat="1">
      <c r="A129" s="232"/>
      <c r="B129" s="232"/>
      <c r="C129" s="232"/>
      <c r="D129" s="232"/>
    </row>
    <row r="130" spans="1:4" s="126" customFormat="1">
      <c r="A130" s="232"/>
      <c r="B130" s="232"/>
      <c r="C130" s="232"/>
      <c r="D130" s="232"/>
    </row>
    <row r="131" spans="1:4" s="126" customFormat="1">
      <c r="A131" s="232"/>
      <c r="B131" s="232"/>
      <c r="C131" s="232"/>
      <c r="D131" s="232"/>
    </row>
    <row r="132" spans="1:4" s="126" customFormat="1">
      <c r="A132" s="232"/>
      <c r="B132" s="232"/>
      <c r="C132" s="232"/>
      <c r="D132" s="232"/>
    </row>
    <row r="133" spans="1:4" s="126" customFormat="1">
      <c r="A133" s="232"/>
      <c r="B133" s="232"/>
      <c r="C133" s="232"/>
      <c r="D133" s="232"/>
    </row>
    <row r="134" spans="1:4" s="126" customFormat="1">
      <c r="A134" s="232"/>
      <c r="B134" s="232"/>
      <c r="C134" s="232"/>
      <c r="D134" s="232"/>
    </row>
    <row r="135" spans="1:4" s="126" customFormat="1">
      <c r="A135" s="232"/>
      <c r="B135" s="232"/>
      <c r="C135" s="232"/>
      <c r="D135" s="232"/>
    </row>
    <row r="136" spans="1:4" s="126" customFormat="1">
      <c r="A136" s="232"/>
      <c r="B136" s="232"/>
      <c r="C136" s="232"/>
      <c r="D136" s="232"/>
    </row>
    <row r="137" spans="1:4" s="126" customFormat="1">
      <c r="A137" s="232"/>
      <c r="B137" s="232"/>
      <c r="C137" s="232"/>
      <c r="D137" s="232"/>
    </row>
    <row r="138" spans="1:4" s="126" customFormat="1">
      <c r="A138" s="232"/>
      <c r="B138" s="232"/>
      <c r="C138" s="232"/>
      <c r="D138" s="232"/>
    </row>
    <row r="139" spans="1:4" s="126" customFormat="1">
      <c r="A139" s="232"/>
      <c r="B139" s="232"/>
      <c r="C139" s="232"/>
      <c r="D139" s="232"/>
    </row>
    <row r="140" spans="1:4" s="126" customFormat="1">
      <c r="A140" s="232"/>
      <c r="B140" s="232"/>
      <c r="C140" s="232"/>
      <c r="D140" s="232"/>
    </row>
    <row r="141" spans="1:4" s="126" customFormat="1">
      <c r="A141" s="232"/>
      <c r="B141" s="232"/>
      <c r="C141" s="232"/>
      <c r="D141" s="232"/>
    </row>
    <row r="142" spans="1:4" s="126" customFormat="1">
      <c r="A142" s="232"/>
      <c r="B142" s="232"/>
      <c r="C142" s="232"/>
      <c r="D142" s="232"/>
    </row>
    <row r="143" spans="1:4" s="126" customFormat="1">
      <c r="A143" s="232"/>
      <c r="B143" s="232"/>
      <c r="C143" s="232"/>
      <c r="D143" s="232"/>
    </row>
    <row r="144" spans="1:4" s="126" customFormat="1">
      <c r="A144" s="232"/>
      <c r="B144" s="232"/>
      <c r="C144" s="232"/>
      <c r="D144" s="232"/>
    </row>
    <row r="145" spans="1:4" s="126" customFormat="1">
      <c r="A145" s="232"/>
      <c r="B145" s="232"/>
      <c r="C145" s="232"/>
      <c r="D145" s="232"/>
    </row>
    <row r="146" spans="1:4" s="126" customFormat="1">
      <c r="A146" s="232"/>
      <c r="B146" s="232"/>
      <c r="C146" s="232"/>
      <c r="D146" s="232"/>
    </row>
    <row r="147" spans="1:4" s="126" customFormat="1">
      <c r="A147" s="232"/>
      <c r="B147" s="232"/>
      <c r="C147" s="232"/>
      <c r="D147" s="232"/>
    </row>
    <row r="148" spans="1:4" s="126" customFormat="1">
      <c r="A148" s="232"/>
      <c r="B148" s="232"/>
      <c r="C148" s="232"/>
      <c r="D148" s="232"/>
    </row>
    <row r="149" spans="1:4" s="126" customFormat="1">
      <c r="A149" s="232"/>
      <c r="B149" s="232"/>
      <c r="C149" s="232"/>
      <c r="D149" s="232"/>
    </row>
    <row r="150" spans="1:4" s="126" customFormat="1">
      <c r="A150" s="232"/>
      <c r="B150" s="232"/>
      <c r="C150" s="232"/>
      <c r="D150" s="232"/>
    </row>
    <row r="151" spans="1:4" s="126" customFormat="1">
      <c r="A151" s="232"/>
      <c r="B151" s="232"/>
      <c r="C151" s="232"/>
      <c r="D151" s="232"/>
    </row>
    <row r="152" spans="1:4" s="126" customFormat="1">
      <c r="A152" s="232"/>
      <c r="B152" s="232"/>
      <c r="C152" s="232"/>
      <c r="D152" s="232"/>
    </row>
    <row r="153" spans="1:4" s="126" customFormat="1">
      <c r="A153" s="232"/>
      <c r="B153" s="232"/>
      <c r="C153" s="232"/>
      <c r="D153" s="232"/>
    </row>
    <row r="154" spans="1:4" s="126" customFormat="1">
      <c r="A154" s="232"/>
      <c r="B154" s="232"/>
      <c r="C154" s="232"/>
      <c r="D154" s="232"/>
    </row>
    <row r="155" spans="1:4" s="126" customFormat="1">
      <c r="A155" s="232"/>
      <c r="B155" s="232"/>
      <c r="C155" s="232"/>
      <c r="D155" s="232"/>
    </row>
    <row r="156" spans="1:4" s="126" customFormat="1">
      <c r="A156" s="232"/>
      <c r="B156" s="232"/>
      <c r="C156" s="232"/>
      <c r="D156" s="232"/>
    </row>
    <row r="157" spans="1:4" s="126" customFormat="1">
      <c r="A157" s="232"/>
      <c r="B157" s="232"/>
      <c r="C157" s="232"/>
      <c r="D157" s="232"/>
    </row>
    <row r="158" spans="1:4" s="126" customFormat="1">
      <c r="A158" s="232"/>
      <c r="B158" s="232"/>
      <c r="C158" s="232"/>
      <c r="D158" s="232"/>
    </row>
    <row r="159" spans="1:4" s="126" customFormat="1">
      <c r="A159" s="232"/>
      <c r="B159" s="232"/>
      <c r="C159" s="232"/>
      <c r="D159" s="232"/>
    </row>
    <row r="160" spans="1:4" s="126" customFormat="1">
      <c r="A160" s="232"/>
      <c r="B160" s="232"/>
      <c r="C160" s="232"/>
      <c r="D160" s="232"/>
    </row>
    <row r="161" spans="1:4" s="126" customFormat="1">
      <c r="A161" s="232"/>
      <c r="B161" s="232"/>
      <c r="C161" s="232"/>
      <c r="D161" s="232"/>
    </row>
    <row r="162" spans="1:4" s="126" customFormat="1">
      <c r="A162" s="232"/>
      <c r="B162" s="232"/>
      <c r="C162" s="232"/>
      <c r="D162" s="232"/>
    </row>
    <row r="163" spans="1:4" s="126" customFormat="1">
      <c r="A163" s="232"/>
      <c r="B163" s="232"/>
      <c r="C163" s="232"/>
      <c r="D163" s="232"/>
    </row>
    <row r="164" spans="1:4" s="126" customFormat="1">
      <c r="A164" s="232"/>
      <c r="B164" s="232"/>
      <c r="C164" s="232"/>
      <c r="D164" s="232"/>
    </row>
    <row r="165" spans="1:4" s="126" customFormat="1">
      <c r="A165" s="232"/>
      <c r="B165" s="232"/>
      <c r="C165" s="232"/>
      <c r="D165" s="232"/>
    </row>
    <row r="166" spans="1:4" s="126" customFormat="1">
      <c r="A166" s="232"/>
      <c r="B166" s="232"/>
      <c r="C166" s="232"/>
      <c r="D166" s="232"/>
    </row>
    <row r="167" spans="1:4" s="126" customFormat="1">
      <c r="A167" s="232"/>
      <c r="B167" s="232"/>
      <c r="C167" s="232"/>
      <c r="D167" s="232"/>
    </row>
    <row r="168" spans="1:4" s="126" customFormat="1">
      <c r="A168" s="232"/>
      <c r="B168" s="232"/>
      <c r="C168" s="232"/>
      <c r="D168" s="232"/>
    </row>
    <row r="169" spans="1:4" s="126" customFormat="1">
      <c r="A169" s="232"/>
      <c r="B169" s="232"/>
      <c r="C169" s="232"/>
      <c r="D169" s="232"/>
    </row>
    <row r="170" spans="1:4" s="126" customFormat="1">
      <c r="A170" s="232"/>
      <c r="B170" s="232"/>
      <c r="C170" s="232"/>
      <c r="D170" s="232"/>
    </row>
    <row r="171" spans="1:4" s="126" customFormat="1">
      <c r="A171" s="232"/>
      <c r="B171" s="232"/>
      <c r="C171" s="232"/>
      <c r="D171" s="232"/>
    </row>
    <row r="172" spans="1:4" s="126" customFormat="1">
      <c r="A172" s="232"/>
      <c r="B172" s="232"/>
      <c r="C172" s="232"/>
      <c r="D172" s="232"/>
    </row>
    <row r="173" spans="1:4" s="126" customFormat="1">
      <c r="A173" s="232"/>
      <c r="B173" s="232"/>
      <c r="C173" s="232"/>
      <c r="D173" s="232"/>
    </row>
    <row r="174" spans="1:4" s="126" customFormat="1">
      <c r="A174" s="232"/>
      <c r="B174" s="232"/>
      <c r="C174" s="232"/>
      <c r="D174" s="232"/>
    </row>
    <row r="175" spans="1:4" s="126" customFormat="1">
      <c r="A175" s="232"/>
      <c r="B175" s="232"/>
      <c r="C175" s="232"/>
      <c r="D175" s="232"/>
    </row>
    <row r="176" spans="1:4" s="126" customFormat="1">
      <c r="A176" s="232"/>
      <c r="B176" s="232"/>
      <c r="C176" s="232"/>
      <c r="D176" s="232"/>
    </row>
    <row r="177" spans="1:4" s="126" customFormat="1">
      <c r="A177" s="232"/>
      <c r="B177" s="232"/>
      <c r="C177" s="232"/>
      <c r="D177" s="232"/>
    </row>
    <row r="178" spans="1:4" s="126" customFormat="1">
      <c r="A178" s="232"/>
      <c r="B178" s="232"/>
      <c r="C178" s="232"/>
      <c r="D178" s="232"/>
    </row>
    <row r="179" spans="1:4" s="126" customFormat="1">
      <c r="A179" s="232"/>
      <c r="B179" s="232"/>
      <c r="C179" s="232"/>
      <c r="D179" s="232"/>
    </row>
    <row r="180" spans="1:4" s="126" customFormat="1">
      <c r="A180" s="232"/>
      <c r="B180" s="232"/>
      <c r="C180" s="232"/>
      <c r="D180" s="232"/>
    </row>
    <row r="181" spans="1:4" s="126" customFormat="1">
      <c r="A181" s="232"/>
      <c r="B181" s="232"/>
      <c r="C181" s="232"/>
      <c r="D181" s="232"/>
    </row>
    <row r="182" spans="1:4" s="126" customFormat="1">
      <c r="A182" s="232"/>
      <c r="B182" s="232"/>
      <c r="C182" s="232"/>
      <c r="D182" s="232"/>
    </row>
    <row r="183" spans="1:4" s="126" customFormat="1">
      <c r="A183" s="232"/>
      <c r="B183" s="232"/>
      <c r="C183" s="232"/>
      <c r="D183" s="232"/>
    </row>
    <row r="184" spans="1:4" s="126" customFormat="1">
      <c r="A184" s="232"/>
      <c r="B184" s="232"/>
      <c r="C184" s="232"/>
      <c r="D184" s="232"/>
    </row>
    <row r="185" spans="1:4" s="126" customFormat="1">
      <c r="A185" s="232"/>
      <c r="B185" s="232"/>
      <c r="C185" s="232"/>
      <c r="D185" s="232"/>
    </row>
    <row r="186" spans="1:4" s="126" customFormat="1">
      <c r="A186" s="232"/>
      <c r="B186" s="232"/>
      <c r="C186" s="232"/>
      <c r="D186" s="232"/>
    </row>
    <row r="187" spans="1:4" s="126" customFormat="1">
      <c r="A187" s="232"/>
      <c r="B187" s="232"/>
      <c r="C187" s="232"/>
      <c r="D187" s="232"/>
    </row>
    <row r="188" spans="1:4" s="126" customFormat="1">
      <c r="A188" s="232"/>
      <c r="B188" s="232"/>
      <c r="C188" s="232"/>
      <c r="D188" s="232"/>
    </row>
    <row r="189" spans="1:4" s="126" customFormat="1">
      <c r="A189" s="232"/>
      <c r="B189" s="232"/>
      <c r="C189" s="232"/>
      <c r="D189" s="232"/>
    </row>
    <row r="190" spans="1:4" s="126" customFormat="1">
      <c r="A190" s="232"/>
      <c r="B190" s="232"/>
      <c r="C190" s="232"/>
      <c r="D190" s="232"/>
    </row>
    <row r="191" spans="1:4" s="126" customFormat="1">
      <c r="A191" s="232"/>
      <c r="B191" s="232"/>
      <c r="C191" s="232"/>
      <c r="D191" s="232"/>
    </row>
    <row r="192" spans="1:4" s="126" customFormat="1">
      <c r="A192" s="232"/>
      <c r="B192" s="232"/>
      <c r="C192" s="232"/>
      <c r="D192" s="232"/>
    </row>
    <row r="193" spans="1:4" s="126" customFormat="1">
      <c r="A193" s="232"/>
      <c r="B193" s="232"/>
      <c r="C193" s="232"/>
      <c r="D193" s="232"/>
    </row>
    <row r="194" spans="1:4" s="126" customFormat="1">
      <c r="A194" s="232"/>
      <c r="B194" s="232"/>
      <c r="C194" s="232"/>
      <c r="D194" s="232"/>
    </row>
    <row r="195" spans="1:4" s="126" customFormat="1">
      <c r="A195" s="232"/>
      <c r="B195" s="232"/>
      <c r="C195" s="232"/>
      <c r="D195" s="232"/>
    </row>
    <row r="196" spans="1:4" s="126" customFormat="1">
      <c r="A196" s="232"/>
      <c r="B196" s="232"/>
      <c r="C196" s="232"/>
      <c r="D196" s="232"/>
    </row>
    <row r="197" spans="1:4" s="126" customFormat="1">
      <c r="A197" s="232"/>
      <c r="B197" s="232"/>
      <c r="C197" s="232"/>
      <c r="D197" s="232"/>
    </row>
    <row r="198" spans="1:4" s="126" customFormat="1">
      <c r="A198" s="232"/>
      <c r="B198" s="232"/>
      <c r="C198" s="232"/>
      <c r="D198" s="232"/>
    </row>
    <row r="199" spans="1:4" s="126" customFormat="1">
      <c r="A199" s="232"/>
      <c r="B199" s="232"/>
      <c r="C199" s="232"/>
      <c r="D199" s="232"/>
    </row>
    <row r="200" spans="1:4" s="126" customFormat="1">
      <c r="A200" s="232"/>
      <c r="B200" s="232"/>
      <c r="C200" s="232"/>
      <c r="D200" s="232"/>
    </row>
    <row r="201" spans="1:4" s="126" customFormat="1">
      <c r="A201" s="232"/>
      <c r="B201" s="232"/>
      <c r="C201" s="232"/>
      <c r="D201" s="232"/>
    </row>
    <row r="202" spans="1:4" s="126" customFormat="1">
      <c r="A202" s="232"/>
      <c r="B202" s="232"/>
      <c r="C202" s="232"/>
      <c r="D202" s="232"/>
    </row>
    <row r="203" spans="1:4" s="126" customFormat="1">
      <c r="A203" s="232"/>
      <c r="B203" s="232"/>
      <c r="C203" s="232"/>
      <c r="D203" s="232"/>
    </row>
    <row r="204" spans="1:4" s="126" customFormat="1">
      <c r="A204" s="232"/>
      <c r="B204" s="232"/>
      <c r="C204" s="232"/>
      <c r="D204" s="232"/>
    </row>
    <row r="205" spans="1:4" s="126" customFormat="1">
      <c r="A205" s="232"/>
      <c r="B205" s="232"/>
      <c r="C205" s="232"/>
      <c r="D205" s="232"/>
    </row>
    <row r="206" spans="1:4" s="126" customFormat="1">
      <c r="A206" s="232"/>
      <c r="B206" s="232"/>
      <c r="C206" s="232"/>
      <c r="D206" s="232"/>
    </row>
    <row r="207" spans="1:4" s="126" customFormat="1">
      <c r="A207" s="232"/>
      <c r="B207" s="232"/>
      <c r="C207" s="232"/>
      <c r="D207" s="232"/>
    </row>
    <row r="208" spans="1:4" s="126" customFormat="1">
      <c r="A208" s="232"/>
      <c r="B208" s="232"/>
      <c r="C208" s="232"/>
      <c r="D208" s="232"/>
    </row>
    <row r="209" spans="1:4" s="126" customFormat="1">
      <c r="A209" s="232"/>
      <c r="B209" s="232"/>
      <c r="C209" s="232"/>
      <c r="D209" s="232"/>
    </row>
    <row r="210" spans="1:4" s="126" customFormat="1">
      <c r="A210" s="232"/>
      <c r="B210" s="232"/>
      <c r="C210" s="232"/>
      <c r="D210" s="232"/>
    </row>
    <row r="211" spans="1:4" s="126" customFormat="1">
      <c r="A211" s="232"/>
      <c r="B211" s="232"/>
      <c r="C211" s="232"/>
      <c r="D211" s="232"/>
    </row>
    <row r="212" spans="1:4" s="126" customFormat="1">
      <c r="A212" s="232"/>
      <c r="B212" s="232"/>
      <c r="C212" s="232"/>
      <c r="D212" s="232"/>
    </row>
    <row r="213" spans="1:4" s="126" customFormat="1">
      <c r="A213" s="232"/>
      <c r="B213" s="232"/>
      <c r="C213" s="232"/>
      <c r="D213" s="232"/>
    </row>
    <row r="214" spans="1:4" s="126" customFormat="1">
      <c r="A214" s="232"/>
      <c r="B214" s="232"/>
      <c r="C214" s="232"/>
      <c r="D214" s="232"/>
    </row>
    <row r="215" spans="1:4" s="126" customFormat="1">
      <c r="A215" s="232"/>
      <c r="B215" s="232"/>
      <c r="C215" s="232"/>
      <c r="D215" s="232"/>
    </row>
    <row r="216" spans="1:4" s="126" customFormat="1">
      <c r="A216" s="232"/>
      <c r="B216" s="232"/>
      <c r="C216" s="232"/>
      <c r="D216" s="232"/>
    </row>
    <row r="217" spans="1:4" s="126" customFormat="1">
      <c r="A217" s="232"/>
      <c r="B217" s="232"/>
      <c r="C217" s="232"/>
      <c r="D217" s="232"/>
    </row>
    <row r="218" spans="1:4" s="126" customFormat="1">
      <c r="A218" s="232"/>
      <c r="B218" s="232"/>
      <c r="C218" s="232"/>
      <c r="D218" s="232"/>
    </row>
    <row r="219" spans="1:4" s="126" customFormat="1">
      <c r="A219" s="232"/>
      <c r="B219" s="232"/>
      <c r="C219" s="232"/>
      <c r="D219" s="232"/>
    </row>
    <row r="220" spans="1:4" s="126" customFormat="1">
      <c r="A220" s="232"/>
      <c r="B220" s="232"/>
      <c r="C220" s="232"/>
      <c r="D220" s="232"/>
    </row>
    <row r="221" spans="1:4" s="126" customFormat="1">
      <c r="A221" s="232"/>
      <c r="B221" s="232"/>
      <c r="C221" s="232"/>
      <c r="D221" s="232"/>
    </row>
    <row r="222" spans="1:4" s="126" customFormat="1">
      <c r="A222" s="232"/>
      <c r="B222" s="232"/>
      <c r="C222" s="232"/>
      <c r="D222" s="232"/>
    </row>
    <row r="223" spans="1:4" s="126" customFormat="1">
      <c r="A223" s="232"/>
      <c r="B223" s="232"/>
      <c r="C223" s="232"/>
      <c r="D223" s="232"/>
    </row>
    <row r="224" spans="1:4" s="126" customFormat="1">
      <c r="A224" s="232"/>
      <c r="B224" s="232"/>
      <c r="C224" s="232"/>
      <c r="D224" s="232"/>
    </row>
    <row r="225" spans="1:4" s="126" customFormat="1">
      <c r="A225" s="232"/>
      <c r="B225" s="232"/>
      <c r="C225" s="232"/>
      <c r="D225" s="232"/>
    </row>
    <row r="226" spans="1:4" s="126" customFormat="1">
      <c r="A226" s="232"/>
      <c r="B226" s="232"/>
      <c r="C226" s="232"/>
      <c r="D226" s="232"/>
    </row>
    <row r="227" spans="1:4" s="126" customFormat="1">
      <c r="A227" s="232"/>
      <c r="B227" s="232"/>
      <c r="C227" s="232"/>
      <c r="D227" s="232"/>
    </row>
    <row r="228" spans="1:4" s="126" customFormat="1">
      <c r="A228" s="232"/>
      <c r="B228" s="232"/>
      <c r="C228" s="232"/>
      <c r="D228" s="232"/>
    </row>
    <row r="229" spans="1:4" s="126" customFormat="1">
      <c r="A229" s="232"/>
      <c r="B229" s="232"/>
      <c r="C229" s="232"/>
      <c r="D229" s="232"/>
    </row>
    <row r="230" spans="1:4" s="126" customFormat="1">
      <c r="A230" s="232"/>
      <c r="B230" s="232"/>
      <c r="C230" s="232"/>
      <c r="D230" s="232"/>
    </row>
    <row r="231" spans="1:4" s="126" customFormat="1">
      <c r="A231" s="232"/>
      <c r="B231" s="232"/>
      <c r="C231" s="232"/>
      <c r="D231" s="232"/>
    </row>
    <row r="232" spans="1:4" s="126" customFormat="1">
      <c r="A232" s="232"/>
      <c r="B232" s="232"/>
      <c r="C232" s="232"/>
      <c r="D232" s="232"/>
    </row>
    <row r="233" spans="1:4" s="126" customFormat="1">
      <c r="A233" s="232"/>
      <c r="B233" s="232"/>
      <c r="C233" s="232"/>
      <c r="D233" s="232"/>
    </row>
    <row r="234" spans="1:4" s="126" customFormat="1">
      <c r="A234" s="232"/>
      <c r="B234" s="232"/>
      <c r="C234" s="232"/>
      <c r="D234" s="232"/>
    </row>
    <row r="235" spans="1:4" s="126" customFormat="1">
      <c r="A235" s="232"/>
      <c r="B235" s="232"/>
      <c r="C235" s="232"/>
      <c r="D235" s="232"/>
    </row>
    <row r="236" spans="1:4" s="126" customFormat="1">
      <c r="A236" s="232"/>
      <c r="B236" s="232"/>
      <c r="C236" s="232"/>
      <c r="D236" s="232"/>
    </row>
    <row r="237" spans="1:4" s="126" customFormat="1">
      <c r="A237" s="232"/>
      <c r="B237" s="232"/>
      <c r="C237" s="232"/>
      <c r="D237" s="232"/>
    </row>
    <row r="238" spans="1:4" s="126" customFormat="1">
      <c r="A238" s="232"/>
      <c r="B238" s="232"/>
      <c r="C238" s="232"/>
      <c r="D238" s="232"/>
    </row>
    <row r="239" spans="1:4" s="126" customFormat="1">
      <c r="A239" s="232"/>
      <c r="B239" s="232"/>
      <c r="C239" s="232"/>
      <c r="D239" s="232"/>
    </row>
    <row r="240" spans="1:4" s="126" customFormat="1">
      <c r="A240" s="232"/>
      <c r="B240" s="232"/>
      <c r="C240" s="232"/>
      <c r="D240" s="232"/>
    </row>
    <row r="241" spans="1:4" s="126" customFormat="1">
      <c r="A241" s="232"/>
      <c r="B241" s="232"/>
      <c r="C241" s="232"/>
      <c r="D241" s="232"/>
    </row>
    <row r="242" spans="1:4" s="126" customFormat="1">
      <c r="A242" s="232"/>
      <c r="B242" s="232"/>
      <c r="C242" s="232"/>
      <c r="D242" s="232"/>
    </row>
    <row r="243" spans="1:4" s="126" customFormat="1">
      <c r="A243" s="232"/>
      <c r="B243" s="232"/>
      <c r="C243" s="232"/>
      <c r="D243" s="232"/>
    </row>
    <row r="244" spans="1:4" s="126" customFormat="1">
      <c r="A244" s="232"/>
      <c r="B244" s="232"/>
      <c r="C244" s="232"/>
      <c r="D244" s="232"/>
    </row>
    <row r="245" spans="1:4" s="126" customFormat="1">
      <c r="A245" s="232"/>
      <c r="B245" s="232"/>
      <c r="C245" s="232"/>
      <c r="D245" s="232"/>
    </row>
    <row r="246" spans="1:4" s="126" customFormat="1">
      <c r="A246" s="232"/>
      <c r="B246" s="232"/>
      <c r="C246" s="232"/>
      <c r="D246" s="232"/>
    </row>
    <row r="247" spans="1:4" s="126" customFormat="1">
      <c r="A247" s="232"/>
      <c r="B247" s="232"/>
      <c r="C247" s="232"/>
      <c r="D247" s="232"/>
    </row>
    <row r="248" spans="1:4" s="126" customFormat="1">
      <c r="A248" s="232"/>
      <c r="B248" s="232"/>
      <c r="C248" s="232"/>
      <c r="D248" s="232"/>
    </row>
    <row r="249" spans="1:4" s="126" customFormat="1">
      <c r="A249" s="232"/>
      <c r="B249" s="232"/>
      <c r="C249" s="232"/>
      <c r="D249" s="232"/>
    </row>
    <row r="250" spans="1:4" s="126" customFormat="1">
      <c r="A250" s="232"/>
      <c r="B250" s="232"/>
      <c r="C250" s="232"/>
      <c r="D250" s="232"/>
    </row>
    <row r="251" spans="1:4" s="126" customFormat="1">
      <c r="A251" s="232"/>
      <c r="B251" s="232"/>
      <c r="C251" s="232"/>
      <c r="D251" s="232"/>
    </row>
    <row r="252" spans="1:4" s="126" customFormat="1">
      <c r="A252" s="232"/>
      <c r="B252" s="232"/>
      <c r="C252" s="232"/>
      <c r="D252" s="232"/>
    </row>
    <row r="253" spans="1:4" s="126" customFormat="1">
      <c r="A253" s="232"/>
      <c r="B253" s="232"/>
      <c r="C253" s="232"/>
      <c r="D253" s="232"/>
    </row>
    <row r="254" spans="1:4" s="126" customFormat="1">
      <c r="A254" s="232"/>
      <c r="B254" s="232"/>
      <c r="C254" s="232"/>
      <c r="D254" s="232"/>
    </row>
    <row r="255" spans="1:4" s="126" customFormat="1">
      <c r="A255" s="232"/>
      <c r="B255" s="232"/>
      <c r="C255" s="232"/>
      <c r="D255" s="232"/>
    </row>
    <row r="256" spans="1:4" s="126" customFormat="1">
      <c r="A256" s="232"/>
      <c r="B256" s="232"/>
      <c r="C256" s="232"/>
      <c r="D256" s="232"/>
    </row>
    <row r="257" spans="1:4" s="126" customFormat="1">
      <c r="A257" s="232"/>
      <c r="B257" s="232"/>
      <c r="C257" s="232"/>
      <c r="D257" s="232"/>
    </row>
    <row r="258" spans="1:4" s="126" customFormat="1">
      <c r="A258" s="232"/>
      <c r="B258" s="232"/>
      <c r="C258" s="232"/>
      <c r="D258" s="232"/>
    </row>
    <row r="259" spans="1:4" s="126" customFormat="1">
      <c r="A259" s="232"/>
      <c r="B259" s="232"/>
      <c r="C259" s="232"/>
      <c r="D259" s="232"/>
    </row>
    <row r="260" spans="1:4" s="126" customFormat="1">
      <c r="A260" s="232"/>
      <c r="B260" s="232"/>
      <c r="C260" s="232"/>
      <c r="D260" s="232"/>
    </row>
    <row r="261" spans="1:4" s="126" customFormat="1">
      <c r="A261" s="232"/>
      <c r="B261" s="232"/>
      <c r="C261" s="232"/>
      <c r="D261" s="232"/>
    </row>
    <row r="262" spans="1:4" s="126" customFormat="1">
      <c r="A262" s="232"/>
      <c r="B262" s="232"/>
      <c r="C262" s="232"/>
      <c r="D262" s="232"/>
    </row>
    <row r="263" spans="1:4" s="126" customFormat="1">
      <c r="A263" s="232"/>
      <c r="B263" s="232"/>
      <c r="C263" s="232"/>
      <c r="D263" s="232"/>
    </row>
    <row r="264" spans="1:4" s="126" customFormat="1">
      <c r="A264" s="232"/>
      <c r="B264" s="232"/>
      <c r="C264" s="232"/>
      <c r="D264" s="232"/>
    </row>
    <row r="265" spans="1:4" s="126" customFormat="1">
      <c r="A265" s="232"/>
      <c r="B265" s="232"/>
      <c r="C265" s="232"/>
      <c r="D265" s="232"/>
    </row>
    <row r="266" spans="1:4" s="126" customFormat="1">
      <c r="A266" s="232"/>
      <c r="B266" s="232"/>
      <c r="C266" s="232"/>
      <c r="D266" s="232"/>
    </row>
    <row r="267" spans="1:4" s="126" customFormat="1">
      <c r="A267" s="232"/>
      <c r="B267" s="232"/>
      <c r="C267" s="232"/>
      <c r="D267" s="232"/>
    </row>
    <row r="268" spans="1:4" s="126" customFormat="1">
      <c r="A268" s="232"/>
      <c r="B268" s="232"/>
      <c r="C268" s="232"/>
      <c r="D268" s="232"/>
    </row>
    <row r="269" spans="1:4" s="126" customFormat="1">
      <c r="A269" s="232"/>
      <c r="B269" s="232"/>
      <c r="C269" s="232"/>
      <c r="D269" s="232"/>
    </row>
    <row r="270" spans="1:4" s="126" customFormat="1">
      <c r="A270" s="232"/>
      <c r="B270" s="232"/>
      <c r="C270" s="232"/>
      <c r="D270" s="232"/>
    </row>
    <row r="271" spans="1:4" s="126" customFormat="1">
      <c r="A271" s="232"/>
      <c r="B271" s="232"/>
      <c r="C271" s="232"/>
      <c r="D271" s="232"/>
    </row>
    <row r="272" spans="1:4" s="126" customFormat="1">
      <c r="A272" s="232"/>
      <c r="B272" s="232"/>
      <c r="C272" s="232"/>
      <c r="D272" s="232"/>
    </row>
    <row r="273" spans="1:4" s="126" customFormat="1">
      <c r="A273" s="232"/>
      <c r="B273" s="232"/>
      <c r="C273" s="232"/>
      <c r="D273" s="232"/>
    </row>
    <row r="274" spans="1:4" s="126" customFormat="1">
      <c r="A274" s="232"/>
      <c r="B274" s="232"/>
      <c r="C274" s="232"/>
      <c r="D274" s="232"/>
    </row>
    <row r="275" spans="1:4" s="126" customFormat="1">
      <c r="A275" s="232"/>
      <c r="B275" s="232"/>
      <c r="C275" s="232"/>
      <c r="D275" s="232"/>
    </row>
    <row r="276" spans="1:4" s="126" customFormat="1">
      <c r="A276" s="232"/>
      <c r="B276" s="232"/>
      <c r="C276" s="232"/>
      <c r="D276" s="232"/>
    </row>
    <row r="277" spans="1:4" s="126" customFormat="1">
      <c r="A277" s="232"/>
      <c r="B277" s="232"/>
      <c r="C277" s="232"/>
      <c r="D277" s="232"/>
    </row>
    <row r="278" spans="1:4" s="126" customFormat="1">
      <c r="A278" s="232"/>
      <c r="B278" s="232"/>
      <c r="C278" s="232"/>
      <c r="D278" s="232"/>
    </row>
    <row r="279" spans="1:4" s="126" customFormat="1">
      <c r="A279" s="232"/>
      <c r="B279" s="232"/>
      <c r="C279" s="232"/>
      <c r="D279" s="232"/>
    </row>
    <row r="280" spans="1:4" s="126" customFormat="1">
      <c r="A280" s="232"/>
      <c r="B280" s="232"/>
      <c r="C280" s="232"/>
      <c r="D280" s="232"/>
    </row>
    <row r="281" spans="1:4" s="126" customFormat="1">
      <c r="A281" s="232"/>
      <c r="B281" s="232"/>
      <c r="C281" s="232"/>
      <c r="D281" s="232"/>
    </row>
    <row r="282" spans="1:4" s="126" customFormat="1">
      <c r="A282" s="232"/>
      <c r="B282" s="232"/>
      <c r="C282" s="232"/>
      <c r="D282" s="232"/>
    </row>
    <row r="283" spans="1:4" s="126" customFormat="1">
      <c r="A283" s="232"/>
      <c r="B283" s="232"/>
      <c r="C283" s="232"/>
      <c r="D283" s="232"/>
    </row>
    <row r="284" spans="1:4" s="126" customFormat="1">
      <c r="A284" s="232"/>
      <c r="B284" s="232"/>
      <c r="C284" s="232"/>
      <c r="D284" s="232"/>
    </row>
    <row r="285" spans="1:4" s="126" customFormat="1">
      <c r="A285" s="232"/>
      <c r="B285" s="232"/>
      <c r="C285" s="232"/>
      <c r="D285" s="232"/>
    </row>
    <row r="286" spans="1:4" s="126" customFormat="1">
      <c r="A286" s="232"/>
      <c r="B286" s="232"/>
      <c r="C286" s="232"/>
      <c r="D286" s="232"/>
    </row>
    <row r="287" spans="1:4" s="126" customFormat="1">
      <c r="A287" s="232"/>
      <c r="B287" s="232"/>
      <c r="C287" s="232"/>
      <c r="D287" s="232"/>
    </row>
    <row r="288" spans="1:4" s="126" customFormat="1">
      <c r="A288" s="232"/>
      <c r="B288" s="232"/>
      <c r="C288" s="232"/>
      <c r="D288" s="232"/>
    </row>
    <row r="289" spans="1:4" s="126" customFormat="1">
      <c r="A289" s="232"/>
      <c r="B289" s="232"/>
      <c r="C289" s="232"/>
      <c r="D289" s="232"/>
    </row>
    <row r="290" spans="1:4" s="126" customFormat="1">
      <c r="A290" s="232"/>
      <c r="B290" s="232"/>
      <c r="C290" s="232"/>
      <c r="D290" s="232"/>
    </row>
    <row r="291" spans="1:4" s="126" customFormat="1">
      <c r="A291" s="232"/>
      <c r="B291" s="232"/>
      <c r="C291" s="232"/>
      <c r="D291" s="232"/>
    </row>
    <row r="292" spans="1:4" s="126" customFormat="1">
      <c r="A292" s="232"/>
      <c r="B292" s="232"/>
      <c r="C292" s="232"/>
      <c r="D292" s="232"/>
    </row>
    <row r="293" spans="1:4" s="126" customFormat="1">
      <c r="A293" s="232"/>
      <c r="B293" s="232"/>
      <c r="C293" s="232"/>
      <c r="D293" s="232"/>
    </row>
    <row r="294" spans="1:4" s="126" customFormat="1">
      <c r="A294" s="232"/>
      <c r="B294" s="232"/>
      <c r="C294" s="232"/>
      <c r="D294" s="232"/>
    </row>
    <row r="295" spans="1:4" s="126" customFormat="1">
      <c r="A295" s="232"/>
      <c r="B295" s="232"/>
      <c r="C295" s="232"/>
      <c r="D295" s="232"/>
    </row>
    <row r="296" spans="1:4" s="126" customFormat="1">
      <c r="A296" s="232"/>
      <c r="B296" s="232"/>
      <c r="C296" s="232"/>
      <c r="D296" s="232"/>
    </row>
    <row r="297" spans="1:4" s="126" customFormat="1">
      <c r="A297" s="232"/>
      <c r="B297" s="232"/>
      <c r="C297" s="232"/>
      <c r="D297" s="232"/>
    </row>
    <row r="298" spans="1:4" s="126" customFormat="1">
      <c r="A298" s="232"/>
      <c r="B298" s="232"/>
      <c r="C298" s="232"/>
      <c r="D298" s="232"/>
    </row>
    <row r="299" spans="1:4" s="126" customFormat="1">
      <c r="A299" s="232"/>
      <c r="B299" s="232"/>
      <c r="C299" s="232"/>
      <c r="D299" s="232"/>
    </row>
    <row r="300" spans="1:4" s="126" customFormat="1">
      <c r="A300" s="232"/>
      <c r="B300" s="232"/>
      <c r="C300" s="232"/>
      <c r="D300" s="232"/>
    </row>
    <row r="301" spans="1:4" s="126" customFormat="1">
      <c r="A301" s="232"/>
      <c r="B301" s="232"/>
      <c r="C301" s="232"/>
      <c r="D301" s="232"/>
    </row>
    <row r="302" spans="1:4" s="126" customFormat="1">
      <c r="A302" s="232"/>
      <c r="B302" s="232"/>
      <c r="C302" s="232"/>
      <c r="D302" s="232"/>
    </row>
    <row r="303" spans="1:4" s="126" customFormat="1">
      <c r="A303" s="232"/>
      <c r="B303" s="232"/>
      <c r="C303" s="232"/>
      <c r="D303" s="232"/>
    </row>
    <row r="304" spans="1:4" s="126" customFormat="1">
      <c r="A304" s="232"/>
      <c r="B304" s="232"/>
      <c r="C304" s="232"/>
      <c r="D304" s="232"/>
    </row>
    <row r="305" spans="1:4" s="126" customFormat="1">
      <c r="A305" s="232"/>
      <c r="B305" s="232"/>
      <c r="C305" s="232"/>
      <c r="D305" s="232"/>
    </row>
    <row r="306" spans="1:4" s="126" customFormat="1">
      <c r="A306" s="232"/>
      <c r="B306" s="232"/>
      <c r="C306" s="232"/>
      <c r="D306" s="232"/>
    </row>
    <row r="307" spans="1:4" s="126" customFormat="1">
      <c r="A307" s="232"/>
      <c r="B307" s="232"/>
      <c r="C307" s="232"/>
      <c r="D307" s="232"/>
    </row>
    <row r="308" spans="1:4" s="126" customFormat="1">
      <c r="A308" s="232"/>
      <c r="B308" s="232"/>
      <c r="C308" s="232"/>
      <c r="D308" s="232"/>
    </row>
    <row r="309" spans="1:4" s="126" customFormat="1">
      <c r="A309" s="232"/>
      <c r="B309" s="232"/>
      <c r="C309" s="232"/>
      <c r="D309" s="232"/>
    </row>
    <row r="310" spans="1:4" s="126" customFormat="1">
      <c r="A310" s="232"/>
      <c r="B310" s="232"/>
      <c r="C310" s="232"/>
      <c r="D310" s="232"/>
    </row>
    <row r="311" spans="1:4" s="126" customFormat="1">
      <c r="A311" s="232"/>
      <c r="B311" s="232"/>
      <c r="C311" s="232"/>
      <c r="D311" s="232"/>
    </row>
    <row r="312" spans="1:4" s="126" customFormat="1">
      <c r="A312" s="232"/>
      <c r="B312" s="232"/>
      <c r="C312" s="232"/>
      <c r="D312" s="232"/>
    </row>
    <row r="313" spans="1:4" s="126" customFormat="1">
      <c r="A313" s="232"/>
      <c r="B313" s="232"/>
      <c r="C313" s="232"/>
      <c r="D313" s="232"/>
    </row>
    <row r="314" spans="1:4" s="126" customFormat="1">
      <c r="A314" s="232"/>
      <c r="B314" s="232"/>
      <c r="C314" s="232"/>
      <c r="D314" s="232"/>
    </row>
    <row r="315" spans="1:4" s="126" customFormat="1">
      <c r="A315" s="232"/>
      <c r="B315" s="232"/>
      <c r="C315" s="232"/>
      <c r="D315" s="232"/>
    </row>
    <row r="316" spans="1:4" s="126" customFormat="1">
      <c r="A316" s="232"/>
      <c r="B316" s="232"/>
      <c r="C316" s="232"/>
      <c r="D316" s="232"/>
    </row>
    <row r="317" spans="1:4" s="126" customFormat="1">
      <c r="A317" s="232"/>
      <c r="B317" s="232"/>
      <c r="C317" s="232"/>
      <c r="D317" s="232"/>
    </row>
    <row r="318" spans="1:4" s="126" customFormat="1">
      <c r="A318" s="232"/>
      <c r="B318" s="232"/>
      <c r="C318" s="232"/>
      <c r="D318" s="232"/>
    </row>
    <row r="319" spans="1:4" s="126" customFormat="1">
      <c r="A319" s="232"/>
      <c r="B319" s="232"/>
      <c r="C319" s="232"/>
      <c r="D319" s="232"/>
    </row>
    <row r="320" spans="1:4" s="126" customFormat="1">
      <c r="A320" s="232"/>
      <c r="B320" s="232"/>
      <c r="C320" s="232"/>
      <c r="D320" s="232"/>
    </row>
    <row r="321" spans="1:4" s="126" customFormat="1">
      <c r="A321" s="232"/>
      <c r="B321" s="232"/>
      <c r="C321" s="232"/>
      <c r="D321" s="232"/>
    </row>
    <row r="322" spans="1:4" s="126" customFormat="1">
      <c r="A322" s="232"/>
      <c r="B322" s="232"/>
      <c r="C322" s="232"/>
      <c r="D322" s="232"/>
    </row>
    <row r="323" spans="1:4" s="126" customFormat="1">
      <c r="A323" s="232"/>
      <c r="B323" s="232"/>
      <c r="C323" s="232"/>
      <c r="D323" s="232"/>
    </row>
    <row r="324" spans="1:4" s="126" customFormat="1">
      <c r="A324" s="232"/>
      <c r="B324" s="232"/>
      <c r="C324" s="232"/>
      <c r="D324" s="232"/>
    </row>
    <row r="325" spans="1:4" s="126" customFormat="1">
      <c r="A325" s="232"/>
      <c r="B325" s="232"/>
      <c r="C325" s="232"/>
      <c r="D325" s="232"/>
    </row>
    <row r="326" spans="1:4" s="126" customFormat="1">
      <c r="A326" s="232"/>
      <c r="B326" s="232"/>
      <c r="C326" s="232"/>
      <c r="D326" s="232"/>
    </row>
    <row r="327" spans="1:4" s="126" customFormat="1">
      <c r="A327" s="232"/>
      <c r="B327" s="232"/>
      <c r="C327" s="232"/>
      <c r="D327" s="232"/>
    </row>
    <row r="328" spans="1:4" s="126" customFormat="1">
      <c r="A328" s="232"/>
      <c r="B328" s="232"/>
      <c r="C328" s="232"/>
      <c r="D328" s="232"/>
    </row>
    <row r="329" spans="1:4" s="126" customFormat="1">
      <c r="A329" s="232"/>
      <c r="B329" s="232"/>
      <c r="C329" s="232"/>
      <c r="D329" s="232"/>
    </row>
    <row r="330" spans="1:4" s="126" customFormat="1">
      <c r="A330" s="232"/>
      <c r="B330" s="232"/>
      <c r="C330" s="232"/>
      <c r="D330" s="232"/>
    </row>
    <row r="331" spans="1:4" s="126" customFormat="1">
      <c r="A331" s="232"/>
      <c r="B331" s="232"/>
      <c r="C331" s="232"/>
      <c r="D331" s="232"/>
    </row>
    <row r="332" spans="1:4" s="126" customFormat="1">
      <c r="A332" s="232"/>
      <c r="B332" s="232"/>
      <c r="C332" s="232"/>
      <c r="D332" s="232"/>
    </row>
    <row r="333" spans="1:4" s="126" customFormat="1">
      <c r="A333" s="232"/>
      <c r="B333" s="232"/>
      <c r="C333" s="232"/>
      <c r="D333" s="232"/>
    </row>
    <row r="334" spans="1:4" s="126" customFormat="1">
      <c r="A334" s="232"/>
      <c r="B334" s="232"/>
      <c r="C334" s="232"/>
      <c r="D334" s="232"/>
    </row>
    <row r="335" spans="1:4" s="126" customFormat="1">
      <c r="A335" s="232"/>
      <c r="B335" s="232"/>
      <c r="C335" s="232"/>
      <c r="D335" s="232"/>
    </row>
    <row r="336" spans="1:4" s="126" customFormat="1">
      <c r="A336" s="232"/>
      <c r="B336" s="232"/>
      <c r="C336" s="232"/>
      <c r="D336" s="232"/>
    </row>
    <row r="337" spans="1:4" s="126" customFormat="1">
      <c r="A337" s="232"/>
      <c r="B337" s="232"/>
      <c r="C337" s="232"/>
      <c r="D337" s="232"/>
    </row>
    <row r="338" spans="1:4" s="126" customFormat="1">
      <c r="A338" s="232"/>
      <c r="B338" s="232"/>
      <c r="C338" s="232"/>
      <c r="D338" s="232"/>
    </row>
    <row r="339" spans="1:4" s="126" customFormat="1">
      <c r="A339" s="232"/>
      <c r="B339" s="232"/>
      <c r="C339" s="232"/>
      <c r="D339" s="232"/>
    </row>
    <row r="340" spans="1:4" s="126" customFormat="1">
      <c r="A340" s="232"/>
      <c r="B340" s="232"/>
      <c r="C340" s="232"/>
      <c r="D340" s="232"/>
    </row>
    <row r="341" spans="1:4" s="126" customFormat="1">
      <c r="A341" s="232"/>
      <c r="B341" s="232"/>
      <c r="C341" s="232"/>
      <c r="D341" s="232"/>
    </row>
    <row r="342" spans="1:4" s="126" customFormat="1">
      <c r="A342" s="232"/>
      <c r="B342" s="232"/>
      <c r="C342" s="232"/>
      <c r="D342" s="232"/>
    </row>
    <row r="343" spans="1:4" s="126" customFormat="1">
      <c r="A343" s="232"/>
      <c r="B343" s="232"/>
      <c r="C343" s="232"/>
      <c r="D343" s="232"/>
    </row>
    <row r="344" spans="1:4" s="126" customFormat="1">
      <c r="A344" s="232"/>
      <c r="B344" s="232"/>
      <c r="C344" s="232"/>
      <c r="D344" s="232"/>
    </row>
    <row r="345" spans="1:4" s="126" customFormat="1">
      <c r="A345" s="232"/>
      <c r="B345" s="232"/>
      <c r="C345" s="232"/>
      <c r="D345" s="232"/>
    </row>
    <row r="346" spans="1:4" s="126" customFormat="1">
      <c r="A346" s="232"/>
      <c r="B346" s="232"/>
      <c r="C346" s="232"/>
      <c r="D346" s="232"/>
    </row>
    <row r="347" spans="1:4" s="126" customFormat="1">
      <c r="A347" s="232"/>
      <c r="B347" s="232"/>
      <c r="C347" s="232"/>
      <c r="D347" s="232"/>
    </row>
    <row r="348" spans="1:4" s="126" customFormat="1">
      <c r="A348" s="232"/>
      <c r="B348" s="232"/>
      <c r="C348" s="232"/>
      <c r="D348" s="232"/>
    </row>
    <row r="349" spans="1:4" s="126" customFormat="1">
      <c r="A349" s="232"/>
      <c r="B349" s="232"/>
      <c r="C349" s="232"/>
      <c r="D349" s="232"/>
    </row>
    <row r="350" spans="1:4" s="126" customFormat="1">
      <c r="A350" s="232"/>
      <c r="B350" s="232"/>
      <c r="C350" s="232"/>
      <c r="D350" s="232"/>
    </row>
    <row r="351" spans="1:4" s="126" customFormat="1">
      <c r="A351" s="232"/>
      <c r="B351" s="232"/>
      <c r="C351" s="232"/>
      <c r="D351" s="232"/>
    </row>
    <row r="352" spans="1:4" s="126" customFormat="1">
      <c r="A352" s="232"/>
      <c r="B352" s="232"/>
      <c r="C352" s="232"/>
      <c r="D352" s="232"/>
    </row>
    <row r="353" spans="1:4" s="126" customFormat="1">
      <c r="A353" s="232"/>
      <c r="B353" s="232"/>
      <c r="C353" s="232"/>
      <c r="D353" s="232"/>
    </row>
    <row r="354" spans="1:4" s="126" customFormat="1">
      <c r="A354" s="232"/>
      <c r="B354" s="232"/>
      <c r="C354" s="232"/>
      <c r="D354" s="232"/>
    </row>
    <row r="355" spans="1:4" s="126" customFormat="1">
      <c r="A355" s="232"/>
      <c r="B355" s="232"/>
      <c r="C355" s="232"/>
      <c r="D355" s="232"/>
    </row>
    <row r="356" spans="1:4" s="126" customFormat="1">
      <c r="A356" s="232"/>
      <c r="B356" s="232"/>
      <c r="C356" s="232"/>
      <c r="D356" s="232"/>
    </row>
    <row r="357" spans="1:4" s="126" customFormat="1">
      <c r="A357" s="232"/>
      <c r="B357" s="232"/>
      <c r="C357" s="232"/>
      <c r="D357" s="232"/>
    </row>
    <row r="358" spans="1:4" s="126" customFormat="1">
      <c r="A358" s="232"/>
      <c r="B358" s="232"/>
      <c r="C358" s="232"/>
      <c r="D358" s="232"/>
    </row>
    <row r="359" spans="1:4" s="126" customFormat="1">
      <c r="A359" s="232"/>
      <c r="B359" s="232"/>
      <c r="C359" s="232"/>
      <c r="D359" s="232"/>
    </row>
    <row r="360" spans="1:4" s="126" customFormat="1">
      <c r="A360" s="232"/>
      <c r="B360" s="232"/>
      <c r="C360" s="232"/>
      <c r="D360" s="232"/>
    </row>
    <row r="361" spans="1:4" s="126" customFormat="1">
      <c r="A361" s="232"/>
      <c r="B361" s="232"/>
      <c r="C361" s="232"/>
      <c r="D361" s="232"/>
    </row>
    <row r="362" spans="1:4" s="126" customFormat="1">
      <c r="A362" s="232"/>
      <c r="B362" s="232"/>
      <c r="C362" s="232"/>
      <c r="D362" s="232"/>
    </row>
    <row r="363" spans="1:4" s="126" customFormat="1">
      <c r="A363" s="232"/>
      <c r="B363" s="232"/>
      <c r="C363" s="232"/>
      <c r="D363" s="232"/>
    </row>
    <row r="364" spans="1:4" s="126" customFormat="1">
      <c r="A364" s="232"/>
      <c r="B364" s="232"/>
      <c r="C364" s="232"/>
      <c r="D364" s="232"/>
    </row>
    <row r="365" spans="1:4" s="126" customFormat="1">
      <c r="A365" s="232"/>
      <c r="B365" s="232"/>
      <c r="C365" s="232"/>
      <c r="D365" s="232"/>
    </row>
    <row r="366" spans="1:4" s="126" customFormat="1">
      <c r="A366" s="232"/>
      <c r="B366" s="232"/>
      <c r="C366" s="232"/>
      <c r="D366" s="232"/>
    </row>
    <row r="367" spans="1:4" s="126" customFormat="1">
      <c r="A367" s="232"/>
      <c r="B367" s="232"/>
      <c r="C367" s="232"/>
      <c r="D367" s="232"/>
    </row>
    <row r="368" spans="1:4" s="126" customFormat="1">
      <c r="A368" s="232"/>
      <c r="B368" s="232"/>
      <c r="C368" s="232"/>
      <c r="D368" s="232"/>
    </row>
    <row r="369" spans="1:4" s="126" customFormat="1">
      <c r="A369" s="232"/>
      <c r="B369" s="232"/>
      <c r="C369" s="232"/>
      <c r="D369" s="232"/>
    </row>
    <row r="370" spans="1:4" s="126" customFormat="1">
      <c r="A370" s="232"/>
      <c r="B370" s="232"/>
      <c r="C370" s="232"/>
      <c r="D370" s="232"/>
    </row>
    <row r="371" spans="1:4" s="126" customFormat="1">
      <c r="A371" s="232"/>
      <c r="B371" s="232"/>
      <c r="C371" s="232"/>
      <c r="D371" s="232"/>
    </row>
    <row r="372" spans="1:4" s="126" customFormat="1">
      <c r="A372" s="232"/>
      <c r="B372" s="232"/>
      <c r="C372" s="232"/>
      <c r="D372" s="232"/>
    </row>
    <row r="373" spans="1:4" s="126" customFormat="1">
      <c r="A373" s="232"/>
      <c r="B373" s="232"/>
      <c r="C373" s="232"/>
      <c r="D373" s="232"/>
    </row>
    <row r="374" spans="1:4" s="126" customFormat="1">
      <c r="A374" s="232"/>
      <c r="B374" s="232"/>
      <c r="C374" s="232"/>
      <c r="D374" s="232"/>
    </row>
    <row r="375" spans="1:4" s="126" customFormat="1">
      <c r="A375" s="232"/>
      <c r="B375" s="232"/>
      <c r="C375" s="232"/>
      <c r="D375" s="232"/>
    </row>
    <row r="376" spans="1:4" s="126" customFormat="1">
      <c r="A376" s="232"/>
      <c r="B376" s="232"/>
      <c r="C376" s="232"/>
      <c r="D376" s="232"/>
    </row>
    <row r="377" spans="1:4" s="126" customFormat="1">
      <c r="A377" s="232"/>
      <c r="B377" s="232"/>
      <c r="C377" s="232"/>
      <c r="D377" s="232"/>
    </row>
    <row r="378" spans="1:4" s="126" customFormat="1">
      <c r="A378" s="232"/>
      <c r="B378" s="232"/>
      <c r="C378" s="232"/>
      <c r="D378" s="232"/>
    </row>
    <row r="379" spans="1:4" s="126" customFormat="1">
      <c r="A379" s="232"/>
      <c r="B379" s="232"/>
      <c r="C379" s="232"/>
      <c r="D379" s="232"/>
    </row>
    <row r="380" spans="1:4" s="126" customFormat="1">
      <c r="A380" s="232"/>
      <c r="B380" s="232"/>
      <c r="C380" s="232"/>
      <c r="D380" s="232"/>
    </row>
    <row r="381" spans="1:4" s="126" customFormat="1">
      <c r="A381" s="232"/>
      <c r="B381" s="232"/>
      <c r="C381" s="232"/>
      <c r="D381" s="232"/>
    </row>
    <row r="382" spans="1:4" s="126" customFormat="1">
      <c r="A382" s="232"/>
      <c r="B382" s="232"/>
      <c r="C382" s="232"/>
      <c r="D382" s="232"/>
    </row>
    <row r="383" spans="1:4" s="126" customFormat="1">
      <c r="A383" s="232"/>
      <c r="B383" s="232"/>
      <c r="C383" s="232"/>
      <c r="D383" s="232"/>
    </row>
    <row r="384" spans="1:4" s="126" customFormat="1">
      <c r="A384" s="232"/>
      <c r="B384" s="232"/>
      <c r="C384" s="232"/>
      <c r="D384" s="232"/>
    </row>
    <row r="385" spans="1:4" s="126" customFormat="1">
      <c r="A385" s="232"/>
      <c r="B385" s="232"/>
      <c r="C385" s="232"/>
      <c r="D385" s="232"/>
    </row>
    <row r="386" spans="1:4" s="126" customFormat="1">
      <c r="A386" s="232"/>
      <c r="B386" s="232"/>
      <c r="C386" s="232"/>
      <c r="D386" s="232"/>
    </row>
    <row r="387" spans="1:4" s="126" customFormat="1">
      <c r="A387" s="232"/>
      <c r="B387" s="232"/>
      <c r="C387" s="232"/>
      <c r="D387" s="232"/>
    </row>
    <row r="388" spans="1:4" s="126" customFormat="1">
      <c r="A388" s="232"/>
      <c r="B388" s="232"/>
      <c r="C388" s="232"/>
      <c r="D388" s="232"/>
    </row>
    <row r="389" spans="1:4" s="126" customFormat="1">
      <c r="A389" s="232"/>
      <c r="B389" s="232"/>
      <c r="C389" s="232"/>
      <c r="D389" s="232"/>
    </row>
    <row r="390" spans="1:4" s="126" customFormat="1">
      <c r="A390" s="232"/>
      <c r="B390" s="232"/>
      <c r="C390" s="232"/>
      <c r="D390" s="232"/>
    </row>
    <row r="391" spans="1:4" s="126" customFormat="1">
      <c r="A391" s="232"/>
      <c r="B391" s="232"/>
      <c r="C391" s="232"/>
      <c r="D391" s="232"/>
    </row>
    <row r="392" spans="1:4" s="126" customFormat="1">
      <c r="A392" s="232"/>
      <c r="B392" s="232"/>
      <c r="C392" s="232"/>
      <c r="D392" s="232"/>
    </row>
    <row r="393" spans="1:4" s="126" customFormat="1">
      <c r="A393" s="232"/>
      <c r="B393" s="232"/>
      <c r="C393" s="232"/>
      <c r="D393" s="232"/>
    </row>
    <row r="394" spans="1:4" s="126" customFormat="1">
      <c r="A394" s="232"/>
      <c r="B394" s="232"/>
      <c r="C394" s="232"/>
      <c r="D394" s="232"/>
    </row>
    <row r="395" spans="1:4" s="126" customFormat="1">
      <c r="A395" s="232"/>
      <c r="B395" s="232"/>
      <c r="C395" s="232"/>
      <c r="D395" s="232"/>
    </row>
    <row r="396" spans="1:4" s="126" customFormat="1">
      <c r="A396" s="232"/>
      <c r="B396" s="232"/>
      <c r="C396" s="232"/>
      <c r="D396" s="232"/>
    </row>
    <row r="397" spans="1:4" s="126" customFormat="1">
      <c r="A397" s="232"/>
      <c r="B397" s="232"/>
      <c r="C397" s="232"/>
      <c r="D397" s="232"/>
    </row>
    <row r="398" spans="1:4" s="126" customFormat="1">
      <c r="A398" s="232"/>
      <c r="B398" s="232"/>
      <c r="C398" s="232"/>
      <c r="D398" s="232"/>
    </row>
    <row r="399" spans="1:4" s="126" customFormat="1">
      <c r="A399" s="232"/>
      <c r="B399" s="232"/>
      <c r="C399" s="232"/>
      <c r="D399" s="232"/>
    </row>
    <row r="400" spans="1:4" s="126" customFormat="1">
      <c r="A400" s="232"/>
      <c r="B400" s="232"/>
      <c r="C400" s="232"/>
      <c r="D400" s="232"/>
    </row>
    <row r="401" spans="1:4" s="126" customFormat="1">
      <c r="A401" s="232"/>
      <c r="B401" s="232"/>
      <c r="C401" s="232"/>
      <c r="D401" s="232"/>
    </row>
    <row r="402" spans="1:4" s="126" customFormat="1">
      <c r="A402" s="232"/>
      <c r="B402" s="232"/>
      <c r="C402" s="232"/>
      <c r="D402" s="232"/>
    </row>
    <row r="403" spans="1:4" s="126" customFormat="1">
      <c r="A403" s="232"/>
      <c r="B403" s="232"/>
      <c r="C403" s="232"/>
      <c r="D403" s="232"/>
    </row>
    <row r="404" spans="1:4" s="126" customFormat="1">
      <c r="A404" s="232"/>
      <c r="B404" s="232"/>
      <c r="C404" s="232"/>
      <c r="D404" s="232"/>
    </row>
    <row r="405" spans="1:4" s="126" customFormat="1">
      <c r="A405" s="232"/>
      <c r="B405" s="232"/>
      <c r="C405" s="232"/>
      <c r="D405" s="232"/>
    </row>
    <row r="406" spans="1:4" s="126" customFormat="1">
      <c r="A406" s="232"/>
      <c r="B406" s="232"/>
      <c r="C406" s="232"/>
      <c r="D406" s="232"/>
    </row>
    <row r="407" spans="1:4" s="126" customFormat="1">
      <c r="A407" s="232"/>
      <c r="B407" s="232"/>
      <c r="C407" s="232"/>
      <c r="D407" s="232"/>
    </row>
    <row r="408" spans="1:4" s="126" customFormat="1">
      <c r="A408" s="232"/>
      <c r="B408" s="232"/>
      <c r="C408" s="232"/>
      <c r="D408" s="232"/>
    </row>
    <row r="409" spans="1:4" s="126" customFormat="1">
      <c r="A409" s="232"/>
      <c r="B409" s="232"/>
      <c r="C409" s="232"/>
      <c r="D409" s="232"/>
    </row>
    <row r="410" spans="1:4" s="126" customFormat="1">
      <c r="A410" s="232"/>
      <c r="B410" s="232"/>
      <c r="C410" s="232"/>
      <c r="D410" s="232"/>
    </row>
    <row r="411" spans="1:4" s="126" customFormat="1">
      <c r="A411" s="232"/>
      <c r="B411" s="232"/>
      <c r="C411" s="232"/>
      <c r="D411" s="232"/>
    </row>
    <row r="412" spans="1:4" s="126" customFormat="1">
      <c r="A412" s="232"/>
      <c r="B412" s="232"/>
      <c r="C412" s="232"/>
      <c r="D412" s="232"/>
    </row>
    <row r="413" spans="1:4" s="126" customFormat="1">
      <c r="A413" s="232"/>
      <c r="B413" s="232"/>
      <c r="C413" s="232"/>
      <c r="D413" s="232"/>
    </row>
    <row r="414" spans="1:4" s="126" customFormat="1">
      <c r="A414" s="232"/>
      <c r="B414" s="232"/>
      <c r="C414" s="232"/>
      <c r="D414" s="232"/>
    </row>
    <row r="415" spans="1:4" s="126" customFormat="1">
      <c r="A415" s="232"/>
      <c r="B415" s="232"/>
      <c r="C415" s="232"/>
      <c r="D415" s="232"/>
    </row>
    <row r="416" spans="1:4" s="126" customFormat="1">
      <c r="A416" s="232"/>
      <c r="B416" s="232"/>
      <c r="C416" s="232"/>
      <c r="D416" s="232"/>
    </row>
    <row r="417" spans="1:4" s="126" customFormat="1">
      <c r="A417" s="232"/>
      <c r="B417" s="232"/>
      <c r="C417" s="232"/>
      <c r="D417" s="232"/>
    </row>
    <row r="418" spans="1:4" s="126" customFormat="1">
      <c r="A418" s="232"/>
      <c r="B418" s="232"/>
      <c r="C418" s="232"/>
      <c r="D418" s="232"/>
    </row>
    <row r="419" spans="1:4" s="126" customFormat="1">
      <c r="A419" s="232"/>
      <c r="B419" s="232"/>
      <c r="C419" s="232"/>
      <c r="D419" s="232"/>
    </row>
    <row r="420" spans="1:4" s="126" customFormat="1">
      <c r="A420" s="232"/>
      <c r="B420" s="232"/>
      <c r="C420" s="232"/>
      <c r="D420" s="232"/>
    </row>
    <row r="421" spans="1:4" s="126" customFormat="1">
      <c r="A421" s="232"/>
      <c r="B421" s="232"/>
      <c r="C421" s="232"/>
      <c r="D421" s="232"/>
    </row>
    <row r="422" spans="1:4" s="126" customFormat="1">
      <c r="A422" s="232"/>
      <c r="B422" s="232"/>
      <c r="C422" s="232"/>
      <c r="D422" s="232"/>
    </row>
    <row r="423" spans="1:4" s="126" customFormat="1">
      <c r="A423" s="232"/>
      <c r="B423" s="232"/>
      <c r="C423" s="232"/>
      <c r="D423" s="232"/>
    </row>
    <row r="424" spans="1:4" s="126" customFormat="1">
      <c r="A424" s="232"/>
      <c r="B424" s="232"/>
      <c r="C424" s="232"/>
      <c r="D424" s="232"/>
    </row>
    <row r="425" spans="1:4" s="126" customFormat="1">
      <c r="A425" s="232"/>
      <c r="B425" s="232"/>
      <c r="C425" s="232"/>
      <c r="D425" s="232"/>
    </row>
    <row r="426" spans="1:4" s="126" customFormat="1">
      <c r="A426" s="232"/>
      <c r="B426" s="232"/>
      <c r="C426" s="232"/>
      <c r="D426" s="232"/>
    </row>
    <row r="427" spans="1:4" s="126" customFormat="1">
      <c r="A427" s="232"/>
      <c r="B427" s="232"/>
      <c r="C427" s="232"/>
      <c r="D427" s="232"/>
    </row>
    <row r="428" spans="1:4" s="126" customFormat="1">
      <c r="A428" s="232"/>
      <c r="B428" s="232"/>
      <c r="C428" s="232"/>
      <c r="D428" s="232"/>
    </row>
    <row r="429" spans="1:4" s="126" customFormat="1">
      <c r="A429" s="232"/>
      <c r="B429" s="232"/>
      <c r="C429" s="232"/>
      <c r="D429" s="232"/>
    </row>
    <row r="430" spans="1:4" s="126" customFormat="1">
      <c r="A430" s="232"/>
      <c r="B430" s="232"/>
      <c r="C430" s="232"/>
      <c r="D430" s="232"/>
    </row>
    <row r="431" spans="1:4" s="126" customFormat="1">
      <c r="A431" s="232"/>
      <c r="B431" s="232"/>
      <c r="C431" s="232"/>
      <c r="D431" s="232"/>
    </row>
    <row r="432" spans="1:4" s="126" customFormat="1">
      <c r="A432" s="232"/>
      <c r="B432" s="232"/>
      <c r="C432" s="232"/>
      <c r="D432" s="232"/>
    </row>
    <row r="433" spans="1:4" s="126" customFormat="1">
      <c r="A433" s="232"/>
      <c r="B433" s="232"/>
      <c r="C433" s="232"/>
      <c r="D433" s="232"/>
    </row>
    <row r="434" spans="1:4" s="126" customFormat="1">
      <c r="A434" s="232"/>
      <c r="B434" s="232"/>
      <c r="C434" s="232"/>
      <c r="D434" s="232"/>
    </row>
    <row r="435" spans="1:4" s="126" customFormat="1">
      <c r="A435" s="232"/>
      <c r="B435" s="232"/>
      <c r="C435" s="232"/>
      <c r="D435" s="232"/>
    </row>
    <row r="436" spans="1:4" s="126" customFormat="1">
      <c r="A436" s="232"/>
      <c r="B436" s="232"/>
      <c r="C436" s="232"/>
      <c r="D436" s="232"/>
    </row>
    <row r="437" spans="1:4" s="126" customFormat="1">
      <c r="A437" s="232"/>
      <c r="B437" s="232"/>
      <c r="C437" s="232"/>
      <c r="D437" s="232"/>
    </row>
    <row r="438" spans="1:4" s="126" customFormat="1">
      <c r="A438" s="232"/>
      <c r="B438" s="232"/>
      <c r="C438" s="232"/>
      <c r="D438" s="232"/>
    </row>
    <row r="439" spans="1:4" s="126" customFormat="1">
      <c r="A439" s="232"/>
      <c r="B439" s="232"/>
      <c r="C439" s="232"/>
      <c r="D439" s="232"/>
    </row>
    <row r="440" spans="1:4" s="126" customFormat="1">
      <c r="A440" s="232"/>
      <c r="B440" s="232"/>
      <c r="C440" s="232"/>
      <c r="D440" s="232"/>
    </row>
    <row r="441" spans="1:4" s="126" customFormat="1">
      <c r="A441" s="232"/>
      <c r="B441" s="232"/>
      <c r="C441" s="232"/>
      <c r="D441" s="232"/>
    </row>
    <row r="442" spans="1:4" s="126" customFormat="1">
      <c r="A442" s="232"/>
      <c r="B442" s="232"/>
      <c r="C442" s="232"/>
      <c r="D442" s="232"/>
    </row>
    <row r="443" spans="1:4" s="126" customFormat="1">
      <c r="A443" s="232"/>
      <c r="B443" s="232"/>
      <c r="C443" s="232"/>
      <c r="D443" s="232"/>
    </row>
    <row r="444" spans="1:4" s="126" customFormat="1">
      <c r="A444" s="232"/>
      <c r="B444" s="232"/>
      <c r="C444" s="232"/>
      <c r="D444" s="232"/>
    </row>
    <row r="445" spans="1:4" s="126" customFormat="1">
      <c r="A445" s="232"/>
      <c r="B445" s="232"/>
      <c r="C445" s="232"/>
      <c r="D445" s="232"/>
    </row>
    <row r="446" spans="1:4" s="126" customFormat="1">
      <c r="A446" s="232"/>
      <c r="B446" s="232"/>
      <c r="C446" s="232"/>
      <c r="D446" s="232"/>
    </row>
    <row r="447" spans="1:4" s="126" customFormat="1">
      <c r="A447" s="232"/>
      <c r="B447" s="232"/>
      <c r="C447" s="232"/>
      <c r="D447" s="232"/>
    </row>
    <row r="448" spans="1:4" s="126" customFormat="1">
      <c r="A448" s="232"/>
      <c r="B448" s="232"/>
      <c r="C448" s="232"/>
      <c r="D448" s="232"/>
    </row>
    <row r="449" spans="1:4" s="126" customFormat="1">
      <c r="A449" s="232"/>
      <c r="B449" s="232"/>
      <c r="C449" s="232"/>
      <c r="D449" s="232"/>
    </row>
    <row r="450" spans="1:4" s="126" customFormat="1">
      <c r="A450" s="232"/>
      <c r="B450" s="232"/>
      <c r="C450" s="232"/>
      <c r="D450" s="232"/>
    </row>
    <row r="451" spans="1:4" s="126" customFormat="1">
      <c r="A451" s="232"/>
      <c r="B451" s="232"/>
      <c r="C451" s="232"/>
      <c r="D451" s="232"/>
    </row>
    <row r="452" spans="1:4" s="126" customFormat="1">
      <c r="A452" s="232"/>
      <c r="B452" s="232"/>
      <c r="C452" s="232"/>
      <c r="D452" s="232"/>
    </row>
    <row r="453" spans="1:4" s="126" customFormat="1">
      <c r="A453" s="232"/>
      <c r="B453" s="232"/>
      <c r="C453" s="232"/>
      <c r="D453" s="232"/>
    </row>
    <row r="454" spans="1:4" s="126" customFormat="1">
      <c r="A454" s="232"/>
      <c r="B454" s="232"/>
      <c r="C454" s="232"/>
      <c r="D454" s="232"/>
    </row>
    <row r="455" spans="1:4" s="126" customFormat="1">
      <c r="A455" s="232"/>
      <c r="B455" s="232"/>
      <c r="C455" s="232"/>
      <c r="D455" s="232"/>
    </row>
    <row r="456" spans="1:4" s="126" customFormat="1">
      <c r="A456" s="232"/>
      <c r="B456" s="232"/>
      <c r="C456" s="232"/>
      <c r="D456" s="232"/>
    </row>
    <row r="457" spans="1:4" s="126" customFormat="1">
      <c r="A457" s="232"/>
      <c r="B457" s="232"/>
      <c r="C457" s="232"/>
      <c r="D457" s="232"/>
    </row>
    <row r="458" spans="1:4" s="126" customFormat="1">
      <c r="A458" s="232"/>
      <c r="B458" s="232"/>
      <c r="C458" s="232"/>
      <c r="D458" s="232"/>
    </row>
    <row r="459" spans="1:4" s="126" customFormat="1">
      <c r="A459" s="232"/>
      <c r="B459" s="232"/>
      <c r="C459" s="232"/>
      <c r="D459" s="232"/>
    </row>
    <row r="460" spans="1:4" s="126" customFormat="1">
      <c r="A460" s="232"/>
      <c r="B460" s="232"/>
      <c r="C460" s="232"/>
      <c r="D460" s="232"/>
    </row>
    <row r="461" spans="1:4" s="126" customFormat="1">
      <c r="A461" s="232"/>
      <c r="B461" s="232"/>
      <c r="C461" s="232"/>
      <c r="D461" s="232"/>
    </row>
    <row r="462" spans="1:4" s="126" customFormat="1">
      <c r="A462" s="232"/>
      <c r="B462" s="232"/>
      <c r="C462" s="232"/>
      <c r="D462" s="232"/>
    </row>
    <row r="463" spans="1:4" s="126" customFormat="1">
      <c r="A463" s="232"/>
      <c r="B463" s="232"/>
      <c r="C463" s="232"/>
      <c r="D463" s="232"/>
    </row>
    <row r="464" spans="1:4" s="126" customFormat="1">
      <c r="A464" s="232"/>
      <c r="B464" s="232"/>
      <c r="C464" s="232"/>
      <c r="D464" s="232"/>
    </row>
    <row r="465" spans="1:4" s="126" customFormat="1">
      <c r="A465" s="232"/>
      <c r="B465" s="232"/>
      <c r="C465" s="232"/>
      <c r="D465" s="232"/>
    </row>
    <row r="466" spans="1:4" s="126" customFormat="1">
      <c r="A466" s="232"/>
      <c r="B466" s="232"/>
      <c r="C466" s="232"/>
      <c r="D466" s="232"/>
    </row>
    <row r="467" spans="1:4" s="126" customFormat="1">
      <c r="A467" s="232"/>
      <c r="B467" s="232"/>
      <c r="C467" s="232"/>
      <c r="D467" s="232"/>
    </row>
    <row r="468" spans="1:4" s="126" customFormat="1">
      <c r="A468" s="232"/>
      <c r="B468" s="232"/>
      <c r="C468" s="232"/>
      <c r="D468" s="232"/>
    </row>
    <row r="469" spans="1:4" s="126" customFormat="1">
      <c r="A469" s="232"/>
      <c r="B469" s="232"/>
      <c r="C469" s="232"/>
      <c r="D469" s="232"/>
    </row>
    <row r="470" spans="1:4" s="126" customFormat="1">
      <c r="A470" s="232"/>
      <c r="B470" s="232"/>
      <c r="C470" s="232"/>
      <c r="D470" s="232"/>
    </row>
    <row r="471" spans="1:4" s="126" customFormat="1">
      <c r="A471" s="232"/>
      <c r="B471" s="232"/>
      <c r="C471" s="232"/>
      <c r="D471" s="232"/>
    </row>
    <row r="472" spans="1:4" s="126" customFormat="1">
      <c r="A472" s="232"/>
      <c r="B472" s="232"/>
      <c r="C472" s="232"/>
      <c r="D472" s="232"/>
    </row>
    <row r="473" spans="1:4" s="126" customFormat="1">
      <c r="A473" s="232"/>
      <c r="B473" s="232"/>
      <c r="C473" s="232"/>
      <c r="D473" s="232"/>
    </row>
    <row r="474" spans="1:4" s="126" customFormat="1">
      <c r="A474" s="232"/>
      <c r="B474" s="232"/>
      <c r="C474" s="232"/>
      <c r="D474" s="232"/>
    </row>
    <row r="475" spans="1:4" s="126" customFormat="1">
      <c r="A475" s="232"/>
      <c r="B475" s="232"/>
      <c r="C475" s="232"/>
      <c r="D475" s="232"/>
    </row>
    <row r="476" spans="1:4" s="126" customFormat="1">
      <c r="A476" s="232"/>
      <c r="B476" s="232"/>
      <c r="C476" s="232"/>
      <c r="D476" s="232"/>
    </row>
    <row r="477" spans="1:4" s="126" customFormat="1">
      <c r="A477" s="232"/>
      <c r="B477" s="232"/>
      <c r="C477" s="232"/>
      <c r="D477" s="232"/>
    </row>
    <row r="478" spans="1:4" s="126" customFormat="1">
      <c r="A478" s="232"/>
      <c r="B478" s="232"/>
      <c r="C478" s="232"/>
      <c r="D478" s="232"/>
    </row>
    <row r="479" spans="1:4" s="126" customFormat="1">
      <c r="A479" s="232"/>
      <c r="B479" s="232"/>
      <c r="C479" s="232"/>
      <c r="D479" s="232"/>
    </row>
    <row r="480" spans="1:4" s="126" customFormat="1">
      <c r="A480" s="232"/>
      <c r="B480" s="232"/>
      <c r="C480" s="232"/>
      <c r="D480" s="232"/>
    </row>
    <row r="481" spans="1:4" s="126" customFormat="1">
      <c r="A481" s="232"/>
      <c r="B481" s="232"/>
      <c r="C481" s="232"/>
      <c r="D481" s="232"/>
    </row>
    <row r="482" spans="1:4" s="126" customFormat="1">
      <c r="A482" s="232"/>
      <c r="B482" s="232"/>
      <c r="C482" s="232"/>
      <c r="D482" s="232"/>
    </row>
    <row r="483" spans="1:4" s="126" customFormat="1">
      <c r="A483" s="232"/>
      <c r="B483" s="232"/>
      <c r="C483" s="232"/>
      <c r="D483" s="232"/>
    </row>
    <row r="484" spans="1:4" s="126" customFormat="1">
      <c r="A484" s="232"/>
      <c r="B484" s="232"/>
      <c r="C484" s="232"/>
      <c r="D484" s="232"/>
    </row>
    <row r="485" spans="1:4" s="126" customFormat="1">
      <c r="A485" s="232"/>
      <c r="B485" s="232"/>
      <c r="C485" s="232"/>
      <c r="D485" s="232"/>
    </row>
    <row r="486" spans="1:4" s="126" customFormat="1">
      <c r="A486" s="232"/>
      <c r="B486" s="232"/>
      <c r="C486" s="232"/>
      <c r="D486" s="232"/>
    </row>
    <row r="487" spans="1:4" s="126" customFormat="1">
      <c r="A487" s="232"/>
      <c r="B487" s="232"/>
      <c r="C487" s="232"/>
      <c r="D487" s="232"/>
    </row>
    <row r="488" spans="1:4" s="126" customFormat="1">
      <c r="A488" s="232"/>
      <c r="B488" s="232"/>
      <c r="C488" s="232"/>
      <c r="D488" s="232"/>
    </row>
    <row r="489" spans="1:4" s="126" customFormat="1">
      <c r="A489" s="232"/>
      <c r="B489" s="232"/>
      <c r="C489" s="232"/>
      <c r="D489" s="232"/>
    </row>
    <row r="490" spans="1:4" s="126" customFormat="1">
      <c r="A490" s="232"/>
      <c r="B490" s="232"/>
      <c r="C490" s="232"/>
      <c r="D490" s="232"/>
    </row>
    <row r="491" spans="1:4" s="126" customFormat="1">
      <c r="A491" s="232"/>
      <c r="B491" s="232"/>
      <c r="C491" s="232"/>
      <c r="D491" s="232"/>
    </row>
    <row r="492" spans="1:4" s="126" customFormat="1">
      <c r="A492" s="232"/>
      <c r="B492" s="232"/>
      <c r="C492" s="232"/>
      <c r="D492" s="232"/>
    </row>
    <row r="493" spans="1:4" s="126" customFormat="1">
      <c r="A493" s="232"/>
      <c r="B493" s="232"/>
      <c r="C493" s="232"/>
      <c r="D493" s="232"/>
    </row>
    <row r="494" spans="1:4" s="126" customFormat="1">
      <c r="A494" s="232"/>
      <c r="B494" s="232"/>
      <c r="C494" s="232"/>
      <c r="D494" s="232"/>
    </row>
    <row r="495" spans="1:4" s="126" customFormat="1">
      <c r="A495" s="232"/>
      <c r="B495" s="232"/>
      <c r="C495" s="232"/>
      <c r="D495" s="232"/>
    </row>
    <row r="496" spans="1:4" s="126" customFormat="1">
      <c r="A496" s="232"/>
      <c r="B496" s="232"/>
      <c r="C496" s="232"/>
      <c r="D496" s="232"/>
    </row>
    <row r="497" spans="1:4" s="126" customFormat="1">
      <c r="A497" s="232"/>
      <c r="B497" s="232"/>
      <c r="C497" s="232"/>
      <c r="D497" s="232"/>
    </row>
    <row r="498" spans="1:4" s="126" customFormat="1">
      <c r="A498" s="232"/>
      <c r="B498" s="232"/>
      <c r="C498" s="232"/>
      <c r="D498" s="232"/>
    </row>
    <row r="499" spans="1:4" s="126" customFormat="1">
      <c r="A499" s="232"/>
      <c r="B499" s="232"/>
      <c r="C499" s="232"/>
      <c r="D499" s="232"/>
    </row>
    <row r="500" spans="1:4" s="126" customFormat="1">
      <c r="A500" s="232"/>
      <c r="B500" s="232"/>
      <c r="C500" s="232"/>
      <c r="D500" s="232"/>
    </row>
    <row r="501" spans="1:4" s="126" customFormat="1">
      <c r="A501" s="232"/>
      <c r="B501" s="232"/>
      <c r="C501" s="232"/>
      <c r="D501" s="232"/>
    </row>
    <row r="502" spans="1:4" s="126" customFormat="1">
      <c r="A502" s="232"/>
      <c r="B502" s="232"/>
      <c r="C502" s="232"/>
      <c r="D502" s="232"/>
    </row>
    <row r="503" spans="1:4" s="126" customFormat="1">
      <c r="A503" s="232"/>
      <c r="B503" s="232"/>
      <c r="C503" s="232"/>
      <c r="D503" s="232"/>
    </row>
    <row r="504" spans="1:4" s="126" customFormat="1">
      <c r="A504" s="232"/>
      <c r="B504" s="232"/>
      <c r="C504" s="232"/>
      <c r="D504" s="232"/>
    </row>
    <row r="505" spans="1:4" s="126" customFormat="1">
      <c r="A505" s="232"/>
      <c r="B505" s="232"/>
      <c r="C505" s="232"/>
      <c r="D505" s="232"/>
    </row>
    <row r="506" spans="1:4" s="126" customFormat="1">
      <c r="A506" s="232"/>
      <c r="B506" s="232"/>
      <c r="C506" s="232"/>
      <c r="D506" s="232"/>
    </row>
    <row r="507" spans="1:4" s="126" customFormat="1">
      <c r="A507" s="232"/>
      <c r="B507" s="232"/>
      <c r="C507" s="232"/>
      <c r="D507" s="232"/>
    </row>
    <row r="508" spans="1:4" s="126" customFormat="1">
      <c r="A508" s="232"/>
      <c r="B508" s="232"/>
      <c r="C508" s="232"/>
      <c r="D508" s="232"/>
    </row>
    <row r="509" spans="1:4" s="126" customFormat="1">
      <c r="A509" s="232"/>
      <c r="B509" s="232"/>
      <c r="C509" s="232"/>
      <c r="D509" s="232"/>
    </row>
    <row r="510" spans="1:4" s="126" customFormat="1">
      <c r="A510" s="232"/>
      <c r="B510" s="232"/>
      <c r="C510" s="232"/>
      <c r="D510" s="232"/>
    </row>
    <row r="511" spans="1:4" s="126" customFormat="1">
      <c r="A511" s="232"/>
      <c r="B511" s="232"/>
      <c r="C511" s="232"/>
      <c r="D511" s="232"/>
    </row>
    <row r="512" spans="1:4" s="126" customFormat="1">
      <c r="A512" s="232"/>
      <c r="B512" s="232"/>
      <c r="C512" s="232"/>
      <c r="D512" s="232"/>
    </row>
    <row r="513" spans="1:4" s="126" customFormat="1">
      <c r="A513" s="232"/>
      <c r="B513" s="232"/>
      <c r="C513" s="232"/>
      <c r="D513" s="232"/>
    </row>
    <row r="514" spans="1:4" s="126" customFormat="1">
      <c r="A514" s="232"/>
      <c r="B514" s="232"/>
      <c r="C514" s="232"/>
      <c r="D514" s="232"/>
    </row>
    <row r="515" spans="1:4" s="126" customFormat="1">
      <c r="A515" s="232"/>
      <c r="B515" s="232"/>
      <c r="C515" s="232"/>
      <c r="D515" s="232"/>
    </row>
    <row r="516" spans="1:4" s="126" customFormat="1">
      <c r="A516" s="232"/>
      <c r="B516" s="232"/>
      <c r="C516" s="232"/>
      <c r="D516" s="232"/>
    </row>
    <row r="517" spans="1:4" s="126" customFormat="1">
      <c r="A517" s="232"/>
      <c r="B517" s="232"/>
      <c r="C517" s="232"/>
      <c r="D517" s="232"/>
    </row>
    <row r="518" spans="1:4" s="126" customFormat="1">
      <c r="A518" s="232"/>
      <c r="B518" s="232"/>
      <c r="C518" s="232"/>
      <c r="D518" s="232"/>
    </row>
    <row r="519" spans="1:4" s="126" customFormat="1">
      <c r="A519" s="232"/>
      <c r="B519" s="232"/>
      <c r="C519" s="232"/>
      <c r="D519" s="232"/>
    </row>
    <row r="520" spans="1:4" s="126" customFormat="1">
      <c r="A520" s="232"/>
      <c r="B520" s="232"/>
      <c r="C520" s="232"/>
      <c r="D520" s="232"/>
    </row>
    <row r="521" spans="1:4" s="126" customFormat="1">
      <c r="A521" s="232"/>
      <c r="B521" s="232"/>
      <c r="C521" s="232"/>
      <c r="D521" s="232"/>
    </row>
    <row r="522" spans="1:4" s="126" customFormat="1">
      <c r="A522" s="232"/>
      <c r="B522" s="232"/>
      <c r="C522" s="232"/>
      <c r="D522" s="232"/>
    </row>
    <row r="523" spans="1:4" s="126" customFormat="1">
      <c r="A523" s="232"/>
      <c r="B523" s="232"/>
      <c r="C523" s="232"/>
      <c r="D523" s="232"/>
    </row>
    <row r="524" spans="1:4" s="126" customFormat="1">
      <c r="A524" s="232"/>
      <c r="B524" s="232"/>
      <c r="C524" s="232"/>
      <c r="D524" s="232"/>
    </row>
    <row r="525" spans="1:4" s="126" customFormat="1">
      <c r="A525" s="232"/>
      <c r="B525" s="232"/>
      <c r="C525" s="232"/>
      <c r="D525" s="232"/>
    </row>
    <row r="526" spans="1:4" s="126" customFormat="1">
      <c r="A526" s="232"/>
      <c r="B526" s="232"/>
      <c r="C526" s="232"/>
      <c r="D526" s="232"/>
    </row>
    <row r="527" spans="1:4" s="126" customFormat="1">
      <c r="A527" s="232"/>
      <c r="B527" s="232"/>
      <c r="C527" s="232"/>
      <c r="D527" s="232"/>
    </row>
    <row r="528" spans="1:4" s="126" customFormat="1">
      <c r="A528" s="232"/>
      <c r="B528" s="232"/>
      <c r="C528" s="232"/>
      <c r="D528" s="232"/>
    </row>
    <row r="529" spans="1:4" s="126" customFormat="1">
      <c r="A529" s="232"/>
      <c r="B529" s="232"/>
      <c r="C529" s="232"/>
      <c r="D529" s="232"/>
    </row>
    <row r="530" spans="1:4" s="126" customFormat="1">
      <c r="A530" s="232"/>
      <c r="B530" s="232"/>
      <c r="C530" s="232"/>
      <c r="D530" s="232"/>
    </row>
    <row r="531" spans="1:4" s="126" customFormat="1">
      <c r="A531" s="232"/>
      <c r="B531" s="232"/>
      <c r="C531" s="232"/>
      <c r="D531" s="232"/>
    </row>
    <row r="532" spans="1:4" s="126" customFormat="1">
      <c r="A532" s="232"/>
      <c r="B532" s="232"/>
      <c r="C532" s="232"/>
      <c r="D532" s="232"/>
    </row>
    <row r="533" spans="1:4" s="126" customFormat="1">
      <c r="A533" s="232"/>
      <c r="B533" s="232"/>
      <c r="C533" s="232"/>
      <c r="D533" s="232"/>
    </row>
    <row r="534" spans="1:4" s="126" customFormat="1">
      <c r="A534" s="232"/>
      <c r="B534" s="232"/>
      <c r="C534" s="232"/>
      <c r="D534" s="232"/>
    </row>
    <row r="535" spans="1:4" s="126" customFormat="1">
      <c r="A535" s="232"/>
      <c r="B535" s="232"/>
      <c r="C535" s="232"/>
      <c r="D535" s="232"/>
    </row>
    <row r="536" spans="1:4" s="126" customFormat="1">
      <c r="A536" s="232"/>
      <c r="B536" s="232"/>
      <c r="C536" s="232"/>
      <c r="D536" s="232"/>
    </row>
    <row r="537" spans="1:4" s="126" customFormat="1">
      <c r="A537" s="232"/>
      <c r="B537" s="232"/>
      <c r="C537" s="232"/>
      <c r="D537" s="232"/>
    </row>
    <row r="538" spans="1:4" s="126" customFormat="1">
      <c r="A538" s="232"/>
      <c r="B538" s="232"/>
      <c r="C538" s="232"/>
      <c r="D538" s="232"/>
    </row>
    <row r="539" spans="1:4" s="126" customFormat="1">
      <c r="A539" s="232"/>
      <c r="B539" s="232"/>
      <c r="C539" s="232"/>
      <c r="D539" s="232"/>
    </row>
    <row r="540" spans="1:4" s="126" customFormat="1">
      <c r="A540" s="232"/>
      <c r="B540" s="232"/>
      <c r="C540" s="232"/>
      <c r="D540" s="232"/>
    </row>
    <row r="541" spans="1:4" s="126" customFormat="1">
      <c r="A541" s="232"/>
      <c r="B541" s="232"/>
      <c r="C541" s="232"/>
      <c r="D541" s="232"/>
    </row>
    <row r="542" spans="1:4" s="126" customFormat="1">
      <c r="A542" s="232"/>
      <c r="B542" s="232"/>
      <c r="C542" s="232"/>
      <c r="D542" s="232"/>
    </row>
    <row r="543" spans="1:4" s="126" customFormat="1">
      <c r="A543" s="232"/>
      <c r="B543" s="232"/>
      <c r="C543" s="232"/>
      <c r="D543" s="232"/>
    </row>
    <row r="544" spans="1:4" s="126" customFormat="1">
      <c r="A544" s="232"/>
      <c r="B544" s="232"/>
      <c r="C544" s="232"/>
      <c r="D544" s="232"/>
    </row>
    <row r="545" spans="1:4" s="126" customFormat="1">
      <c r="A545" s="232"/>
      <c r="B545" s="232"/>
      <c r="C545" s="232"/>
      <c r="D545" s="232"/>
    </row>
    <row r="546" spans="1:4" s="126" customFormat="1">
      <c r="A546" s="232"/>
      <c r="B546" s="232"/>
      <c r="C546" s="232"/>
      <c r="D546" s="232"/>
    </row>
    <row r="547" spans="1:4" s="126" customFormat="1">
      <c r="A547" s="232"/>
      <c r="B547" s="232"/>
      <c r="C547" s="232"/>
      <c r="D547" s="232"/>
    </row>
    <row r="548" spans="1:4" s="126" customFormat="1">
      <c r="A548" s="232"/>
      <c r="B548" s="232"/>
      <c r="C548" s="232"/>
      <c r="D548" s="232"/>
    </row>
    <row r="549" spans="1:4" s="126" customFormat="1">
      <c r="A549" s="232"/>
      <c r="B549" s="232"/>
      <c r="C549" s="232"/>
      <c r="D549" s="232"/>
    </row>
    <row r="550" spans="1:4" s="126" customFormat="1">
      <c r="A550" s="232"/>
      <c r="B550" s="232"/>
      <c r="C550" s="232"/>
      <c r="D550" s="232"/>
    </row>
    <row r="551" spans="1:4" s="126" customFormat="1">
      <c r="A551" s="232"/>
      <c r="B551" s="232"/>
      <c r="C551" s="232"/>
      <c r="D551" s="232"/>
    </row>
    <row r="552" spans="1:4" s="126" customFormat="1">
      <c r="A552" s="232"/>
      <c r="B552" s="232"/>
      <c r="C552" s="232"/>
      <c r="D552" s="232"/>
    </row>
    <row r="553" spans="1:4" s="126" customFormat="1">
      <c r="A553" s="232"/>
      <c r="B553" s="232"/>
      <c r="C553" s="232"/>
      <c r="D553" s="232"/>
    </row>
    <row r="554" spans="1:4" s="126" customFormat="1">
      <c r="A554" s="232"/>
      <c r="B554" s="232"/>
      <c r="C554" s="232"/>
      <c r="D554" s="232"/>
    </row>
    <row r="555" spans="1:4" s="126" customFormat="1">
      <c r="A555" s="232"/>
      <c r="B555" s="232"/>
      <c r="C555" s="232"/>
      <c r="D555" s="232"/>
    </row>
    <row r="556" spans="1:4" s="126" customFormat="1">
      <c r="A556" s="232"/>
      <c r="B556" s="232"/>
      <c r="C556" s="232"/>
      <c r="D556" s="232"/>
    </row>
    <row r="557" spans="1:4" s="126" customFormat="1">
      <c r="A557" s="232"/>
      <c r="B557" s="232"/>
      <c r="C557" s="232"/>
      <c r="D557" s="232"/>
    </row>
    <row r="558" spans="1:4" s="126" customFormat="1">
      <c r="A558" s="232"/>
      <c r="B558" s="232"/>
      <c r="C558" s="232"/>
      <c r="D558" s="232"/>
    </row>
    <row r="559" spans="1:4" s="126" customFormat="1">
      <c r="A559" s="232"/>
      <c r="B559" s="232"/>
      <c r="C559" s="232"/>
      <c r="D559" s="232"/>
    </row>
    <row r="560" spans="1:4" s="126" customFormat="1">
      <c r="A560" s="232"/>
      <c r="B560" s="232"/>
      <c r="C560" s="232"/>
      <c r="D560" s="232"/>
    </row>
    <row r="561" spans="1:4" s="126" customFormat="1">
      <c r="A561" s="232"/>
      <c r="B561" s="232"/>
      <c r="C561" s="232"/>
      <c r="D561" s="232"/>
    </row>
    <row r="562" spans="1:4" s="126" customFormat="1">
      <c r="A562" s="232"/>
      <c r="B562" s="232"/>
      <c r="C562" s="232"/>
      <c r="D562" s="232"/>
    </row>
    <row r="563" spans="1:4" s="126" customFormat="1">
      <c r="A563" s="232"/>
      <c r="B563" s="232"/>
      <c r="C563" s="232"/>
      <c r="D563" s="232"/>
    </row>
    <row r="564" spans="1:4" s="126" customFormat="1">
      <c r="A564" s="232"/>
      <c r="B564" s="232"/>
      <c r="C564" s="232"/>
      <c r="D564" s="232"/>
    </row>
    <row r="565" spans="1:4" s="126" customFormat="1">
      <c r="A565" s="232"/>
      <c r="B565" s="232"/>
      <c r="C565" s="232"/>
      <c r="D565" s="232"/>
    </row>
    <row r="566" spans="1:4" s="126" customFormat="1">
      <c r="A566" s="232"/>
      <c r="B566" s="232"/>
      <c r="C566" s="232"/>
      <c r="D566" s="232"/>
    </row>
    <row r="567" spans="1:4" s="126" customFormat="1">
      <c r="A567" s="232"/>
      <c r="B567" s="232"/>
      <c r="C567" s="232"/>
      <c r="D567" s="232"/>
    </row>
    <row r="568" spans="1:4" s="126" customFormat="1">
      <c r="A568" s="232"/>
      <c r="B568" s="232"/>
      <c r="C568" s="232"/>
      <c r="D568" s="232"/>
    </row>
    <row r="569" spans="1:4" s="126" customFormat="1">
      <c r="A569" s="232"/>
      <c r="B569" s="232"/>
      <c r="C569" s="232"/>
      <c r="D569" s="232"/>
    </row>
    <row r="570" spans="1:4" s="126" customFormat="1">
      <c r="A570" s="232"/>
      <c r="B570" s="232"/>
      <c r="C570" s="232"/>
      <c r="D570" s="232"/>
    </row>
    <row r="571" spans="1:4" s="126" customFormat="1">
      <c r="A571" s="232"/>
      <c r="B571" s="232"/>
      <c r="C571" s="232"/>
      <c r="D571" s="232"/>
    </row>
    <row r="572" spans="1:4" s="126" customFormat="1">
      <c r="A572" s="232"/>
      <c r="B572" s="232"/>
      <c r="C572" s="232"/>
      <c r="D572" s="232"/>
    </row>
    <row r="573" spans="1:4" s="126" customFormat="1">
      <c r="A573" s="232"/>
      <c r="B573" s="232"/>
      <c r="C573" s="232"/>
      <c r="D573" s="232"/>
    </row>
    <row r="574" spans="1:4" s="126" customFormat="1">
      <c r="A574" s="232"/>
      <c r="B574" s="232"/>
      <c r="C574" s="232"/>
      <c r="D574" s="232"/>
    </row>
    <row r="575" spans="1:4" s="126" customFormat="1">
      <c r="A575" s="232"/>
      <c r="B575" s="232"/>
      <c r="C575" s="232"/>
      <c r="D575" s="232"/>
    </row>
    <row r="576" spans="1:4" s="126" customFormat="1">
      <c r="A576" s="232"/>
      <c r="B576" s="232"/>
      <c r="C576" s="232"/>
      <c r="D576" s="232"/>
    </row>
    <row r="577" spans="1:4" s="126" customFormat="1">
      <c r="A577" s="232"/>
      <c r="B577" s="232"/>
      <c r="C577" s="232"/>
      <c r="D577" s="232"/>
    </row>
    <row r="578" spans="1:4" s="126" customFormat="1">
      <c r="A578" s="232"/>
      <c r="B578" s="232"/>
      <c r="C578" s="232"/>
      <c r="D578" s="232"/>
    </row>
    <row r="579" spans="1:4" s="126" customFormat="1">
      <c r="A579" s="232"/>
      <c r="B579" s="232"/>
      <c r="C579" s="232"/>
      <c r="D579" s="232"/>
    </row>
    <row r="580" spans="1:4" s="126" customFormat="1">
      <c r="A580" s="232"/>
      <c r="B580" s="232"/>
      <c r="C580" s="232"/>
      <c r="D580" s="232"/>
    </row>
    <row r="581" spans="1:4" s="126" customFormat="1">
      <c r="A581" s="232"/>
      <c r="B581" s="232"/>
      <c r="C581" s="232"/>
      <c r="D581" s="232"/>
    </row>
    <row r="582" spans="1:4" s="126" customFormat="1">
      <c r="A582" s="232"/>
      <c r="B582" s="232"/>
      <c r="C582" s="232"/>
      <c r="D582" s="232"/>
    </row>
    <row r="583" spans="1:4" s="126" customFormat="1">
      <c r="A583" s="232"/>
      <c r="B583" s="232"/>
      <c r="C583" s="232"/>
      <c r="D583" s="232"/>
    </row>
    <row r="584" spans="1:4" s="126" customFormat="1">
      <c r="A584" s="232"/>
      <c r="B584" s="232"/>
      <c r="C584" s="232"/>
      <c r="D584" s="232"/>
    </row>
    <row r="585" spans="1:4" s="126" customFormat="1">
      <c r="A585" s="232"/>
      <c r="B585" s="232"/>
      <c r="C585" s="232"/>
      <c r="D585" s="232"/>
    </row>
    <row r="586" spans="1:4" s="126" customFormat="1">
      <c r="A586" s="232"/>
      <c r="B586" s="232"/>
      <c r="C586" s="232"/>
      <c r="D586" s="232"/>
    </row>
    <row r="587" spans="1:4" s="126" customFormat="1">
      <c r="A587" s="232"/>
      <c r="B587" s="232"/>
      <c r="C587" s="232"/>
      <c r="D587" s="232"/>
    </row>
    <row r="588" spans="1:4" s="126" customFormat="1">
      <c r="A588" s="232"/>
      <c r="B588" s="232"/>
      <c r="C588" s="232"/>
      <c r="D588" s="232"/>
    </row>
    <row r="589" spans="1:4" s="126" customFormat="1">
      <c r="A589" s="232"/>
      <c r="B589" s="232"/>
      <c r="C589" s="232"/>
      <c r="D589" s="232"/>
    </row>
    <row r="590" spans="1:4" s="126" customFormat="1">
      <c r="A590" s="232"/>
      <c r="B590" s="232"/>
      <c r="C590" s="232"/>
      <c r="D590" s="232"/>
    </row>
    <row r="591" spans="1:4" s="126" customFormat="1">
      <c r="A591" s="232"/>
      <c r="B591" s="232"/>
      <c r="C591" s="232"/>
      <c r="D591" s="232"/>
    </row>
    <row r="592" spans="1:4" s="126" customFormat="1">
      <c r="A592" s="232"/>
      <c r="B592" s="232"/>
      <c r="C592" s="232"/>
      <c r="D592" s="232"/>
    </row>
    <row r="593" spans="1:4" s="126" customFormat="1">
      <c r="A593" s="232"/>
      <c r="B593" s="232"/>
      <c r="C593" s="232"/>
      <c r="D593" s="232"/>
    </row>
    <row r="594" spans="1:4" s="126" customFormat="1">
      <c r="A594" s="232"/>
      <c r="B594" s="232"/>
      <c r="C594" s="232"/>
      <c r="D594" s="232"/>
    </row>
    <row r="595" spans="1:4" s="126" customFormat="1">
      <c r="A595" s="232"/>
      <c r="B595" s="232"/>
      <c r="C595" s="232"/>
      <c r="D595" s="232"/>
    </row>
    <row r="596" spans="1:4" s="126" customFormat="1">
      <c r="A596" s="232"/>
      <c r="B596" s="232"/>
      <c r="C596" s="232"/>
      <c r="D596" s="232"/>
    </row>
    <row r="597" spans="1:4" s="126" customFormat="1">
      <c r="A597" s="232"/>
      <c r="B597" s="232"/>
      <c r="C597" s="232"/>
      <c r="D597" s="232"/>
    </row>
    <row r="598" spans="1:4" s="126" customFormat="1">
      <c r="A598" s="232"/>
      <c r="B598" s="232"/>
      <c r="C598" s="232"/>
      <c r="D598" s="232"/>
    </row>
    <row r="599" spans="1:4" s="126" customFormat="1">
      <c r="A599" s="232"/>
      <c r="B599" s="232"/>
      <c r="C599" s="232"/>
      <c r="D599" s="232"/>
    </row>
    <row r="600" spans="1:4" s="126" customFormat="1">
      <c r="A600" s="232"/>
      <c r="B600" s="232"/>
      <c r="C600" s="232"/>
      <c r="D600" s="232"/>
    </row>
    <row r="601" spans="1:4" s="126" customFormat="1">
      <c r="A601" s="232"/>
      <c r="B601" s="232"/>
      <c r="C601" s="232"/>
      <c r="D601" s="232"/>
    </row>
    <row r="602" spans="1:4" s="126" customFormat="1">
      <c r="A602" s="232"/>
      <c r="B602" s="232"/>
      <c r="C602" s="232"/>
      <c r="D602" s="232"/>
    </row>
    <row r="603" spans="1:4" s="126" customFormat="1">
      <c r="A603" s="232"/>
      <c r="B603" s="232"/>
      <c r="C603" s="232"/>
      <c r="D603" s="232"/>
    </row>
    <row r="604" spans="1:4" s="126" customFormat="1">
      <c r="A604" s="232"/>
      <c r="B604" s="232"/>
      <c r="C604" s="232"/>
      <c r="D604" s="232"/>
    </row>
    <row r="605" spans="1:4" s="126" customFormat="1">
      <c r="A605" s="232"/>
      <c r="B605" s="232"/>
      <c r="C605" s="232"/>
      <c r="D605" s="232"/>
    </row>
    <row r="606" spans="1:4" s="126" customFormat="1">
      <c r="A606" s="232"/>
      <c r="B606" s="232"/>
      <c r="C606" s="232"/>
      <c r="D606" s="232"/>
    </row>
    <row r="607" spans="1:4" s="126" customFormat="1">
      <c r="A607" s="232"/>
      <c r="B607" s="232"/>
      <c r="C607" s="232"/>
      <c r="D607" s="232"/>
    </row>
    <row r="608" spans="1:4" s="126" customFormat="1">
      <c r="A608" s="232"/>
      <c r="B608" s="232"/>
      <c r="C608" s="232"/>
      <c r="D608" s="232"/>
    </row>
    <row r="609" spans="1:4" s="126" customFormat="1">
      <c r="A609" s="232"/>
      <c r="B609" s="232"/>
      <c r="C609" s="232"/>
      <c r="D609" s="232"/>
    </row>
    <row r="610" spans="1:4" s="126" customFormat="1">
      <c r="A610" s="232"/>
      <c r="B610" s="232"/>
      <c r="C610" s="232"/>
      <c r="D610" s="232"/>
    </row>
    <row r="611" spans="1:4" s="126" customFormat="1">
      <c r="A611" s="232"/>
      <c r="B611" s="232"/>
      <c r="C611" s="232"/>
      <c r="D611" s="232"/>
    </row>
    <row r="612" spans="1:4" s="126" customFormat="1">
      <c r="A612" s="232"/>
      <c r="B612" s="232"/>
      <c r="C612" s="232"/>
      <c r="D612" s="232"/>
    </row>
    <row r="613" spans="1:4" s="126" customFormat="1">
      <c r="A613" s="232"/>
      <c r="B613" s="232"/>
      <c r="C613" s="232"/>
      <c r="D613" s="232"/>
    </row>
    <row r="614" spans="1:4" s="126" customFormat="1">
      <c r="A614" s="232"/>
      <c r="B614" s="232"/>
      <c r="C614" s="232"/>
      <c r="D614" s="232"/>
    </row>
    <row r="615" spans="1:4" s="126" customFormat="1">
      <c r="A615" s="232"/>
      <c r="B615" s="232"/>
      <c r="C615" s="232"/>
      <c r="D615" s="232"/>
    </row>
    <row r="616" spans="1:4" s="126" customFormat="1">
      <c r="A616" s="232"/>
      <c r="B616" s="232"/>
      <c r="C616" s="232"/>
      <c r="D616" s="232"/>
    </row>
    <row r="617" spans="1:4" s="126" customFormat="1">
      <c r="A617" s="232"/>
      <c r="B617" s="232"/>
      <c r="C617" s="232"/>
      <c r="D617" s="232"/>
    </row>
    <row r="618" spans="1:4" s="126" customFormat="1">
      <c r="A618" s="232"/>
      <c r="B618" s="232"/>
      <c r="C618" s="232"/>
      <c r="D618" s="232"/>
    </row>
    <row r="619" spans="1:4" s="126" customFormat="1">
      <c r="A619" s="232"/>
      <c r="B619" s="232"/>
      <c r="C619" s="232"/>
      <c r="D619" s="232"/>
    </row>
    <row r="620" spans="1:4" s="126" customFormat="1">
      <c r="A620" s="232"/>
      <c r="B620" s="232"/>
      <c r="C620" s="232"/>
      <c r="D620" s="232"/>
    </row>
    <row r="621" spans="1:4" s="126" customFormat="1">
      <c r="A621" s="232"/>
      <c r="B621" s="232"/>
      <c r="C621" s="232"/>
      <c r="D621" s="232"/>
    </row>
    <row r="622" spans="1:4" s="126" customFormat="1">
      <c r="A622" s="232"/>
      <c r="B622" s="232"/>
      <c r="C622" s="232"/>
      <c r="D622" s="232"/>
    </row>
    <row r="623" spans="1:4" s="126" customFormat="1">
      <c r="A623" s="232"/>
      <c r="B623" s="232"/>
      <c r="C623" s="232"/>
      <c r="D623" s="232"/>
    </row>
    <row r="624" spans="1:4" s="126" customFormat="1">
      <c r="A624" s="232"/>
      <c r="B624" s="232"/>
      <c r="C624" s="232"/>
      <c r="D624" s="232"/>
    </row>
    <row r="625" spans="1:4" s="126" customFormat="1">
      <c r="A625" s="232"/>
      <c r="B625" s="232"/>
      <c r="C625" s="232"/>
      <c r="D625" s="232"/>
    </row>
    <row r="626" spans="1:4" s="126" customFormat="1">
      <c r="A626" s="232"/>
      <c r="B626" s="232"/>
      <c r="C626" s="232"/>
      <c r="D626" s="232"/>
    </row>
    <row r="627" spans="1:4" s="126" customFormat="1">
      <c r="A627" s="232"/>
      <c r="B627" s="232"/>
      <c r="C627" s="232"/>
      <c r="D627" s="232"/>
    </row>
    <row r="628" spans="1:4" s="126" customFormat="1">
      <c r="A628" s="232"/>
      <c r="B628" s="232"/>
      <c r="C628" s="232"/>
      <c r="D628" s="232"/>
    </row>
    <row r="629" spans="1:4" s="126" customFormat="1">
      <c r="A629" s="232"/>
      <c r="B629" s="232"/>
      <c r="C629" s="232"/>
      <c r="D629" s="232"/>
    </row>
    <row r="630" spans="1:4" s="126" customFormat="1">
      <c r="A630" s="232"/>
      <c r="B630" s="232"/>
      <c r="C630" s="232"/>
      <c r="D630" s="232"/>
    </row>
    <row r="631" spans="1:4" s="126" customFormat="1">
      <c r="A631" s="232"/>
      <c r="B631" s="232"/>
      <c r="C631" s="232"/>
      <c r="D631" s="232"/>
    </row>
    <row r="632" spans="1:4" s="126" customFormat="1">
      <c r="A632" s="232"/>
      <c r="B632" s="232"/>
      <c r="C632" s="232"/>
      <c r="D632" s="232"/>
    </row>
    <row r="633" spans="1:4" s="126" customFormat="1">
      <c r="A633" s="232"/>
      <c r="B633" s="232"/>
      <c r="C633" s="232"/>
      <c r="D633" s="232"/>
    </row>
    <row r="634" spans="1:4" s="126" customFormat="1">
      <c r="A634" s="232"/>
      <c r="B634" s="232"/>
      <c r="C634" s="232"/>
      <c r="D634" s="232"/>
    </row>
    <row r="635" spans="1:4" s="126" customFormat="1">
      <c r="A635" s="232"/>
      <c r="B635" s="232"/>
      <c r="C635" s="232"/>
      <c r="D635" s="232"/>
    </row>
    <row r="636" spans="1:4" s="126" customFormat="1">
      <c r="A636" s="232"/>
      <c r="B636" s="232"/>
      <c r="C636" s="232"/>
      <c r="D636" s="232"/>
    </row>
    <row r="637" spans="1:4" s="126" customFormat="1">
      <c r="A637" s="232"/>
      <c r="B637" s="232"/>
      <c r="C637" s="232"/>
      <c r="D637" s="232"/>
    </row>
    <row r="638" spans="1:4" s="126" customFormat="1">
      <c r="A638" s="232"/>
      <c r="B638" s="232"/>
      <c r="C638" s="232"/>
      <c r="D638" s="232"/>
    </row>
    <row r="639" spans="1:4" s="126" customFormat="1">
      <c r="A639" s="232"/>
      <c r="B639" s="232"/>
      <c r="C639" s="232"/>
      <c r="D639" s="232"/>
    </row>
    <row r="640" spans="1:4" s="126" customFormat="1">
      <c r="A640" s="232"/>
      <c r="B640" s="232"/>
      <c r="C640" s="232"/>
      <c r="D640" s="232"/>
    </row>
    <row r="641" spans="1:4" s="126" customFormat="1">
      <c r="A641" s="232"/>
      <c r="B641" s="232"/>
      <c r="C641" s="232"/>
      <c r="D641" s="232"/>
    </row>
    <row r="642" spans="1:4" s="126" customFormat="1">
      <c r="A642" s="232"/>
      <c r="B642" s="232"/>
      <c r="C642" s="232"/>
      <c r="D642" s="232"/>
    </row>
    <row r="643" spans="1:4" s="126" customFormat="1">
      <c r="A643" s="232"/>
      <c r="B643" s="232"/>
      <c r="C643" s="232"/>
      <c r="D643" s="232"/>
    </row>
    <row r="644" spans="1:4" s="126" customFormat="1">
      <c r="A644" s="232"/>
      <c r="B644" s="232"/>
      <c r="C644" s="232"/>
      <c r="D644" s="232"/>
    </row>
    <row r="645" spans="1:4" s="126" customFormat="1">
      <c r="A645" s="232"/>
      <c r="B645" s="232"/>
      <c r="C645" s="232"/>
      <c r="D645" s="232"/>
    </row>
    <row r="646" spans="1:4" s="126" customFormat="1">
      <c r="A646" s="232"/>
      <c r="B646" s="232"/>
      <c r="C646" s="232"/>
      <c r="D646" s="232"/>
    </row>
    <row r="647" spans="1:4" s="126" customFormat="1">
      <c r="A647" s="232"/>
      <c r="B647" s="232"/>
      <c r="C647" s="232"/>
      <c r="D647" s="232"/>
    </row>
    <row r="648" spans="1:4" s="126" customFormat="1">
      <c r="A648" s="232"/>
      <c r="B648" s="232"/>
      <c r="C648" s="232"/>
      <c r="D648" s="232"/>
    </row>
    <row r="649" spans="1:4" s="126" customFormat="1">
      <c r="A649" s="232"/>
      <c r="B649" s="232"/>
      <c r="C649" s="232"/>
      <c r="D649" s="232"/>
    </row>
    <row r="650" spans="1:4" s="126" customFormat="1">
      <c r="A650" s="232"/>
      <c r="B650" s="232"/>
      <c r="C650" s="232"/>
      <c r="D650" s="232"/>
    </row>
    <row r="651" spans="1:4" s="126" customFormat="1">
      <c r="A651" s="232"/>
      <c r="B651" s="232"/>
      <c r="C651" s="232"/>
      <c r="D651" s="232"/>
    </row>
    <row r="652" spans="1:4" s="126" customFormat="1">
      <c r="A652" s="232"/>
      <c r="B652" s="232"/>
      <c r="C652" s="232"/>
      <c r="D652" s="232"/>
    </row>
    <row r="653" spans="1:4" s="126" customFormat="1">
      <c r="A653" s="232"/>
      <c r="B653" s="232"/>
      <c r="C653" s="232"/>
      <c r="D653" s="232"/>
    </row>
    <row r="654" spans="1:4" s="126" customFormat="1">
      <c r="A654" s="232"/>
      <c r="B654" s="232"/>
      <c r="C654" s="232"/>
      <c r="D654" s="232"/>
    </row>
    <row r="655" spans="1:4" s="126" customFormat="1">
      <c r="A655" s="232"/>
      <c r="B655" s="232"/>
      <c r="C655" s="232"/>
      <c r="D655" s="232"/>
    </row>
    <row r="656" spans="1:4" s="126" customFormat="1">
      <c r="A656" s="232"/>
      <c r="B656" s="232"/>
      <c r="C656" s="232"/>
      <c r="D656" s="232"/>
    </row>
    <row r="657" spans="1:4" s="126" customFormat="1">
      <c r="A657" s="232"/>
      <c r="B657" s="232"/>
      <c r="C657" s="232"/>
      <c r="D657" s="232"/>
    </row>
    <row r="658" spans="1:4" s="126" customFormat="1">
      <c r="A658" s="232"/>
      <c r="B658" s="232"/>
      <c r="C658" s="232"/>
      <c r="D658" s="232"/>
    </row>
    <row r="659" spans="1:4" s="126" customFormat="1">
      <c r="A659" s="232"/>
      <c r="B659" s="232"/>
      <c r="C659" s="232"/>
      <c r="D659" s="232"/>
    </row>
    <row r="660" spans="1:4" s="126" customFormat="1">
      <c r="A660" s="232"/>
      <c r="B660" s="232"/>
      <c r="C660" s="232"/>
      <c r="D660" s="232"/>
    </row>
    <row r="661" spans="1:4" s="126" customFormat="1">
      <c r="A661" s="232"/>
      <c r="B661" s="232"/>
      <c r="C661" s="232"/>
      <c r="D661" s="232"/>
    </row>
    <row r="662" spans="1:4" s="126" customFormat="1">
      <c r="A662" s="232"/>
      <c r="B662" s="232"/>
      <c r="C662" s="232"/>
      <c r="D662" s="232"/>
    </row>
    <row r="663" spans="1:4" s="126" customFormat="1">
      <c r="A663" s="232"/>
      <c r="B663" s="232"/>
      <c r="C663" s="232"/>
      <c r="D663" s="232"/>
    </row>
    <row r="664" spans="1:4" s="126" customFormat="1">
      <c r="A664" s="232"/>
      <c r="B664" s="232"/>
      <c r="C664" s="232"/>
      <c r="D664" s="232"/>
    </row>
    <row r="665" spans="1:4" s="126" customFormat="1">
      <c r="A665" s="232"/>
      <c r="B665" s="232"/>
      <c r="C665" s="232"/>
      <c r="D665" s="232"/>
    </row>
    <row r="666" spans="1:4" s="126" customFormat="1">
      <c r="A666" s="232"/>
      <c r="B666" s="232"/>
      <c r="C666" s="232"/>
      <c r="D666" s="232"/>
    </row>
    <row r="667" spans="1:4" s="126" customFormat="1">
      <c r="A667" s="232"/>
      <c r="B667" s="232"/>
      <c r="C667" s="232"/>
      <c r="D667" s="232"/>
    </row>
    <row r="668" spans="1:4" s="126" customFormat="1">
      <c r="A668" s="232"/>
      <c r="B668" s="232"/>
      <c r="C668" s="232"/>
      <c r="D668" s="232"/>
    </row>
    <row r="669" spans="1:4" s="126" customFormat="1">
      <c r="A669" s="232"/>
      <c r="B669" s="232"/>
      <c r="C669" s="232"/>
      <c r="D669" s="232"/>
    </row>
    <row r="670" spans="1:4" s="126" customFormat="1">
      <c r="A670" s="232"/>
      <c r="B670" s="232"/>
      <c r="C670" s="232"/>
      <c r="D670" s="232"/>
    </row>
    <row r="671" spans="1:4" s="126" customFormat="1">
      <c r="A671" s="232"/>
      <c r="B671" s="232"/>
      <c r="C671" s="232"/>
      <c r="D671" s="232"/>
    </row>
    <row r="672" spans="1:4" s="126" customFormat="1">
      <c r="A672" s="232"/>
      <c r="B672" s="232"/>
      <c r="C672" s="232"/>
      <c r="D672" s="232"/>
    </row>
    <row r="673" spans="1:4" s="126" customFormat="1">
      <c r="A673" s="232"/>
      <c r="B673" s="232"/>
      <c r="C673" s="232"/>
      <c r="D673" s="232"/>
    </row>
    <row r="674" spans="1:4" s="126" customFormat="1">
      <c r="A674" s="232"/>
      <c r="B674" s="232"/>
      <c r="C674" s="232"/>
      <c r="D674" s="232"/>
    </row>
    <row r="675" spans="1:4" s="126" customFormat="1">
      <c r="A675" s="232"/>
      <c r="B675" s="232"/>
      <c r="C675" s="232"/>
      <c r="D675" s="232"/>
    </row>
    <row r="676" spans="1:4" s="126" customFormat="1">
      <c r="A676" s="232"/>
      <c r="B676" s="232"/>
      <c r="C676" s="232"/>
      <c r="D676" s="232"/>
    </row>
    <row r="677" spans="1:4" s="126" customFormat="1">
      <c r="A677" s="232"/>
      <c r="B677" s="232"/>
      <c r="C677" s="232"/>
      <c r="D677" s="232"/>
    </row>
    <row r="678" spans="1:4" s="126" customFormat="1">
      <c r="A678" s="232"/>
      <c r="B678" s="232"/>
      <c r="C678" s="232"/>
      <c r="D678" s="232"/>
    </row>
    <row r="679" spans="1:4" s="126" customFormat="1">
      <c r="A679" s="232"/>
      <c r="B679" s="232"/>
      <c r="C679" s="232"/>
      <c r="D679" s="232"/>
    </row>
    <row r="680" spans="1:4" s="126" customFormat="1">
      <c r="A680" s="232"/>
      <c r="B680" s="232"/>
      <c r="C680" s="232"/>
      <c r="D680" s="232"/>
    </row>
    <row r="681" spans="1:4" s="126" customFormat="1">
      <c r="A681" s="232"/>
      <c r="B681" s="232"/>
      <c r="C681" s="232"/>
      <c r="D681" s="232"/>
    </row>
    <row r="682" spans="1:4" s="126" customFormat="1">
      <c r="A682" s="232"/>
      <c r="B682" s="232"/>
      <c r="C682" s="232"/>
      <c r="D682" s="232"/>
    </row>
    <row r="683" spans="1:4" s="126" customFormat="1">
      <c r="A683" s="232"/>
      <c r="B683" s="232"/>
      <c r="C683" s="232"/>
      <c r="D683" s="232"/>
    </row>
    <row r="684" spans="1:4" s="126" customFormat="1">
      <c r="A684" s="232"/>
      <c r="B684" s="232"/>
      <c r="C684" s="232"/>
      <c r="D684" s="232"/>
    </row>
    <row r="685" spans="1:4" s="126" customFormat="1">
      <c r="A685" s="232"/>
      <c r="B685" s="232"/>
      <c r="C685" s="232"/>
      <c r="D685" s="232"/>
    </row>
    <row r="686" spans="1:4" s="126" customFormat="1">
      <c r="A686" s="232"/>
      <c r="B686" s="232"/>
      <c r="C686" s="232"/>
      <c r="D686" s="232"/>
    </row>
    <row r="687" spans="1:4" s="126" customFormat="1">
      <c r="A687" s="232"/>
      <c r="B687" s="232"/>
      <c r="C687" s="232"/>
      <c r="D687" s="232"/>
    </row>
    <row r="688" spans="1:4" s="126" customFormat="1">
      <c r="A688" s="232"/>
      <c r="B688" s="232"/>
      <c r="C688" s="232"/>
      <c r="D688" s="232"/>
    </row>
    <row r="689" spans="1:4" s="126" customFormat="1">
      <c r="A689" s="232"/>
      <c r="B689" s="232"/>
      <c r="C689" s="232"/>
      <c r="D689" s="232"/>
    </row>
    <row r="690" spans="1:4" s="126" customFormat="1">
      <c r="A690" s="232"/>
      <c r="B690" s="232"/>
      <c r="C690" s="232"/>
      <c r="D690" s="232"/>
    </row>
    <row r="691" spans="1:4" s="126" customFormat="1">
      <c r="A691" s="232"/>
      <c r="B691" s="232"/>
      <c r="C691" s="232"/>
      <c r="D691" s="232"/>
    </row>
    <row r="692" spans="1:4" s="126" customFormat="1">
      <c r="A692" s="232"/>
      <c r="B692" s="232"/>
      <c r="C692" s="232"/>
      <c r="D692" s="232"/>
    </row>
    <row r="693" spans="1:4" s="126" customFormat="1">
      <c r="A693" s="232"/>
      <c r="B693" s="232"/>
      <c r="C693" s="232"/>
      <c r="D693" s="232"/>
    </row>
    <row r="694" spans="1:4" s="126" customFormat="1">
      <c r="A694" s="232"/>
      <c r="B694" s="232"/>
      <c r="C694" s="232"/>
      <c r="D694" s="232"/>
    </row>
    <row r="695" spans="1:4" s="126" customFormat="1">
      <c r="A695" s="232"/>
      <c r="B695" s="232"/>
      <c r="C695" s="232"/>
      <c r="D695" s="232"/>
    </row>
    <row r="696" spans="1:4" s="126" customFormat="1">
      <c r="A696" s="232"/>
      <c r="B696" s="232"/>
      <c r="C696" s="232"/>
      <c r="D696" s="232"/>
    </row>
    <row r="697" spans="1:4" s="126" customFormat="1">
      <c r="A697" s="232"/>
      <c r="B697" s="232"/>
      <c r="C697" s="232"/>
      <c r="D697" s="232"/>
    </row>
    <row r="698" spans="1:4" s="126" customFormat="1">
      <c r="A698" s="232"/>
      <c r="B698" s="232"/>
      <c r="C698" s="232"/>
      <c r="D698" s="232"/>
    </row>
    <row r="699" spans="1:4" s="126" customFormat="1">
      <c r="A699" s="232"/>
      <c r="B699" s="232"/>
      <c r="C699" s="232"/>
      <c r="D699" s="232"/>
    </row>
    <row r="700" spans="1:4" s="126" customFormat="1">
      <c r="A700" s="232"/>
      <c r="B700" s="232"/>
      <c r="C700" s="232"/>
      <c r="D700" s="232"/>
    </row>
    <row r="701" spans="1:4" s="126" customFormat="1">
      <c r="A701" s="232"/>
      <c r="B701" s="232"/>
      <c r="C701" s="232"/>
      <c r="D701" s="232"/>
    </row>
    <row r="702" spans="1:4" s="126" customFormat="1">
      <c r="A702" s="232"/>
      <c r="B702" s="232"/>
      <c r="C702" s="232"/>
      <c r="D702" s="232"/>
    </row>
    <row r="703" spans="1:4" s="126" customFormat="1">
      <c r="A703" s="232"/>
      <c r="B703" s="232"/>
      <c r="C703" s="232"/>
      <c r="D703" s="232"/>
    </row>
    <row r="704" spans="1:4" s="126" customFormat="1">
      <c r="A704" s="232"/>
      <c r="B704" s="232"/>
      <c r="C704" s="232"/>
      <c r="D704" s="232"/>
    </row>
    <row r="705" spans="1:4" s="126" customFormat="1">
      <c r="A705" s="232"/>
      <c r="B705" s="232"/>
      <c r="C705" s="232"/>
      <c r="D705" s="232"/>
    </row>
    <row r="706" spans="1:4" s="126" customFormat="1">
      <c r="A706" s="232"/>
      <c r="B706" s="232"/>
      <c r="C706" s="232"/>
      <c r="D706" s="232"/>
    </row>
    <row r="707" spans="1:4" s="126" customFormat="1">
      <c r="A707" s="232"/>
      <c r="B707" s="232"/>
      <c r="C707" s="232"/>
      <c r="D707" s="232"/>
    </row>
    <row r="708" spans="1:4" s="126" customFormat="1">
      <c r="A708" s="232"/>
      <c r="B708" s="232"/>
      <c r="C708" s="232"/>
      <c r="D708" s="232"/>
    </row>
    <row r="709" spans="1:4" s="126" customFormat="1">
      <c r="A709" s="232"/>
      <c r="B709" s="232"/>
      <c r="C709" s="232"/>
      <c r="D709" s="232"/>
    </row>
    <row r="710" spans="1:4" s="126" customFormat="1">
      <c r="A710" s="232"/>
      <c r="B710" s="232"/>
      <c r="C710" s="232"/>
      <c r="D710" s="232"/>
    </row>
    <row r="711" spans="1:4" s="126" customFormat="1">
      <c r="A711" s="232"/>
      <c r="B711" s="232"/>
      <c r="C711" s="232"/>
      <c r="D711" s="232"/>
    </row>
    <row r="712" spans="1:4" s="126" customFormat="1">
      <c r="A712" s="232"/>
      <c r="B712" s="232"/>
      <c r="C712" s="232"/>
      <c r="D712" s="232"/>
    </row>
    <row r="713" spans="1:4" s="126" customFormat="1">
      <c r="A713" s="232"/>
      <c r="B713" s="232"/>
      <c r="C713" s="232"/>
      <c r="D713" s="232"/>
    </row>
    <row r="714" spans="1:4" s="126" customFormat="1">
      <c r="A714" s="232"/>
      <c r="B714" s="232"/>
      <c r="C714" s="232"/>
      <c r="D714" s="232"/>
    </row>
    <row r="715" spans="1:4" s="126" customFormat="1">
      <c r="A715" s="232"/>
      <c r="B715" s="232"/>
      <c r="C715" s="232"/>
      <c r="D715" s="232"/>
    </row>
    <row r="716" spans="1:4" s="126" customFormat="1">
      <c r="A716" s="232"/>
      <c r="B716" s="232"/>
      <c r="C716" s="232"/>
      <c r="D716" s="232"/>
    </row>
    <row r="717" spans="1:4" s="126" customFormat="1">
      <c r="A717" s="232"/>
      <c r="B717" s="232"/>
      <c r="C717" s="232"/>
      <c r="D717" s="232"/>
    </row>
    <row r="718" spans="1:4" s="126" customFormat="1">
      <c r="A718" s="232"/>
      <c r="B718" s="232"/>
      <c r="C718" s="232"/>
      <c r="D718" s="232"/>
    </row>
    <row r="719" spans="1:4" s="126" customFormat="1">
      <c r="A719" s="232"/>
      <c r="B719" s="232"/>
      <c r="C719" s="232"/>
      <c r="D719" s="232"/>
    </row>
    <row r="720" spans="1:4" s="126" customFormat="1">
      <c r="A720" s="232"/>
      <c r="B720" s="232"/>
      <c r="C720" s="232"/>
      <c r="D720" s="232"/>
    </row>
    <row r="721" spans="1:4" s="126" customFormat="1">
      <c r="A721" s="232"/>
      <c r="B721" s="232"/>
      <c r="C721" s="232"/>
      <c r="D721" s="232"/>
    </row>
    <row r="722" spans="1:4" s="126" customFormat="1">
      <c r="A722" s="232"/>
      <c r="B722" s="232"/>
      <c r="C722" s="232"/>
      <c r="D722" s="232"/>
    </row>
    <row r="723" spans="1:4" s="126" customFormat="1">
      <c r="A723" s="232"/>
      <c r="B723" s="232"/>
      <c r="C723" s="232"/>
      <c r="D723" s="232"/>
    </row>
    <row r="724" spans="1:4" s="126" customFormat="1">
      <c r="A724" s="232"/>
      <c r="B724" s="232"/>
      <c r="C724" s="232"/>
      <c r="D724" s="232"/>
    </row>
    <row r="725" spans="1:4" s="126" customFormat="1">
      <c r="A725" s="232"/>
      <c r="B725" s="232"/>
      <c r="C725" s="232"/>
      <c r="D725" s="232"/>
    </row>
    <row r="726" spans="1:4" s="126" customFormat="1">
      <c r="A726" s="232"/>
      <c r="B726" s="232"/>
      <c r="C726" s="232"/>
      <c r="D726" s="232"/>
    </row>
    <row r="727" spans="1:4" s="126" customFormat="1">
      <c r="A727" s="232"/>
      <c r="B727" s="232"/>
      <c r="C727" s="232"/>
      <c r="D727" s="232"/>
    </row>
    <row r="728" spans="1:4" s="126" customFormat="1">
      <c r="A728" s="232"/>
      <c r="B728" s="232"/>
      <c r="C728" s="232"/>
      <c r="D728" s="232"/>
    </row>
    <row r="729" spans="1:4" s="126" customFormat="1">
      <c r="A729" s="232"/>
      <c r="B729" s="232"/>
      <c r="C729" s="232"/>
      <c r="D729" s="232"/>
    </row>
    <row r="730" spans="1:4" s="126" customFormat="1">
      <c r="A730" s="232"/>
      <c r="B730" s="232"/>
      <c r="C730" s="232"/>
      <c r="D730" s="232"/>
    </row>
    <row r="731" spans="1:4" s="126" customFormat="1">
      <c r="A731" s="232"/>
      <c r="B731" s="232"/>
      <c r="C731" s="232"/>
      <c r="D731" s="232"/>
    </row>
    <row r="732" spans="1:4" s="126" customFormat="1">
      <c r="A732" s="232"/>
      <c r="B732" s="232"/>
      <c r="C732" s="232"/>
      <c r="D732" s="232"/>
    </row>
    <row r="733" spans="1:4" s="126" customFormat="1">
      <c r="A733" s="232"/>
      <c r="B733" s="232"/>
      <c r="C733" s="232"/>
      <c r="D733" s="232"/>
    </row>
    <row r="734" spans="1:4" s="126" customFormat="1">
      <c r="A734" s="232"/>
      <c r="B734" s="232"/>
      <c r="C734" s="232"/>
      <c r="D734" s="232"/>
    </row>
    <row r="735" spans="1:4" s="126" customFormat="1">
      <c r="A735" s="232"/>
      <c r="B735" s="232"/>
      <c r="C735" s="232"/>
      <c r="D735" s="232"/>
    </row>
    <row r="736" spans="1:4" s="126" customFormat="1">
      <c r="A736" s="232"/>
      <c r="B736" s="232"/>
      <c r="C736" s="232"/>
      <c r="D736" s="232"/>
    </row>
    <row r="737" spans="1:4" s="126" customFormat="1">
      <c r="A737" s="232"/>
      <c r="B737" s="232"/>
      <c r="C737" s="232"/>
      <c r="D737" s="232"/>
    </row>
    <row r="738" spans="1:4" s="126" customFormat="1">
      <c r="A738" s="232"/>
      <c r="B738" s="232"/>
      <c r="C738" s="232"/>
      <c r="D738" s="232"/>
    </row>
    <row r="739" spans="1:4" s="126" customFormat="1">
      <c r="A739" s="232"/>
      <c r="B739" s="232"/>
      <c r="C739" s="232"/>
      <c r="D739" s="232"/>
    </row>
    <row r="740" spans="1:4" s="126" customFormat="1">
      <c r="A740" s="232"/>
      <c r="B740" s="232"/>
      <c r="C740" s="232"/>
      <c r="D740" s="232"/>
    </row>
    <row r="741" spans="1:4" s="126" customFormat="1">
      <c r="A741" s="232"/>
      <c r="B741" s="232"/>
      <c r="C741" s="232"/>
      <c r="D741" s="232"/>
    </row>
    <row r="742" spans="1:4" s="126" customFormat="1">
      <c r="A742" s="232"/>
      <c r="B742" s="232"/>
      <c r="C742" s="232"/>
      <c r="D742" s="232"/>
    </row>
    <row r="743" spans="1:4" s="126" customFormat="1">
      <c r="A743" s="232"/>
      <c r="B743" s="232"/>
      <c r="C743" s="232"/>
      <c r="D743" s="232"/>
    </row>
    <row r="744" spans="1:4" s="126" customFormat="1">
      <c r="A744" s="232"/>
      <c r="B744" s="232"/>
      <c r="C744" s="232"/>
      <c r="D744" s="232"/>
    </row>
    <row r="745" spans="1:4" s="126" customFormat="1">
      <c r="A745" s="232"/>
      <c r="B745" s="232"/>
      <c r="C745" s="232"/>
      <c r="D745" s="232"/>
    </row>
    <row r="746" spans="1:4" s="126" customFormat="1">
      <c r="A746" s="232"/>
      <c r="B746" s="232"/>
      <c r="C746" s="232"/>
      <c r="D746" s="232"/>
    </row>
    <row r="747" spans="1:4" s="126" customFormat="1">
      <c r="A747" s="232"/>
      <c r="B747" s="232"/>
      <c r="C747" s="232"/>
      <c r="D747" s="232"/>
    </row>
    <row r="748" spans="1:4" s="126" customFormat="1">
      <c r="A748" s="232"/>
      <c r="B748" s="232"/>
      <c r="C748" s="232"/>
      <c r="D748" s="232"/>
    </row>
    <row r="749" spans="1:4" s="126" customFormat="1">
      <c r="A749" s="232"/>
      <c r="B749" s="232"/>
      <c r="C749" s="232"/>
      <c r="D749" s="232"/>
    </row>
    <row r="750" spans="1:4" s="126" customFormat="1">
      <c r="A750" s="232"/>
      <c r="B750" s="232"/>
      <c r="C750" s="232"/>
      <c r="D750" s="232"/>
    </row>
    <row r="751" spans="1:4" s="126" customFormat="1">
      <c r="A751" s="232"/>
      <c r="B751" s="232"/>
      <c r="C751" s="232"/>
      <c r="D751" s="232"/>
    </row>
    <row r="752" spans="1:4" s="126" customFormat="1">
      <c r="A752" s="232"/>
      <c r="B752" s="232"/>
      <c r="C752" s="232"/>
      <c r="D752" s="232"/>
    </row>
    <row r="753" spans="1:4" s="126" customFormat="1">
      <c r="A753" s="232"/>
      <c r="B753" s="232"/>
      <c r="C753" s="232"/>
      <c r="D753" s="232"/>
    </row>
    <row r="754" spans="1:4" s="126" customFormat="1">
      <c r="A754" s="232"/>
      <c r="B754" s="232"/>
      <c r="C754" s="232"/>
      <c r="D754" s="232"/>
    </row>
    <row r="755" spans="1:4" s="126" customFormat="1">
      <c r="A755" s="232"/>
      <c r="B755" s="232"/>
      <c r="C755" s="232"/>
      <c r="D755" s="232"/>
    </row>
    <row r="756" spans="1:4" s="126" customFormat="1">
      <c r="A756" s="232"/>
      <c r="B756" s="232"/>
      <c r="C756" s="232"/>
      <c r="D756" s="232"/>
    </row>
    <row r="757" spans="1:4" s="126" customFormat="1">
      <c r="A757" s="232"/>
      <c r="B757" s="232"/>
      <c r="C757" s="232"/>
      <c r="D757" s="232"/>
    </row>
    <row r="758" spans="1:4" s="126" customFormat="1">
      <c r="A758" s="232"/>
      <c r="B758" s="232"/>
      <c r="C758" s="232"/>
      <c r="D758" s="232"/>
    </row>
    <row r="759" spans="1:4" s="126" customFormat="1">
      <c r="A759" s="232"/>
      <c r="B759" s="232"/>
      <c r="C759" s="232"/>
      <c r="D759" s="232"/>
    </row>
    <row r="760" spans="1:4" s="126" customFormat="1">
      <c r="A760" s="232"/>
      <c r="B760" s="232"/>
      <c r="C760" s="232"/>
      <c r="D760" s="232"/>
    </row>
    <row r="761" spans="1:4" s="126" customFormat="1">
      <c r="A761" s="232"/>
      <c r="B761" s="232"/>
      <c r="C761" s="232"/>
      <c r="D761" s="232"/>
    </row>
    <row r="762" spans="1:4" s="126" customFormat="1">
      <c r="A762" s="232"/>
      <c r="B762" s="232"/>
      <c r="C762" s="232"/>
      <c r="D762" s="232"/>
    </row>
    <row r="763" spans="1:4" s="126" customFormat="1">
      <c r="A763" s="232"/>
      <c r="B763" s="232"/>
      <c r="C763" s="232"/>
      <c r="D763" s="232"/>
    </row>
    <row r="764" spans="1:4" s="126" customFormat="1">
      <c r="A764" s="232"/>
      <c r="B764" s="232"/>
      <c r="C764" s="232"/>
      <c r="D764" s="232"/>
    </row>
    <row r="765" spans="1:4" s="126" customFormat="1">
      <c r="A765" s="232"/>
      <c r="B765" s="232"/>
      <c r="C765" s="232"/>
      <c r="D765" s="232"/>
    </row>
    <row r="766" spans="1:4" s="126" customFormat="1">
      <c r="A766" s="232"/>
      <c r="B766" s="232"/>
      <c r="C766" s="232"/>
      <c r="D766" s="232"/>
    </row>
    <row r="767" spans="1:4" s="126" customFormat="1">
      <c r="A767" s="232"/>
      <c r="B767" s="232"/>
      <c r="C767" s="232"/>
      <c r="D767" s="232"/>
    </row>
    <row r="768" spans="1:4" s="126" customFormat="1">
      <c r="A768" s="232"/>
      <c r="B768" s="232"/>
      <c r="C768" s="232"/>
      <c r="D768" s="232"/>
    </row>
    <row r="769" spans="1:4" s="126" customFormat="1">
      <c r="A769" s="232"/>
      <c r="B769" s="232"/>
      <c r="C769" s="232"/>
      <c r="D769" s="232"/>
    </row>
    <row r="770" spans="1:4" s="126" customFormat="1">
      <c r="A770" s="232"/>
      <c r="B770" s="232"/>
      <c r="C770" s="232"/>
      <c r="D770" s="232"/>
    </row>
    <row r="771" spans="1:4" s="126" customFormat="1">
      <c r="A771" s="232"/>
      <c r="B771" s="232"/>
      <c r="C771" s="232"/>
      <c r="D771" s="232"/>
    </row>
    <row r="772" spans="1:4" s="126" customFormat="1">
      <c r="A772" s="232"/>
      <c r="B772" s="232"/>
      <c r="C772" s="232"/>
      <c r="D772" s="232"/>
    </row>
    <row r="773" spans="1:4" s="126" customFormat="1">
      <c r="A773" s="232"/>
      <c r="B773" s="232"/>
      <c r="C773" s="232"/>
      <c r="D773" s="232"/>
    </row>
    <row r="774" spans="1:4" s="126" customFormat="1">
      <c r="A774" s="232"/>
      <c r="B774" s="232"/>
      <c r="C774" s="232"/>
      <c r="D774" s="232"/>
    </row>
    <row r="775" spans="1:4" s="126" customFormat="1">
      <c r="A775" s="232"/>
      <c r="B775" s="232"/>
      <c r="C775" s="232"/>
      <c r="D775" s="232"/>
    </row>
    <row r="776" spans="1:4" s="126" customFormat="1">
      <c r="A776" s="232"/>
      <c r="B776" s="232"/>
      <c r="C776" s="232"/>
      <c r="D776" s="232"/>
    </row>
    <row r="777" spans="1:4" s="126" customFormat="1">
      <c r="A777" s="232"/>
      <c r="B777" s="232"/>
      <c r="C777" s="232"/>
      <c r="D777" s="232"/>
    </row>
    <row r="778" spans="1:4" s="126" customFormat="1">
      <c r="A778" s="232"/>
      <c r="B778" s="232"/>
      <c r="C778" s="232"/>
      <c r="D778" s="232"/>
    </row>
    <row r="779" spans="1:4" s="126" customFormat="1">
      <c r="A779" s="232"/>
      <c r="B779" s="232"/>
      <c r="C779" s="232"/>
      <c r="D779" s="232"/>
    </row>
    <row r="780" spans="1:4" s="126" customFormat="1">
      <c r="A780" s="232"/>
      <c r="B780" s="232"/>
      <c r="C780" s="232"/>
      <c r="D780" s="232"/>
    </row>
    <row r="781" spans="1:4" s="126" customFormat="1">
      <c r="A781" s="232"/>
      <c r="B781" s="232"/>
      <c r="C781" s="232"/>
      <c r="D781" s="232"/>
    </row>
    <row r="782" spans="1:4" s="126" customFormat="1">
      <c r="A782" s="232"/>
      <c r="B782" s="232"/>
      <c r="C782" s="232"/>
      <c r="D782" s="232"/>
    </row>
    <row r="783" spans="1:4" s="126" customFormat="1">
      <c r="A783" s="232"/>
      <c r="B783" s="232"/>
      <c r="C783" s="232"/>
      <c r="D783" s="232"/>
    </row>
    <row r="784" spans="1:4" s="126" customFormat="1">
      <c r="A784" s="232"/>
      <c r="B784" s="232"/>
      <c r="C784" s="232"/>
      <c r="D784" s="232"/>
    </row>
    <row r="785" spans="1:4" s="126" customFormat="1">
      <c r="A785" s="232"/>
      <c r="B785" s="232"/>
      <c r="C785" s="232"/>
      <c r="D785" s="232"/>
    </row>
    <row r="786" spans="1:4" s="126" customFormat="1">
      <c r="A786" s="232"/>
      <c r="B786" s="232"/>
      <c r="C786" s="232"/>
      <c r="D786" s="232"/>
    </row>
    <row r="787" spans="1:4" s="126" customFormat="1">
      <c r="A787" s="232"/>
      <c r="B787" s="232"/>
      <c r="C787" s="232"/>
      <c r="D787" s="232"/>
    </row>
    <row r="788" spans="1:4" s="126" customFormat="1">
      <c r="A788" s="232"/>
      <c r="B788" s="232"/>
      <c r="C788" s="232"/>
      <c r="D788" s="232"/>
    </row>
    <row r="789" spans="1:4" s="126" customFormat="1">
      <c r="A789" s="232"/>
      <c r="B789" s="232"/>
      <c r="C789" s="232"/>
      <c r="D789" s="232"/>
    </row>
    <row r="790" spans="1:4" s="126" customFormat="1">
      <c r="A790" s="232"/>
      <c r="B790" s="232"/>
      <c r="C790" s="232"/>
      <c r="D790" s="232"/>
    </row>
    <row r="791" spans="1:4" s="126" customFormat="1">
      <c r="A791" s="232"/>
      <c r="B791" s="232"/>
      <c r="C791" s="232"/>
      <c r="D791" s="232"/>
    </row>
    <row r="792" spans="1:4" s="126" customFormat="1">
      <c r="A792" s="232"/>
      <c r="B792" s="232"/>
      <c r="C792" s="232"/>
      <c r="D792" s="232"/>
    </row>
    <row r="793" spans="1:4" s="126" customFormat="1">
      <c r="A793" s="232"/>
      <c r="B793" s="232"/>
      <c r="C793" s="232"/>
      <c r="D793" s="232"/>
    </row>
    <row r="794" spans="1:4" s="126" customFormat="1">
      <c r="A794" s="232"/>
      <c r="B794" s="232"/>
      <c r="C794" s="232"/>
      <c r="D794" s="232"/>
    </row>
    <row r="795" spans="1:4" s="126" customFormat="1">
      <c r="A795" s="232"/>
      <c r="B795" s="232"/>
      <c r="C795" s="232"/>
      <c r="D795" s="232"/>
    </row>
    <row r="796" spans="1:4" s="126" customFormat="1">
      <c r="A796" s="232"/>
      <c r="B796" s="232"/>
      <c r="C796" s="232"/>
      <c r="D796" s="232"/>
    </row>
    <row r="797" spans="1:4" s="126" customFormat="1">
      <c r="A797" s="232"/>
      <c r="B797" s="232"/>
      <c r="C797" s="232"/>
      <c r="D797" s="232"/>
    </row>
    <row r="798" spans="1:4" s="126" customFormat="1">
      <c r="A798" s="232"/>
      <c r="B798" s="232"/>
      <c r="C798" s="232"/>
      <c r="D798" s="232"/>
    </row>
    <row r="799" spans="1:4" s="126" customFormat="1">
      <c r="A799" s="232"/>
      <c r="B799" s="232"/>
      <c r="C799" s="232"/>
      <c r="D799" s="232"/>
    </row>
    <row r="800" spans="1:4" s="126" customFormat="1">
      <c r="A800" s="232"/>
      <c r="B800" s="232"/>
      <c r="C800" s="232"/>
      <c r="D800" s="232"/>
    </row>
    <row r="801" spans="1:4" s="126" customFormat="1">
      <c r="A801" s="232"/>
      <c r="B801" s="232"/>
      <c r="C801" s="232"/>
      <c r="D801" s="232"/>
    </row>
    <row r="802" spans="1:4" s="126" customFormat="1">
      <c r="A802" s="232"/>
      <c r="B802" s="232"/>
      <c r="C802" s="232"/>
      <c r="D802" s="232"/>
    </row>
    <row r="803" spans="1:4" s="126" customFormat="1">
      <c r="A803" s="232"/>
      <c r="B803" s="232"/>
      <c r="C803" s="232"/>
      <c r="D803" s="232"/>
    </row>
    <row r="804" spans="1:4" s="126" customFormat="1">
      <c r="A804" s="232"/>
      <c r="B804" s="232"/>
      <c r="C804" s="232"/>
      <c r="D804" s="232"/>
    </row>
    <row r="805" spans="1:4" s="126" customFormat="1">
      <c r="A805" s="232"/>
      <c r="B805" s="232"/>
      <c r="C805" s="232"/>
      <c r="D805" s="232"/>
    </row>
    <row r="806" spans="1:4" s="126" customFormat="1">
      <c r="A806" s="232"/>
      <c r="B806" s="232"/>
      <c r="C806" s="232"/>
      <c r="D806" s="232"/>
    </row>
    <row r="807" spans="1:4" s="126" customFormat="1">
      <c r="A807" s="232"/>
      <c r="B807" s="232"/>
      <c r="C807" s="232"/>
      <c r="D807" s="232"/>
    </row>
    <row r="808" spans="1:4" s="126" customFormat="1">
      <c r="A808" s="232"/>
      <c r="B808" s="232"/>
      <c r="C808" s="232"/>
      <c r="D808" s="232"/>
    </row>
    <row r="809" spans="1:4" s="126" customFormat="1">
      <c r="A809" s="232"/>
      <c r="B809" s="232"/>
      <c r="C809" s="232"/>
      <c r="D809" s="232"/>
    </row>
    <row r="810" spans="1:4" s="126" customFormat="1">
      <c r="A810" s="232"/>
      <c r="B810" s="232"/>
      <c r="C810" s="232"/>
      <c r="D810" s="232"/>
    </row>
    <row r="811" spans="1:4" s="126" customFormat="1">
      <c r="A811" s="232"/>
      <c r="B811" s="232"/>
      <c r="C811" s="232"/>
      <c r="D811" s="232"/>
    </row>
    <row r="812" spans="1:4" s="126" customFormat="1">
      <c r="A812" s="232"/>
      <c r="B812" s="232"/>
      <c r="C812" s="232"/>
      <c r="D812" s="232"/>
    </row>
    <row r="813" spans="1:4" s="126" customFormat="1">
      <c r="A813" s="232"/>
      <c r="B813" s="232"/>
      <c r="C813" s="232"/>
      <c r="D813" s="232"/>
    </row>
    <row r="814" spans="1:4" s="126" customFormat="1">
      <c r="A814" s="232"/>
      <c r="B814" s="232"/>
      <c r="C814" s="232"/>
      <c r="D814" s="232"/>
    </row>
    <row r="815" spans="1:4" s="126" customFormat="1">
      <c r="A815" s="232"/>
      <c r="B815" s="232"/>
      <c r="C815" s="232"/>
      <c r="D815" s="232"/>
    </row>
    <row r="816" spans="1:4" s="126" customFormat="1">
      <c r="A816" s="232"/>
      <c r="B816" s="232"/>
      <c r="C816" s="232"/>
      <c r="D816" s="232"/>
    </row>
    <row r="817" spans="1:4" s="126" customFormat="1">
      <c r="A817" s="232"/>
      <c r="B817" s="232"/>
      <c r="C817" s="232"/>
      <c r="D817" s="232"/>
    </row>
    <row r="818" spans="1:4" s="126" customFormat="1">
      <c r="A818" s="232"/>
      <c r="B818" s="232"/>
      <c r="C818" s="232"/>
      <c r="D818" s="232"/>
    </row>
    <row r="819" spans="1:4" s="126" customFormat="1">
      <c r="A819" s="232"/>
      <c r="B819" s="232"/>
      <c r="C819" s="232"/>
      <c r="D819" s="232"/>
    </row>
    <row r="820" spans="1:4" s="126" customFormat="1">
      <c r="A820" s="232"/>
      <c r="B820" s="232"/>
      <c r="C820" s="232"/>
      <c r="D820" s="232"/>
    </row>
    <row r="821" spans="1:4" s="126" customFormat="1">
      <c r="A821" s="232"/>
      <c r="B821" s="232"/>
      <c r="C821" s="232"/>
      <c r="D821" s="232"/>
    </row>
    <row r="822" spans="1:4" s="126" customFormat="1">
      <c r="A822" s="232"/>
      <c r="B822" s="232"/>
      <c r="C822" s="232"/>
      <c r="D822" s="232"/>
    </row>
    <row r="823" spans="1:4" s="126" customFormat="1">
      <c r="A823" s="232"/>
      <c r="B823" s="232"/>
      <c r="C823" s="232"/>
      <c r="D823" s="232"/>
    </row>
    <row r="824" spans="1:4" s="126" customFormat="1">
      <c r="A824" s="232"/>
      <c r="B824" s="232"/>
      <c r="C824" s="232"/>
      <c r="D824" s="232"/>
    </row>
    <row r="825" spans="1:4" s="126" customFormat="1">
      <c r="A825" s="232"/>
      <c r="B825" s="232"/>
      <c r="C825" s="232"/>
      <c r="D825" s="232"/>
    </row>
    <row r="826" spans="1:4" s="126" customFormat="1">
      <c r="A826" s="232"/>
      <c r="B826" s="232"/>
      <c r="C826" s="232"/>
      <c r="D826" s="232"/>
    </row>
    <row r="827" spans="1:4" s="126" customFormat="1">
      <c r="A827" s="232"/>
      <c r="B827" s="232"/>
      <c r="C827" s="232"/>
      <c r="D827" s="232"/>
    </row>
    <row r="828" spans="1:4" s="126" customFormat="1">
      <c r="A828" s="232"/>
      <c r="B828" s="232"/>
      <c r="C828" s="232"/>
      <c r="D828" s="232"/>
    </row>
    <row r="829" spans="1:4" s="126" customFormat="1">
      <c r="A829" s="232"/>
      <c r="B829" s="232"/>
      <c r="C829" s="232"/>
      <c r="D829" s="232"/>
    </row>
    <row r="830" spans="1:4" s="126" customFormat="1">
      <c r="A830" s="232"/>
      <c r="B830" s="232"/>
      <c r="C830" s="232"/>
      <c r="D830" s="232"/>
    </row>
    <row r="831" spans="1:4" s="126" customFormat="1">
      <c r="A831" s="232"/>
      <c r="B831" s="232"/>
      <c r="C831" s="232"/>
      <c r="D831" s="232"/>
    </row>
    <row r="832" spans="1:4" s="126" customFormat="1">
      <c r="A832" s="232"/>
      <c r="B832" s="232"/>
      <c r="C832" s="232"/>
      <c r="D832" s="232"/>
    </row>
    <row r="833" spans="1:4" s="126" customFormat="1">
      <c r="A833" s="232"/>
      <c r="B833" s="232"/>
      <c r="C833" s="232"/>
      <c r="D833" s="232"/>
    </row>
    <row r="834" spans="1:4" s="126" customFormat="1">
      <c r="A834" s="232"/>
      <c r="B834" s="232"/>
      <c r="C834" s="232"/>
      <c r="D834" s="232"/>
    </row>
    <row r="835" spans="1:4" s="126" customFormat="1">
      <c r="A835" s="232"/>
      <c r="B835" s="232"/>
      <c r="C835" s="232"/>
      <c r="D835" s="232"/>
    </row>
    <row r="836" spans="1:4" s="126" customFormat="1">
      <c r="A836" s="232"/>
      <c r="B836" s="232"/>
      <c r="C836" s="232"/>
      <c r="D836" s="232"/>
    </row>
    <row r="837" spans="1:4" s="126" customFormat="1">
      <c r="A837" s="232"/>
      <c r="B837" s="232"/>
      <c r="C837" s="232"/>
      <c r="D837" s="232"/>
    </row>
    <row r="838" spans="1:4" s="126" customFormat="1">
      <c r="A838" s="232"/>
      <c r="B838" s="232"/>
      <c r="C838" s="232"/>
      <c r="D838" s="232"/>
    </row>
    <row r="839" spans="1:4" s="126" customFormat="1">
      <c r="A839" s="232"/>
      <c r="B839" s="232"/>
      <c r="C839" s="232"/>
      <c r="D839" s="232"/>
    </row>
    <row r="840" spans="1:4" s="126" customFormat="1">
      <c r="A840" s="232"/>
      <c r="B840" s="232"/>
      <c r="C840" s="232"/>
      <c r="D840" s="232"/>
    </row>
    <row r="841" spans="1:4" s="126" customFormat="1">
      <c r="A841" s="232"/>
      <c r="B841" s="232"/>
      <c r="C841" s="232"/>
      <c r="D841" s="232"/>
    </row>
    <row r="842" spans="1:4" s="126" customFormat="1">
      <c r="A842" s="232"/>
      <c r="B842" s="232"/>
      <c r="C842" s="232"/>
      <c r="D842" s="232"/>
    </row>
    <row r="843" spans="1:4" s="126" customFormat="1">
      <c r="A843" s="232"/>
      <c r="B843" s="232"/>
      <c r="C843" s="232"/>
      <c r="D843" s="232"/>
    </row>
    <row r="844" spans="1:4" s="126" customFormat="1">
      <c r="A844" s="232"/>
      <c r="B844" s="232"/>
      <c r="C844" s="232"/>
      <c r="D844" s="232"/>
    </row>
    <row r="845" spans="1:4" s="126" customFormat="1">
      <c r="A845" s="232"/>
      <c r="B845" s="232"/>
      <c r="C845" s="232"/>
      <c r="D845" s="232"/>
    </row>
    <row r="846" spans="1:4" s="126" customFormat="1">
      <c r="A846" s="232"/>
      <c r="B846" s="232"/>
      <c r="C846" s="232"/>
      <c r="D846" s="232"/>
    </row>
    <row r="847" spans="1:4" s="126" customFormat="1">
      <c r="A847" s="232"/>
      <c r="B847" s="232"/>
      <c r="C847" s="232"/>
      <c r="D847" s="232"/>
    </row>
    <row r="848" spans="1:4" s="126" customFormat="1">
      <c r="A848" s="232"/>
      <c r="B848" s="232"/>
      <c r="C848" s="232"/>
      <c r="D848" s="232"/>
    </row>
    <row r="849" spans="1:4" s="126" customFormat="1">
      <c r="A849" s="232"/>
      <c r="B849" s="232"/>
      <c r="C849" s="232"/>
      <c r="D849" s="232"/>
    </row>
    <row r="850" spans="1:4" s="126" customFormat="1">
      <c r="A850" s="232"/>
      <c r="B850" s="232"/>
      <c r="C850" s="232"/>
      <c r="D850" s="232"/>
    </row>
    <row r="851" spans="1:4" s="126" customFormat="1">
      <c r="A851" s="232"/>
      <c r="B851" s="232"/>
      <c r="C851" s="232"/>
      <c r="D851" s="232"/>
    </row>
    <row r="852" spans="1:4" s="126" customFormat="1">
      <c r="A852" s="232"/>
      <c r="B852" s="232"/>
      <c r="C852" s="232"/>
      <c r="D852" s="232"/>
    </row>
    <row r="853" spans="1:4" s="126" customFormat="1">
      <c r="A853" s="232"/>
      <c r="B853" s="232"/>
      <c r="C853" s="232"/>
      <c r="D853" s="232"/>
    </row>
    <row r="854" spans="1:4" s="126" customFormat="1">
      <c r="A854" s="232"/>
      <c r="B854" s="232"/>
      <c r="C854" s="232"/>
      <c r="D854" s="232"/>
    </row>
    <row r="855" spans="1:4" s="126" customFormat="1">
      <c r="A855" s="232"/>
      <c r="B855" s="232"/>
      <c r="C855" s="232"/>
      <c r="D855" s="232"/>
    </row>
    <row r="856" spans="1:4" s="126" customFormat="1">
      <c r="A856" s="232"/>
      <c r="B856" s="232"/>
      <c r="C856" s="232"/>
      <c r="D856" s="232"/>
    </row>
    <row r="857" spans="1:4" s="126" customFormat="1">
      <c r="A857" s="232"/>
      <c r="B857" s="232"/>
      <c r="C857" s="232"/>
      <c r="D857" s="232"/>
    </row>
    <row r="858" spans="1:4" s="126" customFormat="1">
      <c r="A858" s="232"/>
      <c r="B858" s="232"/>
      <c r="C858" s="232"/>
      <c r="D858" s="232"/>
    </row>
    <row r="859" spans="1:4" s="126" customFormat="1">
      <c r="A859" s="232"/>
      <c r="B859" s="232"/>
      <c r="C859" s="232"/>
      <c r="D859" s="232"/>
    </row>
    <row r="860" spans="1:4" s="126" customFormat="1">
      <c r="A860" s="232"/>
      <c r="B860" s="232"/>
      <c r="C860" s="232"/>
      <c r="D860" s="232"/>
    </row>
    <row r="861" spans="1:4" s="126" customFormat="1">
      <c r="A861" s="232"/>
      <c r="B861" s="232"/>
      <c r="C861" s="232"/>
      <c r="D861" s="232"/>
    </row>
    <row r="862" spans="1:4" s="126" customFormat="1">
      <c r="A862" s="232"/>
      <c r="B862" s="232"/>
      <c r="C862" s="232"/>
      <c r="D862" s="232"/>
    </row>
    <row r="863" spans="1:4" s="126" customFormat="1">
      <c r="A863" s="232"/>
      <c r="B863" s="232"/>
      <c r="C863" s="232"/>
      <c r="D863" s="232"/>
    </row>
    <row r="864" spans="1:4" s="126" customFormat="1">
      <c r="A864" s="232"/>
      <c r="B864" s="232"/>
      <c r="C864" s="232"/>
      <c r="D864" s="232"/>
    </row>
    <row r="865" spans="1:4" s="126" customFormat="1">
      <c r="A865" s="232"/>
      <c r="B865" s="232"/>
      <c r="C865" s="232"/>
      <c r="D865" s="232"/>
    </row>
    <row r="866" spans="1:4" s="126" customFormat="1">
      <c r="A866" s="232"/>
      <c r="B866" s="232"/>
      <c r="C866" s="232"/>
      <c r="D866" s="232"/>
    </row>
    <row r="867" spans="1:4" s="126" customFormat="1">
      <c r="A867" s="232"/>
      <c r="B867" s="232"/>
      <c r="C867" s="232"/>
      <c r="D867" s="232"/>
    </row>
    <row r="868" spans="1:4" s="126" customFormat="1">
      <c r="A868" s="232"/>
      <c r="B868" s="232"/>
      <c r="C868" s="232"/>
      <c r="D868" s="232"/>
    </row>
    <row r="869" spans="1:4" s="126" customFormat="1">
      <c r="A869" s="232"/>
      <c r="B869" s="232"/>
      <c r="C869" s="232"/>
      <c r="D869" s="232"/>
    </row>
    <row r="870" spans="1:4" s="126" customFormat="1">
      <c r="A870" s="232"/>
      <c r="B870" s="232"/>
      <c r="C870" s="232"/>
      <c r="D870" s="232"/>
    </row>
    <row r="871" spans="1:4" s="126" customFormat="1">
      <c r="A871" s="232"/>
      <c r="B871" s="232"/>
      <c r="C871" s="232"/>
      <c r="D871" s="232"/>
    </row>
    <row r="872" spans="1:4" s="126" customFormat="1">
      <c r="A872" s="232"/>
      <c r="B872" s="232"/>
      <c r="C872" s="232"/>
      <c r="D872" s="232"/>
    </row>
    <row r="873" spans="1:4" s="126" customFormat="1">
      <c r="A873" s="232"/>
      <c r="B873" s="232"/>
      <c r="C873" s="232"/>
      <c r="D873" s="232"/>
    </row>
    <row r="874" spans="1:4" s="126" customFormat="1">
      <c r="A874" s="232"/>
      <c r="B874" s="232"/>
      <c r="C874" s="232"/>
      <c r="D874" s="232"/>
    </row>
    <row r="875" spans="1:4" s="126" customFormat="1">
      <c r="A875" s="232"/>
      <c r="B875" s="232"/>
      <c r="C875" s="232"/>
      <c r="D875" s="232"/>
    </row>
    <row r="876" spans="1:4" s="126" customFormat="1">
      <c r="A876" s="232"/>
      <c r="B876" s="232"/>
      <c r="C876" s="232"/>
      <c r="D876" s="232"/>
    </row>
    <row r="877" spans="1:4" s="126" customFormat="1">
      <c r="A877" s="232"/>
      <c r="B877" s="232"/>
      <c r="C877" s="232"/>
      <c r="D877" s="232"/>
    </row>
    <row r="878" spans="1:4" s="126" customFormat="1">
      <c r="A878" s="232"/>
      <c r="B878" s="232"/>
      <c r="C878" s="232"/>
      <c r="D878" s="232"/>
    </row>
    <row r="879" spans="1:4" s="126" customFormat="1">
      <c r="A879" s="232"/>
      <c r="B879" s="232"/>
      <c r="C879" s="232"/>
      <c r="D879" s="232"/>
    </row>
    <row r="880" spans="1:4" s="126" customFormat="1">
      <c r="A880" s="232"/>
      <c r="B880" s="232"/>
      <c r="C880" s="232"/>
      <c r="D880" s="232"/>
    </row>
    <row r="881" spans="1:4" s="126" customFormat="1">
      <c r="A881" s="232"/>
      <c r="B881" s="232"/>
      <c r="C881" s="232"/>
      <c r="D881" s="232"/>
    </row>
    <row r="882" spans="1:4" s="126" customFormat="1">
      <c r="A882" s="232"/>
      <c r="B882" s="232"/>
      <c r="C882" s="232"/>
      <c r="D882" s="232"/>
    </row>
    <row r="883" spans="1:4" s="126" customFormat="1">
      <c r="A883" s="232"/>
      <c r="B883" s="232"/>
      <c r="C883" s="232"/>
      <c r="D883" s="232"/>
    </row>
    <row r="884" spans="1:4" s="126" customFormat="1">
      <c r="A884" s="232"/>
      <c r="B884" s="232"/>
      <c r="C884" s="232"/>
      <c r="D884" s="232"/>
    </row>
    <row r="885" spans="1:4" s="126" customFormat="1">
      <c r="A885" s="232"/>
      <c r="B885" s="232"/>
      <c r="C885" s="232"/>
      <c r="D885" s="232"/>
    </row>
    <row r="886" spans="1:4" s="126" customFormat="1">
      <c r="A886" s="232"/>
      <c r="B886" s="232"/>
      <c r="C886" s="232"/>
      <c r="D886" s="232"/>
    </row>
    <row r="887" spans="1:4" s="126" customFormat="1">
      <c r="A887" s="232"/>
      <c r="B887" s="232"/>
      <c r="C887" s="232"/>
      <c r="D887" s="232"/>
    </row>
    <row r="888" spans="1:4" s="126" customFormat="1">
      <c r="A888" s="232"/>
      <c r="B888" s="232"/>
      <c r="C888" s="232"/>
      <c r="D888" s="232"/>
    </row>
    <row r="889" spans="1:4" s="126" customFormat="1">
      <c r="A889" s="232"/>
      <c r="B889" s="232"/>
      <c r="C889" s="232"/>
      <c r="D889" s="232"/>
    </row>
    <row r="890" spans="1:4" s="126" customFormat="1">
      <c r="A890" s="232"/>
      <c r="B890" s="232"/>
      <c r="C890" s="232"/>
      <c r="D890" s="232"/>
    </row>
    <row r="891" spans="1:4" s="126" customFormat="1">
      <c r="A891" s="232"/>
      <c r="B891" s="232"/>
      <c r="C891" s="232"/>
      <c r="D891" s="232"/>
    </row>
    <row r="892" spans="1:4" s="126" customFormat="1">
      <c r="A892" s="232"/>
      <c r="B892" s="232"/>
      <c r="C892" s="232"/>
      <c r="D892" s="232"/>
    </row>
    <row r="893" spans="1:4" s="126" customFormat="1">
      <c r="A893" s="232"/>
      <c r="B893" s="232"/>
      <c r="C893" s="232"/>
      <c r="D893" s="232"/>
    </row>
    <row r="894" spans="1:4" s="126" customFormat="1">
      <c r="A894" s="232"/>
      <c r="B894" s="232"/>
      <c r="C894" s="232"/>
      <c r="D894" s="232"/>
    </row>
    <row r="895" spans="1:4" s="126" customFormat="1">
      <c r="A895" s="232"/>
      <c r="B895" s="232"/>
      <c r="C895" s="232"/>
      <c r="D895" s="232"/>
    </row>
    <row r="896" spans="1:4" s="126" customFormat="1">
      <c r="A896" s="232"/>
      <c r="B896" s="232"/>
      <c r="C896" s="232"/>
      <c r="D896" s="232"/>
    </row>
    <row r="897" spans="1:4" s="126" customFormat="1">
      <c r="A897" s="232"/>
      <c r="B897" s="232"/>
      <c r="C897" s="232"/>
      <c r="D897" s="232"/>
    </row>
    <row r="898" spans="1:4" s="126" customFormat="1">
      <c r="A898" s="232"/>
      <c r="B898" s="232"/>
      <c r="C898" s="232"/>
      <c r="D898" s="232"/>
    </row>
    <row r="899" spans="1:4" s="126" customFormat="1">
      <c r="A899" s="232"/>
      <c r="B899" s="232"/>
      <c r="C899" s="232"/>
      <c r="D899" s="232"/>
    </row>
    <row r="900" spans="1:4" s="126" customFormat="1">
      <c r="A900" s="232"/>
      <c r="B900" s="232"/>
      <c r="C900" s="232"/>
      <c r="D900" s="232"/>
    </row>
    <row r="901" spans="1:4" s="126" customFormat="1">
      <c r="A901" s="232"/>
      <c r="B901" s="232"/>
      <c r="C901" s="232"/>
      <c r="D901" s="232"/>
    </row>
    <row r="902" spans="1:4" s="126" customFormat="1">
      <c r="A902" s="232"/>
      <c r="B902" s="232"/>
      <c r="C902" s="232"/>
      <c r="D902" s="232"/>
    </row>
    <row r="903" spans="1:4" s="126" customFormat="1">
      <c r="A903" s="232"/>
      <c r="B903" s="232"/>
      <c r="C903" s="232"/>
      <c r="D903" s="232"/>
    </row>
    <row r="904" spans="1:4" s="126" customFormat="1">
      <c r="A904" s="232"/>
      <c r="B904" s="232"/>
      <c r="C904" s="232"/>
      <c r="D904" s="232"/>
    </row>
    <row r="905" spans="1:4" s="126" customFormat="1">
      <c r="A905" s="232"/>
      <c r="B905" s="232"/>
      <c r="C905" s="232"/>
      <c r="D905" s="232"/>
    </row>
    <row r="906" spans="1:4" s="126" customFormat="1">
      <c r="A906" s="232"/>
      <c r="B906" s="232"/>
      <c r="C906" s="232"/>
      <c r="D906" s="232"/>
    </row>
    <row r="907" spans="1:4" s="126" customFormat="1">
      <c r="A907" s="232"/>
      <c r="B907" s="232"/>
      <c r="C907" s="232"/>
      <c r="D907" s="232"/>
    </row>
    <row r="908" spans="1:4" s="126" customFormat="1">
      <c r="A908" s="232"/>
      <c r="B908" s="232"/>
      <c r="C908" s="232"/>
      <c r="D908" s="232"/>
    </row>
    <row r="909" spans="1:4" s="126" customFormat="1">
      <c r="A909" s="232"/>
      <c r="B909" s="232"/>
      <c r="C909" s="232"/>
      <c r="D909" s="232"/>
    </row>
    <row r="910" spans="1:4" s="126" customFormat="1">
      <c r="A910" s="232"/>
      <c r="B910" s="232"/>
      <c r="C910" s="232"/>
      <c r="D910" s="232"/>
    </row>
    <row r="911" spans="1:4" s="126" customFormat="1">
      <c r="A911" s="232"/>
      <c r="B911" s="232"/>
      <c r="C911" s="232"/>
      <c r="D911" s="232"/>
    </row>
    <row r="912" spans="1:4" s="126" customFormat="1">
      <c r="A912" s="232"/>
      <c r="B912" s="232"/>
      <c r="C912" s="232"/>
      <c r="D912" s="232"/>
    </row>
    <row r="913" spans="1:4" s="126" customFormat="1">
      <c r="A913" s="232"/>
      <c r="B913" s="232"/>
      <c r="C913" s="232"/>
      <c r="D913" s="232"/>
    </row>
    <row r="914" spans="1:4" s="126" customFormat="1">
      <c r="A914" s="232"/>
      <c r="B914" s="232"/>
      <c r="C914" s="232"/>
      <c r="D914" s="232"/>
    </row>
    <row r="915" spans="1:4" s="126" customFormat="1">
      <c r="A915" s="232"/>
      <c r="B915" s="232"/>
      <c r="C915" s="232"/>
      <c r="D915" s="232"/>
    </row>
    <row r="916" spans="1:4" s="126" customFormat="1">
      <c r="A916" s="232"/>
      <c r="B916" s="232"/>
      <c r="C916" s="232"/>
      <c r="D916" s="232"/>
    </row>
    <row r="917" spans="1:4" s="126" customFormat="1">
      <c r="A917" s="232"/>
      <c r="B917" s="232"/>
      <c r="C917" s="232"/>
      <c r="D917" s="232"/>
    </row>
    <row r="918" spans="1:4" s="126" customFormat="1">
      <c r="A918" s="232"/>
      <c r="B918" s="232"/>
      <c r="C918" s="232"/>
      <c r="D918" s="232"/>
    </row>
    <row r="919" spans="1:4" s="126" customFormat="1">
      <c r="A919" s="232"/>
      <c r="B919" s="232"/>
      <c r="C919" s="232"/>
      <c r="D919" s="232"/>
    </row>
    <row r="920" spans="1:4" s="126" customFormat="1">
      <c r="A920" s="232"/>
      <c r="B920" s="232"/>
      <c r="C920" s="232"/>
      <c r="D920" s="232"/>
    </row>
    <row r="921" spans="1:4" s="126" customFormat="1">
      <c r="A921" s="232"/>
      <c r="B921" s="232"/>
      <c r="C921" s="232"/>
      <c r="D921" s="232"/>
    </row>
    <row r="922" spans="1:4" s="126" customFormat="1">
      <c r="A922" s="232"/>
      <c r="B922" s="232"/>
      <c r="C922" s="232"/>
      <c r="D922" s="232"/>
    </row>
    <row r="923" spans="1:4" s="126" customFormat="1">
      <c r="A923" s="232"/>
      <c r="B923" s="232"/>
      <c r="C923" s="232"/>
      <c r="D923" s="232"/>
    </row>
    <row r="924" spans="1:4" s="126" customFormat="1">
      <c r="A924" s="232"/>
      <c r="B924" s="232"/>
      <c r="C924" s="232"/>
      <c r="D924" s="232"/>
    </row>
    <row r="925" spans="1:4" s="126" customFormat="1">
      <c r="A925" s="232"/>
      <c r="B925" s="232"/>
      <c r="C925" s="232"/>
      <c r="D925" s="232"/>
    </row>
    <row r="926" spans="1:4" s="126" customFormat="1">
      <c r="A926" s="232"/>
      <c r="B926" s="232"/>
      <c r="C926" s="232"/>
      <c r="D926" s="232"/>
    </row>
    <row r="927" spans="1:4" s="126" customFormat="1">
      <c r="A927" s="232"/>
      <c r="B927" s="232"/>
      <c r="C927" s="232"/>
      <c r="D927" s="232"/>
    </row>
    <row r="928" spans="1:4" s="126" customFormat="1">
      <c r="A928" s="232"/>
      <c r="B928" s="232"/>
      <c r="C928" s="232"/>
      <c r="D928" s="232"/>
    </row>
    <row r="929" spans="1:4" s="126" customFormat="1">
      <c r="A929" s="232"/>
      <c r="B929" s="232"/>
      <c r="C929" s="232"/>
      <c r="D929" s="232"/>
    </row>
    <row r="930" spans="1:4" s="126" customFormat="1">
      <c r="A930" s="232"/>
      <c r="B930" s="232"/>
      <c r="C930" s="232"/>
      <c r="D930" s="232"/>
    </row>
    <row r="931" spans="1:4" s="126" customFormat="1">
      <c r="A931" s="232"/>
      <c r="B931" s="232"/>
      <c r="C931" s="232"/>
      <c r="D931" s="232"/>
    </row>
    <row r="932" spans="1:4" s="126" customFormat="1">
      <c r="A932" s="232"/>
      <c r="B932" s="232"/>
      <c r="C932" s="232"/>
      <c r="D932" s="232"/>
    </row>
    <row r="933" spans="1:4" s="126" customFormat="1">
      <c r="A933" s="232"/>
      <c r="B933" s="232"/>
      <c r="C933" s="232"/>
      <c r="D933" s="232"/>
    </row>
    <row r="934" spans="1:4" s="126" customFormat="1">
      <c r="A934" s="232"/>
      <c r="B934" s="232"/>
      <c r="C934" s="232"/>
      <c r="D934" s="232"/>
    </row>
    <row r="935" spans="1:4" s="126" customFormat="1">
      <c r="A935" s="232"/>
      <c r="B935" s="232"/>
      <c r="C935" s="232"/>
      <c r="D935" s="232"/>
    </row>
    <row r="936" spans="1:4" s="126" customFormat="1">
      <c r="A936" s="232"/>
      <c r="B936" s="232"/>
      <c r="C936" s="232"/>
      <c r="D936" s="232"/>
    </row>
    <row r="937" spans="1:4" s="126" customFormat="1">
      <c r="A937" s="232"/>
      <c r="B937" s="232"/>
      <c r="C937" s="232"/>
      <c r="D937" s="232"/>
    </row>
    <row r="938" spans="1:4" s="126" customFormat="1">
      <c r="A938" s="232"/>
      <c r="B938" s="232"/>
      <c r="C938" s="232"/>
      <c r="D938" s="232"/>
    </row>
    <row r="939" spans="1:4" s="126" customFormat="1">
      <c r="A939" s="232"/>
      <c r="B939" s="232"/>
      <c r="C939" s="232"/>
      <c r="D939" s="232"/>
    </row>
    <row r="940" spans="1:4" s="126" customFormat="1">
      <c r="A940" s="232"/>
      <c r="B940" s="232"/>
      <c r="C940" s="232"/>
      <c r="D940" s="232"/>
    </row>
    <row r="941" spans="1:4" s="126" customFormat="1">
      <c r="A941" s="232"/>
      <c r="B941" s="232"/>
      <c r="C941" s="232"/>
      <c r="D941" s="232"/>
    </row>
    <row r="942" spans="1:4" s="126" customFormat="1">
      <c r="A942" s="232"/>
      <c r="B942" s="232"/>
      <c r="C942" s="232"/>
      <c r="D942" s="232"/>
    </row>
    <row r="943" spans="1:4" s="126" customFormat="1">
      <c r="A943" s="232"/>
      <c r="B943" s="232"/>
      <c r="C943" s="232"/>
      <c r="D943" s="232"/>
    </row>
    <row r="944" spans="1:4" s="126" customFormat="1">
      <c r="A944" s="232"/>
      <c r="B944" s="232"/>
      <c r="C944" s="232"/>
      <c r="D944" s="232"/>
    </row>
    <row r="945" spans="1:4" s="126" customFormat="1">
      <c r="A945" s="232"/>
      <c r="B945" s="232"/>
      <c r="C945" s="232"/>
      <c r="D945" s="232"/>
    </row>
    <row r="946" spans="1:4" s="126" customFormat="1">
      <c r="A946" s="232"/>
      <c r="B946" s="232"/>
      <c r="C946" s="232"/>
      <c r="D946" s="232"/>
    </row>
    <row r="947" spans="1:4" s="126" customFormat="1">
      <c r="A947" s="232"/>
      <c r="B947" s="232"/>
      <c r="C947" s="232"/>
      <c r="D947" s="232"/>
    </row>
    <row r="948" spans="1:4" s="126" customFormat="1">
      <c r="A948" s="232"/>
      <c r="B948" s="232"/>
      <c r="C948" s="232"/>
      <c r="D948" s="232"/>
    </row>
    <row r="949" spans="1:4" s="126" customFormat="1">
      <c r="A949" s="232"/>
      <c r="B949" s="232"/>
      <c r="C949" s="232"/>
      <c r="D949" s="232"/>
    </row>
    <row r="950" spans="1:4" s="126" customFormat="1">
      <c r="A950" s="232"/>
      <c r="B950" s="232"/>
      <c r="C950" s="232"/>
      <c r="D950" s="232"/>
    </row>
    <row r="951" spans="1:4" s="126" customFormat="1">
      <c r="A951" s="232"/>
      <c r="B951" s="232"/>
      <c r="C951" s="232"/>
      <c r="D951" s="232"/>
    </row>
    <row r="952" spans="1:4" s="126" customFormat="1">
      <c r="A952" s="232"/>
      <c r="B952" s="232"/>
      <c r="C952" s="232"/>
      <c r="D952" s="232"/>
    </row>
    <row r="953" spans="1:4" s="126" customFormat="1">
      <c r="A953" s="232"/>
      <c r="B953" s="232"/>
      <c r="C953" s="232"/>
      <c r="D953" s="232"/>
    </row>
    <row r="954" spans="1:4" s="126" customFormat="1">
      <c r="A954" s="232"/>
      <c r="B954" s="232"/>
      <c r="C954" s="232"/>
      <c r="D954" s="232"/>
    </row>
    <row r="955" spans="1:4" s="126" customFormat="1">
      <c r="A955" s="232"/>
      <c r="B955" s="232"/>
      <c r="C955" s="232"/>
      <c r="D955" s="232"/>
    </row>
    <row r="956" spans="1:4" s="126" customFormat="1">
      <c r="A956" s="232"/>
      <c r="B956" s="232"/>
      <c r="C956" s="232"/>
      <c r="D956" s="232"/>
    </row>
    <row r="957" spans="1:4" s="126" customFormat="1">
      <c r="A957" s="232"/>
      <c r="B957" s="232"/>
      <c r="C957" s="232"/>
      <c r="D957" s="232"/>
    </row>
    <row r="958" spans="1:4" s="126" customFormat="1">
      <c r="A958" s="232"/>
      <c r="B958" s="232"/>
      <c r="C958" s="232"/>
      <c r="D958" s="232"/>
    </row>
    <row r="959" spans="1:4" s="126" customFormat="1">
      <c r="A959" s="232"/>
      <c r="B959" s="232"/>
      <c r="C959" s="232"/>
      <c r="D959" s="232"/>
    </row>
    <row r="960" spans="1:4" s="126" customFormat="1">
      <c r="A960" s="232"/>
      <c r="B960" s="232"/>
      <c r="C960" s="232"/>
      <c r="D960" s="232"/>
    </row>
    <row r="961" spans="1:4" s="126" customFormat="1">
      <c r="A961" s="232"/>
      <c r="B961" s="232"/>
      <c r="C961" s="232"/>
      <c r="D961" s="232"/>
    </row>
    <row r="962" spans="1:4" s="126" customFormat="1">
      <c r="A962" s="232"/>
      <c r="B962" s="232"/>
      <c r="C962" s="232"/>
      <c r="D962" s="232"/>
    </row>
    <row r="963" spans="1:4" s="126" customFormat="1">
      <c r="A963" s="232"/>
      <c r="B963" s="232"/>
      <c r="C963" s="232"/>
      <c r="D963" s="232"/>
    </row>
    <row r="964" spans="1:4" s="126" customFormat="1">
      <c r="A964" s="232"/>
      <c r="B964" s="232"/>
      <c r="C964" s="232"/>
      <c r="D964" s="232"/>
    </row>
    <row r="965" spans="1:4" s="126" customFormat="1">
      <c r="A965" s="232"/>
      <c r="B965" s="232"/>
      <c r="C965" s="232"/>
      <c r="D965" s="232"/>
    </row>
    <row r="966" spans="1:4" s="126" customFormat="1">
      <c r="A966" s="232"/>
      <c r="B966" s="232"/>
      <c r="C966" s="232"/>
      <c r="D966" s="232"/>
    </row>
    <row r="967" spans="1:4" s="126" customFormat="1">
      <c r="A967" s="232"/>
      <c r="B967" s="232"/>
      <c r="C967" s="232"/>
      <c r="D967" s="232"/>
    </row>
    <row r="968" spans="1:4" s="126" customFormat="1">
      <c r="A968" s="232"/>
      <c r="B968" s="232"/>
      <c r="C968" s="232"/>
      <c r="D968" s="232"/>
    </row>
    <row r="969" spans="1:4" s="126" customFormat="1">
      <c r="A969" s="232"/>
      <c r="B969" s="232"/>
      <c r="C969" s="232"/>
      <c r="D969" s="232"/>
    </row>
    <row r="970" spans="1:4" s="126" customFormat="1">
      <c r="A970" s="232"/>
      <c r="B970" s="232"/>
      <c r="C970" s="232"/>
      <c r="D970" s="232"/>
    </row>
    <row r="971" spans="1:4" s="126" customFormat="1">
      <c r="A971" s="232"/>
      <c r="B971" s="232"/>
      <c r="C971" s="232"/>
      <c r="D971" s="232"/>
    </row>
    <row r="972" spans="1:4" s="126" customFormat="1">
      <c r="A972" s="232"/>
      <c r="B972" s="232"/>
      <c r="C972" s="232"/>
      <c r="D972" s="232"/>
    </row>
    <row r="973" spans="1:4" s="126" customFormat="1">
      <c r="A973" s="232"/>
      <c r="B973" s="232"/>
      <c r="C973" s="232"/>
      <c r="D973" s="232"/>
    </row>
    <row r="974" spans="1:4" s="126" customFormat="1">
      <c r="A974" s="232"/>
      <c r="B974" s="232"/>
      <c r="C974" s="232"/>
      <c r="D974" s="232"/>
    </row>
    <row r="975" spans="1:4" s="126" customFormat="1">
      <c r="A975" s="232"/>
      <c r="B975" s="232"/>
      <c r="C975" s="232"/>
      <c r="D975" s="232"/>
    </row>
    <row r="976" spans="1:4" s="126" customFormat="1">
      <c r="A976" s="232"/>
      <c r="B976" s="232"/>
      <c r="C976" s="232"/>
      <c r="D976" s="232"/>
    </row>
    <row r="977" spans="1:4" s="126" customFormat="1">
      <c r="A977" s="232"/>
      <c r="B977" s="232"/>
      <c r="C977" s="232"/>
      <c r="D977" s="232"/>
    </row>
    <row r="978" spans="1:4" s="126" customFormat="1">
      <c r="A978" s="232"/>
      <c r="B978" s="232"/>
      <c r="C978" s="232"/>
      <c r="D978" s="232"/>
    </row>
    <row r="979" spans="1:4" s="126" customFormat="1">
      <c r="A979" s="232"/>
      <c r="B979" s="232"/>
      <c r="C979" s="232"/>
      <c r="D979" s="232"/>
    </row>
    <row r="980" spans="1:4" s="126" customFormat="1">
      <c r="A980" s="232"/>
      <c r="B980" s="232"/>
      <c r="C980" s="232"/>
      <c r="D980" s="232"/>
    </row>
    <row r="981" spans="1:4" s="126" customFormat="1">
      <c r="A981" s="232"/>
      <c r="B981" s="232"/>
      <c r="C981" s="232"/>
      <c r="D981" s="232"/>
    </row>
    <row r="982" spans="1:4" s="126" customFormat="1">
      <c r="A982" s="232"/>
      <c r="B982" s="232"/>
      <c r="C982" s="232"/>
      <c r="D982" s="232"/>
    </row>
    <row r="983" spans="1:4" s="126" customFormat="1">
      <c r="A983" s="232"/>
      <c r="B983" s="232"/>
      <c r="C983" s="232"/>
      <c r="D983" s="232"/>
    </row>
    <row r="984" spans="1:4" s="126" customFormat="1">
      <c r="A984" s="232"/>
      <c r="B984" s="232"/>
      <c r="C984" s="232"/>
      <c r="D984" s="232"/>
    </row>
    <row r="985" spans="1:4" s="126" customFormat="1">
      <c r="A985" s="232"/>
      <c r="B985" s="232"/>
      <c r="C985" s="232"/>
      <c r="D985" s="232"/>
    </row>
    <row r="986" spans="1:4" s="126" customFormat="1">
      <c r="A986" s="232"/>
      <c r="B986" s="232"/>
      <c r="C986" s="232"/>
      <c r="D986" s="232"/>
    </row>
    <row r="987" spans="1:4" s="126" customFormat="1">
      <c r="A987" s="232"/>
      <c r="B987" s="232"/>
      <c r="C987" s="232"/>
      <c r="D987" s="232"/>
    </row>
    <row r="988" spans="1:4" s="126" customFormat="1">
      <c r="A988" s="232"/>
      <c r="B988" s="232"/>
      <c r="C988" s="232"/>
      <c r="D988" s="232"/>
    </row>
    <row r="989" spans="1:4" s="126" customFormat="1">
      <c r="A989" s="232"/>
      <c r="B989" s="232"/>
      <c r="C989" s="232"/>
      <c r="D989" s="232"/>
    </row>
    <row r="990" spans="1:4" s="126" customFormat="1">
      <c r="A990" s="232"/>
      <c r="B990" s="232"/>
      <c r="C990" s="232"/>
      <c r="D990" s="232"/>
    </row>
    <row r="991" spans="1:4" s="126" customFormat="1">
      <c r="A991" s="232"/>
      <c r="B991" s="232"/>
      <c r="C991" s="232"/>
      <c r="D991" s="232"/>
    </row>
    <row r="992" spans="1:4" s="126" customFormat="1">
      <c r="A992" s="232"/>
      <c r="B992" s="232"/>
      <c r="C992" s="232"/>
      <c r="D992" s="232"/>
    </row>
    <row r="993" spans="1:4" s="126" customFormat="1">
      <c r="A993" s="232"/>
      <c r="B993" s="232"/>
      <c r="C993" s="232"/>
      <c r="D993" s="232"/>
    </row>
    <row r="994" spans="1:4" s="126" customFormat="1">
      <c r="A994" s="232"/>
      <c r="B994" s="232"/>
      <c r="C994" s="232"/>
      <c r="D994" s="232"/>
    </row>
    <row r="995" spans="1:4" s="126" customFormat="1">
      <c r="A995" s="232"/>
      <c r="B995" s="232"/>
      <c r="C995" s="232"/>
      <c r="D995" s="232"/>
    </row>
    <row r="996" spans="1:4" s="126" customFormat="1">
      <c r="A996" s="232"/>
      <c r="B996" s="232"/>
      <c r="C996" s="232"/>
      <c r="D996" s="232"/>
    </row>
    <row r="997" spans="1:4" s="126" customFormat="1">
      <c r="A997" s="232"/>
      <c r="B997" s="232"/>
      <c r="C997" s="232"/>
      <c r="D997" s="232"/>
    </row>
    <row r="998" spans="1:4" s="126" customFormat="1">
      <c r="A998" s="232"/>
      <c r="B998" s="232"/>
      <c r="C998" s="232"/>
      <c r="D998" s="232"/>
    </row>
    <row r="999" spans="1:4" s="126" customFormat="1">
      <c r="A999" s="232"/>
      <c r="B999" s="232"/>
      <c r="C999" s="232"/>
      <c r="D999" s="232"/>
    </row>
    <row r="1000" spans="1:4" s="126" customFormat="1">
      <c r="A1000" s="232"/>
      <c r="B1000" s="232"/>
      <c r="C1000" s="232"/>
      <c r="D1000" s="232"/>
    </row>
    <row r="1001" spans="1:4" s="126" customFormat="1">
      <c r="A1001" s="232"/>
      <c r="B1001" s="232"/>
      <c r="C1001" s="232"/>
      <c r="D1001" s="232"/>
    </row>
    <row r="1002" spans="1:4" s="126" customFormat="1">
      <c r="A1002" s="232"/>
      <c r="B1002" s="232"/>
      <c r="C1002" s="232"/>
      <c r="D1002" s="232"/>
    </row>
    <row r="1003" spans="1:4" s="126" customFormat="1">
      <c r="A1003" s="232"/>
      <c r="B1003" s="232"/>
      <c r="C1003" s="232"/>
      <c r="D1003" s="232"/>
    </row>
    <row r="1004" spans="1:4" s="126" customFormat="1">
      <c r="A1004" s="232"/>
      <c r="B1004" s="232"/>
      <c r="C1004" s="232"/>
      <c r="D1004" s="232"/>
    </row>
    <row r="1005" spans="1:4" s="126" customFormat="1">
      <c r="A1005" s="232"/>
      <c r="B1005" s="232"/>
      <c r="C1005" s="232"/>
      <c r="D1005" s="232"/>
    </row>
    <row r="1006" spans="1:4" s="126" customFormat="1">
      <c r="A1006" s="232"/>
      <c r="B1006" s="232"/>
      <c r="C1006" s="232"/>
      <c r="D1006" s="232"/>
    </row>
    <row r="1007" spans="1:4" s="126" customFormat="1">
      <c r="A1007" s="232"/>
      <c r="B1007" s="232"/>
      <c r="C1007" s="232"/>
      <c r="D1007" s="232"/>
    </row>
    <row r="1008" spans="1:4" s="126" customFormat="1">
      <c r="A1008" s="232"/>
      <c r="B1008" s="232"/>
      <c r="C1008" s="232"/>
      <c r="D1008" s="232"/>
    </row>
    <row r="1009" spans="1:4" s="126" customFormat="1">
      <c r="A1009" s="232"/>
      <c r="B1009" s="232"/>
      <c r="C1009" s="232"/>
      <c r="D1009" s="232"/>
    </row>
    <row r="1010" spans="1:4" s="126" customFormat="1">
      <c r="A1010" s="232"/>
      <c r="B1010" s="232"/>
      <c r="C1010" s="232"/>
      <c r="D1010" s="232"/>
    </row>
    <row r="1011" spans="1:4" s="126" customFormat="1">
      <c r="A1011" s="232"/>
      <c r="B1011" s="232"/>
      <c r="C1011" s="232"/>
      <c r="D1011" s="232"/>
    </row>
    <row r="1012" spans="1:4" s="126" customFormat="1">
      <c r="A1012" s="232"/>
      <c r="B1012" s="232"/>
      <c r="C1012" s="232"/>
      <c r="D1012" s="232"/>
    </row>
    <row r="1013" spans="1:4" s="126" customFormat="1">
      <c r="A1013" s="232"/>
      <c r="B1013" s="232"/>
      <c r="C1013" s="232"/>
      <c r="D1013" s="232"/>
    </row>
    <row r="1014" spans="1:4" s="126" customFormat="1">
      <c r="A1014" s="232"/>
      <c r="B1014" s="232"/>
      <c r="C1014" s="232"/>
      <c r="D1014" s="232"/>
    </row>
    <row r="1015" spans="1:4" s="126" customFormat="1">
      <c r="A1015" s="232"/>
      <c r="B1015" s="232"/>
      <c r="C1015" s="232"/>
      <c r="D1015" s="232"/>
    </row>
    <row r="1016" spans="1:4" s="126" customFormat="1">
      <c r="A1016" s="232"/>
      <c r="B1016" s="232"/>
      <c r="C1016" s="232"/>
      <c r="D1016" s="232"/>
    </row>
    <row r="1017" spans="1:4" s="126" customFormat="1">
      <c r="A1017" s="232"/>
      <c r="B1017" s="232"/>
      <c r="C1017" s="232"/>
      <c r="D1017" s="232"/>
    </row>
    <row r="1018" spans="1:4" s="126" customFormat="1">
      <c r="A1018" s="232"/>
      <c r="B1018" s="232"/>
      <c r="C1018" s="232"/>
      <c r="D1018" s="232"/>
    </row>
    <row r="1019" spans="1:4" s="126" customFormat="1">
      <c r="A1019" s="232"/>
      <c r="B1019" s="232"/>
      <c r="C1019" s="232"/>
      <c r="D1019" s="232"/>
    </row>
    <row r="1020" spans="1:4" s="126" customFormat="1">
      <c r="A1020" s="232"/>
      <c r="B1020" s="232"/>
      <c r="C1020" s="232"/>
      <c r="D1020" s="232"/>
    </row>
    <row r="1021" spans="1:4" s="126" customFormat="1">
      <c r="A1021" s="232"/>
      <c r="B1021" s="232"/>
      <c r="C1021" s="232"/>
      <c r="D1021" s="232"/>
    </row>
    <row r="1022" spans="1:4" s="126" customFormat="1">
      <c r="A1022" s="232"/>
      <c r="B1022" s="232"/>
      <c r="C1022" s="232"/>
      <c r="D1022" s="232"/>
    </row>
    <row r="1023" spans="1:4" s="126" customFormat="1">
      <c r="A1023" s="232"/>
      <c r="B1023" s="232"/>
      <c r="C1023" s="232"/>
      <c r="D1023" s="232"/>
    </row>
    <row r="1024" spans="1:4" s="126" customFormat="1">
      <c r="A1024" s="232"/>
      <c r="B1024" s="232"/>
      <c r="C1024" s="232"/>
      <c r="D1024" s="232"/>
    </row>
    <row r="1025" spans="1:4" s="126" customFormat="1">
      <c r="A1025" s="232"/>
      <c r="B1025" s="232"/>
      <c r="C1025" s="232"/>
      <c r="D1025" s="232"/>
    </row>
    <row r="1026" spans="1:4" s="126" customFormat="1">
      <c r="A1026" s="232"/>
      <c r="B1026" s="232"/>
      <c r="C1026" s="232"/>
      <c r="D1026" s="232"/>
    </row>
    <row r="1027" spans="1:4" s="126" customFormat="1">
      <c r="A1027" s="232"/>
      <c r="B1027" s="232"/>
      <c r="C1027" s="232"/>
      <c r="D1027" s="232"/>
    </row>
    <row r="1028" spans="1:4" s="126" customFormat="1">
      <c r="A1028" s="232"/>
      <c r="B1028" s="232"/>
      <c r="C1028" s="232"/>
      <c r="D1028" s="232"/>
    </row>
    <row r="1029" spans="1:4" s="126" customFormat="1">
      <c r="A1029" s="232"/>
      <c r="B1029" s="232"/>
      <c r="C1029" s="232"/>
      <c r="D1029" s="232"/>
    </row>
    <row r="1030" spans="1:4" s="126" customFormat="1">
      <c r="A1030" s="232"/>
      <c r="B1030" s="232"/>
      <c r="C1030" s="232"/>
      <c r="D1030" s="232"/>
    </row>
    <row r="1031" spans="1:4" s="126" customFormat="1">
      <c r="A1031" s="232"/>
      <c r="B1031" s="232"/>
      <c r="C1031" s="232"/>
      <c r="D1031" s="232"/>
    </row>
    <row r="1032" spans="1:4" s="126" customFormat="1">
      <c r="A1032" s="232"/>
      <c r="B1032" s="232"/>
      <c r="C1032" s="232"/>
      <c r="D1032" s="232"/>
    </row>
    <row r="1033" spans="1:4" s="126" customFormat="1">
      <c r="A1033" s="232"/>
      <c r="B1033" s="232"/>
      <c r="C1033" s="232"/>
      <c r="D1033" s="232"/>
    </row>
    <row r="1034" spans="1:4" s="126" customFormat="1">
      <c r="A1034" s="232"/>
      <c r="B1034" s="232"/>
      <c r="C1034" s="232"/>
      <c r="D1034" s="232"/>
    </row>
    <row r="1035" spans="1:4" s="126" customFormat="1">
      <c r="A1035" s="232"/>
      <c r="B1035" s="232"/>
      <c r="C1035" s="232"/>
      <c r="D1035" s="232"/>
    </row>
    <row r="1036" spans="1:4" s="126" customFormat="1">
      <c r="A1036" s="232"/>
      <c r="B1036" s="232"/>
      <c r="C1036" s="232"/>
      <c r="D1036" s="232"/>
    </row>
    <row r="1037" spans="1:4" s="126" customFormat="1">
      <c r="A1037" s="232"/>
      <c r="B1037" s="232"/>
      <c r="C1037" s="232"/>
      <c r="D1037" s="232"/>
    </row>
    <row r="1038" spans="1:4" s="126" customFormat="1">
      <c r="A1038" s="232"/>
      <c r="B1038" s="232"/>
      <c r="C1038" s="232"/>
      <c r="D1038" s="232"/>
    </row>
    <row r="1039" spans="1:4" s="126" customFormat="1">
      <c r="A1039" s="232"/>
      <c r="B1039" s="232"/>
      <c r="C1039" s="232"/>
      <c r="D1039" s="232"/>
    </row>
    <row r="1040" spans="1:4" s="126" customFormat="1">
      <c r="A1040" s="232"/>
      <c r="B1040" s="232"/>
      <c r="C1040" s="232"/>
      <c r="D1040" s="232"/>
    </row>
    <row r="1041" spans="1:4" s="126" customFormat="1">
      <c r="A1041" s="232"/>
      <c r="B1041" s="232"/>
      <c r="C1041" s="232"/>
      <c r="D1041" s="232"/>
    </row>
    <row r="1042" spans="1:4" s="126" customFormat="1">
      <c r="A1042" s="232"/>
      <c r="B1042" s="232"/>
      <c r="C1042" s="232"/>
      <c r="D1042" s="232"/>
    </row>
    <row r="1043" spans="1:4" s="126" customFormat="1">
      <c r="A1043" s="232"/>
      <c r="B1043" s="232"/>
      <c r="C1043" s="232"/>
      <c r="D1043" s="232"/>
    </row>
    <row r="1044" spans="1:4" s="126" customFormat="1">
      <c r="A1044" s="232"/>
      <c r="B1044" s="232"/>
      <c r="C1044" s="232"/>
      <c r="D1044" s="232"/>
    </row>
    <row r="1045" spans="1:4" s="126" customFormat="1">
      <c r="A1045" s="232"/>
      <c r="B1045" s="232"/>
      <c r="C1045" s="232"/>
      <c r="D1045" s="232"/>
    </row>
    <row r="1046" spans="1:4" s="126" customFormat="1">
      <c r="A1046" s="232"/>
      <c r="B1046" s="232"/>
      <c r="C1046" s="232"/>
      <c r="D1046" s="232"/>
    </row>
    <row r="1047" spans="1:4" s="126" customFormat="1">
      <c r="A1047" s="232"/>
      <c r="B1047" s="232"/>
      <c r="C1047" s="232"/>
      <c r="D1047" s="232"/>
    </row>
    <row r="1048" spans="1:4" s="126" customFormat="1">
      <c r="A1048" s="232"/>
      <c r="B1048" s="232"/>
      <c r="C1048" s="232"/>
      <c r="D1048" s="232"/>
    </row>
    <row r="1049" spans="1:4" s="126" customFormat="1">
      <c r="A1049" s="232"/>
      <c r="B1049" s="232"/>
      <c r="C1049" s="232"/>
      <c r="D1049" s="232"/>
    </row>
    <row r="1050" spans="1:4" s="126" customFormat="1">
      <c r="A1050" s="232"/>
      <c r="B1050" s="232"/>
      <c r="C1050" s="232"/>
      <c r="D1050" s="232"/>
    </row>
    <row r="1051" spans="1:4" s="126" customFormat="1">
      <c r="A1051" s="232"/>
      <c r="B1051" s="232"/>
      <c r="C1051" s="232"/>
      <c r="D1051" s="232"/>
    </row>
    <row r="1052" spans="1:4" s="126" customFormat="1">
      <c r="A1052" s="232"/>
      <c r="B1052" s="232"/>
      <c r="C1052" s="232"/>
      <c r="D1052" s="232"/>
    </row>
    <row r="1053" spans="1:4" s="126" customFormat="1">
      <c r="A1053" s="232"/>
      <c r="B1053" s="232"/>
      <c r="C1053" s="232"/>
      <c r="D1053" s="232"/>
    </row>
    <row r="1054" spans="1:4" s="126" customFormat="1">
      <c r="A1054" s="232"/>
      <c r="B1054" s="232"/>
      <c r="C1054" s="232"/>
      <c r="D1054" s="232"/>
    </row>
    <row r="1055" spans="1:4" s="126" customFormat="1">
      <c r="A1055" s="232"/>
      <c r="B1055" s="232"/>
      <c r="C1055" s="232"/>
      <c r="D1055" s="232"/>
    </row>
    <row r="1056" spans="1:4" s="126" customFormat="1">
      <c r="A1056" s="232"/>
      <c r="B1056" s="232"/>
      <c r="C1056" s="232"/>
      <c r="D1056" s="232"/>
    </row>
    <row r="1057" spans="1:4" s="126" customFormat="1">
      <c r="A1057" s="232"/>
      <c r="B1057" s="232"/>
      <c r="C1057" s="232"/>
      <c r="D1057" s="232"/>
    </row>
    <row r="1058" spans="1:4" s="126" customFormat="1">
      <c r="A1058" s="232"/>
      <c r="B1058" s="232"/>
      <c r="C1058" s="232"/>
      <c r="D1058" s="232"/>
    </row>
    <row r="1059" spans="1:4" s="126" customFormat="1">
      <c r="A1059" s="232"/>
      <c r="B1059" s="232"/>
      <c r="C1059" s="232"/>
      <c r="D1059" s="232"/>
    </row>
    <row r="1060" spans="1:4" s="126" customFormat="1">
      <c r="A1060" s="232"/>
      <c r="B1060" s="232"/>
      <c r="C1060" s="232"/>
      <c r="D1060" s="232"/>
    </row>
    <row r="1061" spans="1:4" s="126" customFormat="1">
      <c r="A1061" s="232"/>
      <c r="B1061" s="232"/>
      <c r="C1061" s="232"/>
      <c r="D1061" s="232"/>
    </row>
    <row r="1062" spans="1:4" s="126" customFormat="1">
      <c r="A1062" s="232"/>
      <c r="B1062" s="232"/>
      <c r="C1062" s="232"/>
      <c r="D1062" s="232"/>
    </row>
    <row r="1063" spans="1:4" s="126" customFormat="1">
      <c r="A1063" s="232"/>
      <c r="B1063" s="232"/>
      <c r="C1063" s="232"/>
      <c r="D1063" s="232"/>
    </row>
    <row r="1064" spans="1:4" s="126" customFormat="1">
      <c r="A1064" s="232"/>
      <c r="B1064" s="232"/>
      <c r="C1064" s="232"/>
      <c r="D1064" s="232"/>
    </row>
    <row r="1065" spans="1:4" s="126" customFormat="1">
      <c r="A1065" s="232"/>
      <c r="B1065" s="232"/>
      <c r="C1065" s="232"/>
      <c r="D1065" s="232"/>
    </row>
    <row r="1066" spans="1:4" s="126" customFormat="1">
      <c r="A1066" s="232"/>
      <c r="B1066" s="232"/>
      <c r="C1066" s="232"/>
      <c r="D1066" s="232"/>
    </row>
    <row r="1067" spans="1:4" s="126" customFormat="1">
      <c r="A1067" s="232"/>
      <c r="B1067" s="232"/>
      <c r="C1067" s="232"/>
      <c r="D1067" s="232"/>
    </row>
    <row r="1068" spans="1:4" s="126" customFormat="1">
      <c r="A1068" s="232"/>
      <c r="B1068" s="232"/>
      <c r="C1068" s="232"/>
      <c r="D1068" s="232"/>
    </row>
    <row r="1069" spans="1:4" s="126" customFormat="1">
      <c r="A1069" s="232"/>
      <c r="B1069" s="232"/>
      <c r="C1069" s="232"/>
      <c r="D1069" s="232"/>
    </row>
    <row r="1070" spans="1:4" s="126" customFormat="1">
      <c r="A1070" s="232"/>
      <c r="B1070" s="232"/>
      <c r="C1070" s="232"/>
      <c r="D1070" s="232"/>
    </row>
    <row r="1071" spans="1:4" s="126" customFormat="1">
      <c r="A1071" s="232"/>
      <c r="B1071" s="232"/>
      <c r="C1071" s="232"/>
      <c r="D1071" s="232"/>
    </row>
    <row r="1072" spans="1:4" s="126" customFormat="1">
      <c r="A1072" s="232"/>
      <c r="B1072" s="232"/>
      <c r="C1072" s="232"/>
      <c r="D1072" s="232"/>
    </row>
    <row r="1073" spans="1:4" s="126" customFormat="1">
      <c r="A1073" s="232"/>
      <c r="B1073" s="232"/>
      <c r="C1073" s="232"/>
      <c r="D1073" s="232"/>
    </row>
    <row r="1074" spans="1:4" s="126" customFormat="1">
      <c r="A1074" s="232"/>
      <c r="B1074" s="232"/>
      <c r="C1074" s="232"/>
      <c r="D1074" s="232"/>
    </row>
    <row r="1075" spans="1:4" s="126" customFormat="1">
      <c r="A1075" s="232"/>
      <c r="B1075" s="232"/>
      <c r="C1075" s="232"/>
      <c r="D1075" s="232"/>
    </row>
    <row r="1076" spans="1:4" s="126" customFormat="1">
      <c r="A1076" s="232"/>
      <c r="B1076" s="232"/>
      <c r="C1076" s="232"/>
      <c r="D1076" s="232"/>
    </row>
    <row r="1077" spans="1:4" s="126" customFormat="1">
      <c r="A1077" s="232"/>
      <c r="B1077" s="232"/>
      <c r="C1077" s="232"/>
      <c r="D1077" s="232"/>
    </row>
    <row r="1078" spans="1:4" s="126" customFormat="1">
      <c r="A1078" s="232"/>
      <c r="B1078" s="232"/>
      <c r="C1078" s="232"/>
      <c r="D1078" s="232"/>
    </row>
    <row r="1079" spans="1:4" s="126" customFormat="1">
      <c r="A1079" s="232"/>
      <c r="B1079" s="232"/>
      <c r="C1079" s="232"/>
      <c r="D1079" s="232"/>
    </row>
    <row r="1080" spans="1:4" s="126" customFormat="1">
      <c r="A1080" s="232"/>
      <c r="B1080" s="232"/>
      <c r="C1080" s="232"/>
      <c r="D1080" s="232"/>
    </row>
    <row r="1081" spans="1:4" s="126" customFormat="1">
      <c r="A1081" s="232"/>
      <c r="B1081" s="232"/>
      <c r="C1081" s="232"/>
      <c r="D1081" s="232"/>
    </row>
    <row r="1082" spans="1:4" s="126" customFormat="1">
      <c r="A1082" s="232"/>
      <c r="B1082" s="232"/>
      <c r="C1082" s="232"/>
      <c r="D1082" s="232"/>
    </row>
    <row r="1083" spans="1:4" s="126" customFormat="1">
      <c r="A1083" s="232"/>
      <c r="B1083" s="232"/>
      <c r="C1083" s="232"/>
      <c r="D1083" s="232"/>
    </row>
    <row r="1084" spans="1:4" s="126" customFormat="1">
      <c r="A1084" s="232"/>
      <c r="B1084" s="232"/>
      <c r="C1084" s="232"/>
      <c r="D1084" s="232"/>
    </row>
    <row r="1085" spans="1:4" s="126" customFormat="1">
      <c r="A1085" s="232"/>
      <c r="B1085" s="232"/>
      <c r="C1085" s="232"/>
      <c r="D1085" s="232"/>
    </row>
    <row r="1086" spans="1:4" s="126" customFormat="1">
      <c r="A1086" s="232"/>
      <c r="B1086" s="232"/>
      <c r="C1086" s="232"/>
      <c r="D1086" s="232"/>
    </row>
    <row r="1087" spans="1:4" s="126" customFormat="1">
      <c r="A1087" s="232"/>
      <c r="B1087" s="232"/>
      <c r="C1087" s="232"/>
      <c r="D1087" s="232"/>
    </row>
    <row r="1088" spans="1:4" s="126" customFormat="1">
      <c r="A1088" s="232"/>
      <c r="B1088" s="232"/>
      <c r="C1088" s="232"/>
      <c r="D1088" s="232"/>
    </row>
    <row r="1089" spans="1:4" s="126" customFormat="1">
      <c r="A1089" s="232"/>
      <c r="B1089" s="232"/>
      <c r="C1089" s="232"/>
      <c r="D1089" s="232"/>
    </row>
    <row r="1090" spans="1:4" s="126" customFormat="1">
      <c r="A1090" s="232"/>
      <c r="B1090" s="232"/>
      <c r="C1090" s="232"/>
      <c r="D1090" s="232"/>
    </row>
    <row r="1091" spans="1:4" s="126" customFormat="1">
      <c r="A1091" s="232"/>
      <c r="B1091" s="232"/>
      <c r="C1091" s="232"/>
      <c r="D1091" s="232"/>
    </row>
    <row r="1092" spans="1:4" s="126" customFormat="1">
      <c r="A1092" s="232"/>
      <c r="B1092" s="232"/>
      <c r="C1092" s="232"/>
      <c r="D1092" s="232"/>
    </row>
    <row r="1093" spans="1:4" s="126" customFormat="1">
      <c r="A1093" s="232"/>
      <c r="B1093" s="232"/>
      <c r="C1093" s="232"/>
      <c r="D1093" s="232"/>
    </row>
    <row r="1094" spans="1:4" s="126" customFormat="1">
      <c r="A1094" s="232"/>
      <c r="B1094" s="232"/>
      <c r="C1094" s="232"/>
      <c r="D1094" s="232"/>
    </row>
    <row r="1095" spans="1:4" s="126" customFormat="1">
      <c r="A1095" s="232"/>
      <c r="B1095" s="232"/>
      <c r="C1095" s="232"/>
      <c r="D1095" s="232"/>
    </row>
    <row r="1096" spans="1:4" s="126" customFormat="1">
      <c r="A1096" s="232"/>
      <c r="B1096" s="232"/>
      <c r="C1096" s="232"/>
      <c r="D1096" s="232"/>
    </row>
    <row r="1097" spans="1:4" s="126" customFormat="1">
      <c r="A1097" s="232"/>
      <c r="B1097" s="232"/>
      <c r="C1097" s="232"/>
      <c r="D1097" s="232"/>
    </row>
    <row r="1098" spans="1:4" s="126" customFormat="1">
      <c r="A1098" s="232"/>
      <c r="B1098" s="232"/>
      <c r="C1098" s="232"/>
      <c r="D1098" s="232"/>
    </row>
    <row r="1099" spans="1:4" s="126" customFormat="1">
      <c r="A1099" s="232"/>
      <c r="B1099" s="232"/>
      <c r="C1099" s="232"/>
      <c r="D1099" s="232"/>
    </row>
    <row r="1100" spans="1:4" s="126" customFormat="1">
      <c r="A1100" s="232"/>
      <c r="B1100" s="232"/>
      <c r="C1100" s="232"/>
      <c r="D1100" s="232"/>
    </row>
    <row r="1101" spans="1:4" s="126" customFormat="1">
      <c r="A1101" s="232"/>
      <c r="B1101" s="232"/>
      <c r="C1101" s="232"/>
      <c r="D1101" s="232"/>
    </row>
    <row r="1102" spans="1:4" s="126" customFormat="1">
      <c r="A1102" s="232"/>
      <c r="B1102" s="232"/>
      <c r="C1102" s="232"/>
      <c r="D1102" s="232"/>
    </row>
    <row r="1103" spans="1:4" s="126" customFormat="1">
      <c r="A1103" s="232"/>
      <c r="B1103" s="232"/>
      <c r="C1103" s="232"/>
      <c r="D1103" s="232"/>
    </row>
    <row r="1104" spans="1:4" s="126" customFormat="1">
      <c r="A1104" s="232"/>
      <c r="B1104" s="232"/>
      <c r="C1104" s="232"/>
      <c r="D1104" s="232"/>
    </row>
    <row r="1105" spans="1:4" s="126" customFormat="1">
      <c r="A1105" s="232"/>
      <c r="B1105" s="232"/>
      <c r="C1105" s="232"/>
      <c r="D1105" s="232"/>
    </row>
    <row r="1106" spans="1:4" s="126" customFormat="1">
      <c r="A1106" s="232"/>
      <c r="B1106" s="232"/>
      <c r="C1106" s="232"/>
      <c r="D1106" s="232"/>
    </row>
    <row r="1107" spans="1:4" s="126" customFormat="1">
      <c r="A1107" s="232"/>
      <c r="B1107" s="232"/>
      <c r="C1107" s="232"/>
      <c r="D1107" s="232"/>
    </row>
    <row r="1108" spans="1:4" s="126" customFormat="1">
      <c r="A1108" s="232"/>
      <c r="B1108" s="232"/>
      <c r="C1108" s="232"/>
      <c r="D1108" s="232"/>
    </row>
    <row r="1109" spans="1:4" s="126" customFormat="1">
      <c r="A1109" s="232"/>
      <c r="B1109" s="232"/>
      <c r="C1109" s="232"/>
      <c r="D1109" s="232"/>
    </row>
    <row r="1110" spans="1:4" s="126" customFormat="1">
      <c r="A1110" s="232"/>
      <c r="B1110" s="232"/>
      <c r="C1110" s="232"/>
      <c r="D1110" s="232"/>
    </row>
    <row r="1111" spans="1:4" s="126" customFormat="1">
      <c r="A1111" s="232"/>
      <c r="B1111" s="232"/>
      <c r="C1111" s="232"/>
      <c r="D1111" s="232"/>
    </row>
    <row r="1112" spans="1:4" s="126" customFormat="1">
      <c r="A1112" s="232"/>
      <c r="B1112" s="232"/>
      <c r="C1112" s="232"/>
      <c r="D1112" s="232"/>
    </row>
    <row r="1113" spans="1:4" s="126" customFormat="1">
      <c r="A1113" s="232"/>
      <c r="B1113" s="232"/>
      <c r="C1113" s="232"/>
      <c r="D1113" s="232"/>
    </row>
    <row r="1114" spans="1:4" s="126" customFormat="1">
      <c r="A1114" s="232"/>
      <c r="B1114" s="232"/>
      <c r="C1114" s="232"/>
      <c r="D1114" s="232"/>
    </row>
    <row r="1115" spans="1:4" s="126" customFormat="1">
      <c r="A1115" s="232"/>
      <c r="B1115" s="232"/>
      <c r="C1115" s="232"/>
      <c r="D1115" s="232"/>
    </row>
    <row r="1116" spans="1:4" s="126" customFormat="1">
      <c r="A1116" s="232"/>
      <c r="B1116" s="232"/>
      <c r="C1116" s="232"/>
      <c r="D1116" s="232"/>
    </row>
    <row r="1117" spans="1:4" s="126" customFormat="1">
      <c r="A1117" s="232"/>
      <c r="B1117" s="232"/>
      <c r="C1117" s="232"/>
      <c r="D1117" s="232"/>
    </row>
    <row r="1118" spans="1:4" s="126" customFormat="1">
      <c r="A1118" s="232"/>
      <c r="B1118" s="232"/>
      <c r="C1118" s="232"/>
      <c r="D1118" s="232"/>
    </row>
    <row r="1119" spans="1:4" s="126" customFormat="1">
      <c r="A1119" s="232"/>
      <c r="B1119" s="232"/>
      <c r="C1119" s="232"/>
      <c r="D1119" s="232"/>
    </row>
    <row r="1120" spans="1:4" s="126" customFormat="1">
      <c r="A1120" s="232"/>
      <c r="B1120" s="232"/>
      <c r="C1120" s="232"/>
      <c r="D1120" s="232"/>
    </row>
    <row r="1121" spans="1:4" s="126" customFormat="1">
      <c r="A1121" s="232"/>
      <c r="B1121" s="232"/>
      <c r="C1121" s="232"/>
      <c r="D1121" s="232"/>
    </row>
    <row r="1122" spans="1:4" s="126" customFormat="1">
      <c r="A1122" s="232"/>
      <c r="B1122" s="232"/>
      <c r="C1122" s="232"/>
      <c r="D1122" s="232"/>
    </row>
    <row r="1123" spans="1:4" s="126" customFormat="1">
      <c r="A1123" s="232"/>
      <c r="B1123" s="232"/>
      <c r="C1123" s="232"/>
      <c r="D1123" s="232"/>
    </row>
    <row r="1124" spans="1:4" s="126" customFormat="1">
      <c r="A1124" s="232"/>
      <c r="B1124" s="232"/>
      <c r="C1124" s="232"/>
      <c r="D1124" s="232"/>
    </row>
    <row r="1125" spans="1:4" s="126" customFormat="1">
      <c r="A1125" s="232"/>
      <c r="B1125" s="232"/>
      <c r="C1125" s="232"/>
      <c r="D1125" s="232"/>
    </row>
    <row r="1126" spans="1:4" s="126" customFormat="1">
      <c r="A1126" s="232"/>
      <c r="B1126" s="232"/>
      <c r="C1126" s="232"/>
      <c r="D1126" s="232"/>
    </row>
    <row r="1127" spans="1:4" s="126" customFormat="1">
      <c r="A1127" s="232"/>
      <c r="B1127" s="232"/>
      <c r="C1127" s="232"/>
      <c r="D1127" s="232"/>
    </row>
    <row r="1128" spans="1:4" s="126" customFormat="1">
      <c r="A1128" s="232"/>
      <c r="B1128" s="232"/>
      <c r="C1128" s="232"/>
      <c r="D1128" s="232"/>
    </row>
    <row r="1129" spans="1:4" s="126" customFormat="1">
      <c r="A1129" s="232"/>
      <c r="B1129" s="232"/>
      <c r="C1129" s="232"/>
      <c r="D1129" s="232"/>
    </row>
    <row r="1130" spans="1:4" s="126" customFormat="1">
      <c r="A1130" s="232"/>
      <c r="B1130" s="232"/>
      <c r="C1130" s="232"/>
      <c r="D1130" s="232"/>
    </row>
    <row r="1131" spans="1:4" s="126" customFormat="1">
      <c r="A1131" s="232"/>
      <c r="B1131" s="232"/>
      <c r="C1131" s="232"/>
      <c r="D1131" s="232"/>
    </row>
    <row r="1132" spans="1:4" s="126" customFormat="1">
      <c r="A1132" s="232"/>
      <c r="B1132" s="232"/>
      <c r="C1132" s="232"/>
      <c r="D1132" s="232"/>
    </row>
    <row r="1133" spans="1:4" s="126" customFormat="1">
      <c r="A1133" s="232"/>
      <c r="B1133" s="232"/>
      <c r="C1133" s="232"/>
      <c r="D1133" s="232"/>
    </row>
    <row r="1134" spans="1:4" s="126" customFormat="1">
      <c r="A1134" s="232"/>
      <c r="B1134" s="232"/>
      <c r="C1134" s="232"/>
      <c r="D1134" s="232"/>
    </row>
    <row r="1135" spans="1:4" s="126" customFormat="1">
      <c r="A1135" s="232"/>
      <c r="B1135" s="232"/>
      <c r="C1135" s="232"/>
      <c r="D1135" s="232"/>
    </row>
    <row r="1136" spans="1:4" s="126" customFormat="1">
      <c r="A1136" s="232"/>
      <c r="B1136" s="232"/>
      <c r="C1136" s="232"/>
      <c r="D1136" s="232"/>
    </row>
    <row r="1137" spans="1:4" s="126" customFormat="1">
      <c r="A1137" s="232"/>
      <c r="B1137" s="232"/>
      <c r="C1137" s="232"/>
      <c r="D1137" s="232"/>
    </row>
    <row r="1138" spans="1:4" s="126" customFormat="1">
      <c r="A1138" s="232"/>
      <c r="B1138" s="232"/>
      <c r="C1138" s="232"/>
      <c r="D1138" s="232"/>
    </row>
    <row r="1139" spans="1:4" s="126" customFormat="1">
      <c r="A1139" s="232"/>
      <c r="B1139" s="232"/>
      <c r="C1139" s="232"/>
      <c r="D1139" s="232"/>
    </row>
    <row r="1140" spans="1:4" s="126" customFormat="1">
      <c r="A1140" s="232"/>
      <c r="B1140" s="232"/>
      <c r="C1140" s="232"/>
      <c r="D1140" s="232"/>
    </row>
    <row r="1141" spans="1:4" s="126" customFormat="1">
      <c r="A1141" s="232"/>
      <c r="B1141" s="232"/>
      <c r="C1141" s="232"/>
      <c r="D1141" s="232"/>
    </row>
    <row r="1142" spans="1:4" s="126" customFormat="1">
      <c r="A1142" s="232"/>
      <c r="B1142" s="232"/>
      <c r="C1142" s="232"/>
      <c r="D1142" s="232"/>
    </row>
    <row r="1143" spans="1:4" s="126" customFormat="1">
      <c r="A1143" s="232"/>
      <c r="B1143" s="232"/>
      <c r="C1143" s="232"/>
      <c r="D1143" s="232"/>
    </row>
    <row r="1144" spans="1:4" s="126" customFormat="1">
      <c r="A1144" s="232"/>
      <c r="B1144" s="232"/>
      <c r="C1144" s="232"/>
      <c r="D1144" s="232"/>
    </row>
    <row r="1145" spans="1:4" s="126" customFormat="1">
      <c r="A1145" s="232"/>
      <c r="B1145" s="232"/>
      <c r="C1145" s="232"/>
      <c r="D1145" s="232"/>
    </row>
    <row r="1146" spans="1:4" s="126" customFormat="1">
      <c r="A1146" s="232"/>
      <c r="B1146" s="232"/>
      <c r="C1146" s="232"/>
      <c r="D1146" s="232"/>
    </row>
    <row r="1147" spans="1:4" s="126" customFormat="1">
      <c r="A1147" s="232"/>
      <c r="B1147" s="232"/>
      <c r="C1147" s="232"/>
      <c r="D1147" s="232"/>
    </row>
    <row r="1148" spans="1:4" s="126" customFormat="1">
      <c r="A1148" s="232"/>
      <c r="B1148" s="232"/>
      <c r="C1148" s="232"/>
      <c r="D1148" s="232"/>
    </row>
    <row r="1149" spans="1:4" s="126" customFormat="1">
      <c r="A1149" s="232"/>
      <c r="B1149" s="232"/>
      <c r="C1149" s="232"/>
      <c r="D1149" s="232"/>
    </row>
    <row r="1150" spans="1:4" s="126" customFormat="1">
      <c r="A1150" s="232"/>
      <c r="B1150" s="232"/>
      <c r="C1150" s="232"/>
      <c r="D1150" s="232"/>
    </row>
    <row r="1151" spans="1:4" s="126" customFormat="1">
      <c r="A1151" s="232"/>
      <c r="B1151" s="232"/>
      <c r="C1151" s="232"/>
      <c r="D1151" s="232"/>
    </row>
    <row r="1152" spans="1:4" s="126" customFormat="1">
      <c r="A1152" s="232"/>
      <c r="B1152" s="232"/>
      <c r="C1152" s="232"/>
      <c r="D1152" s="232"/>
    </row>
    <row r="1153" spans="1:4" s="126" customFormat="1">
      <c r="A1153" s="232"/>
      <c r="B1153" s="232"/>
      <c r="C1153" s="232"/>
      <c r="D1153" s="232"/>
    </row>
    <row r="1154" spans="1:4" s="126" customFormat="1">
      <c r="A1154" s="232"/>
      <c r="B1154" s="232"/>
      <c r="C1154" s="232"/>
      <c r="D1154" s="232"/>
    </row>
    <row r="1155" spans="1:4" s="126" customFormat="1">
      <c r="A1155" s="232"/>
      <c r="B1155" s="232"/>
      <c r="C1155" s="232"/>
      <c r="D1155" s="232"/>
    </row>
    <row r="1156" spans="1:4" s="126" customFormat="1">
      <c r="A1156" s="232"/>
      <c r="B1156" s="232"/>
      <c r="C1156" s="232"/>
      <c r="D1156" s="232"/>
    </row>
    <row r="1157" spans="1:4" s="126" customFormat="1">
      <c r="A1157" s="232"/>
      <c r="B1157" s="232"/>
      <c r="C1157" s="232"/>
      <c r="D1157" s="232"/>
    </row>
    <row r="1158" spans="1:4" s="126" customFormat="1">
      <c r="A1158" s="232"/>
      <c r="B1158" s="232"/>
      <c r="C1158" s="232"/>
      <c r="D1158" s="232"/>
    </row>
    <row r="1159" spans="1:4" s="126" customFormat="1">
      <c r="A1159" s="232"/>
      <c r="B1159" s="232"/>
      <c r="C1159" s="232"/>
      <c r="D1159" s="232"/>
    </row>
    <row r="1160" spans="1:4" s="126" customFormat="1">
      <c r="A1160" s="232"/>
      <c r="B1160" s="232"/>
      <c r="C1160" s="232"/>
      <c r="D1160" s="232"/>
    </row>
    <row r="1161" spans="1:4" s="126" customFormat="1">
      <c r="A1161" s="232"/>
      <c r="B1161" s="232"/>
      <c r="C1161" s="232"/>
      <c r="D1161" s="232"/>
    </row>
    <row r="1162" spans="1:4" s="126" customFormat="1">
      <c r="A1162" s="232"/>
      <c r="B1162" s="232"/>
      <c r="C1162" s="232"/>
      <c r="D1162" s="232"/>
    </row>
    <row r="1163" spans="1:4" s="126" customFormat="1">
      <c r="A1163" s="232"/>
      <c r="B1163" s="232"/>
      <c r="C1163" s="232"/>
      <c r="D1163" s="232"/>
    </row>
    <row r="1164" spans="1:4" s="126" customFormat="1">
      <c r="A1164" s="232"/>
      <c r="B1164" s="232"/>
      <c r="C1164" s="232"/>
      <c r="D1164" s="232"/>
    </row>
    <row r="1165" spans="1:4" s="126" customFormat="1">
      <c r="A1165" s="232"/>
      <c r="B1165" s="232"/>
      <c r="C1165" s="232"/>
      <c r="D1165" s="232"/>
    </row>
    <row r="1166" spans="1:4" s="126" customFormat="1">
      <c r="A1166" s="232"/>
      <c r="B1166" s="232"/>
      <c r="C1166" s="232"/>
      <c r="D1166" s="232"/>
    </row>
    <row r="1167" spans="1:4" s="126" customFormat="1">
      <c r="A1167" s="232"/>
      <c r="B1167" s="232"/>
      <c r="C1167" s="232"/>
      <c r="D1167" s="232"/>
    </row>
    <row r="1168" spans="1:4" s="126" customFormat="1">
      <c r="A1168" s="232"/>
      <c r="B1168" s="232"/>
      <c r="C1168" s="232"/>
      <c r="D1168" s="232"/>
    </row>
    <row r="1169" spans="1:4" s="126" customFormat="1">
      <c r="A1169" s="232"/>
      <c r="B1169" s="232"/>
      <c r="C1169" s="232"/>
      <c r="D1169" s="232"/>
    </row>
    <row r="1170" spans="1:4" s="126" customFormat="1">
      <c r="A1170" s="232"/>
      <c r="B1170" s="232"/>
      <c r="C1170" s="232"/>
      <c r="D1170" s="232"/>
    </row>
    <row r="1171" spans="1:4" s="126" customFormat="1">
      <c r="A1171" s="232"/>
      <c r="B1171" s="232"/>
      <c r="C1171" s="232"/>
      <c r="D1171" s="232"/>
    </row>
    <row r="1172" spans="1:4" s="126" customFormat="1">
      <c r="A1172" s="232"/>
      <c r="B1172" s="232"/>
      <c r="C1172" s="232"/>
      <c r="D1172" s="232"/>
    </row>
    <row r="1173" spans="1:4" s="126" customFormat="1">
      <c r="A1173" s="232"/>
      <c r="B1173" s="232"/>
      <c r="C1173" s="232"/>
      <c r="D1173" s="232"/>
    </row>
    <row r="1174" spans="1:4" s="126" customFormat="1">
      <c r="A1174" s="232"/>
      <c r="B1174" s="232"/>
      <c r="C1174" s="232"/>
      <c r="D1174" s="232"/>
    </row>
    <row r="1175" spans="1:4" s="126" customFormat="1">
      <c r="A1175" s="232"/>
      <c r="B1175" s="232"/>
      <c r="C1175" s="232"/>
      <c r="D1175" s="232"/>
    </row>
    <row r="1176" spans="1:4" s="126" customFormat="1">
      <c r="A1176" s="232"/>
      <c r="B1176" s="232"/>
      <c r="C1176" s="232"/>
      <c r="D1176" s="232"/>
    </row>
    <row r="1177" spans="1:4" s="126" customFormat="1">
      <c r="A1177" s="232"/>
      <c r="B1177" s="232"/>
      <c r="C1177" s="232"/>
      <c r="D1177" s="232"/>
    </row>
    <row r="1178" spans="1:4" s="126" customFormat="1">
      <c r="A1178" s="232"/>
      <c r="B1178" s="232"/>
      <c r="C1178" s="232"/>
      <c r="D1178" s="232"/>
    </row>
    <row r="1179" spans="1:4" s="126" customFormat="1">
      <c r="A1179" s="232"/>
      <c r="B1179" s="232"/>
      <c r="C1179" s="232"/>
      <c r="D1179" s="232"/>
    </row>
    <row r="1180" spans="1:4" s="126" customFormat="1">
      <c r="A1180" s="232"/>
      <c r="B1180" s="232"/>
      <c r="C1180" s="232"/>
      <c r="D1180" s="232"/>
    </row>
    <row r="1181" spans="1:4" s="126" customFormat="1">
      <c r="A1181" s="232"/>
      <c r="B1181" s="232"/>
      <c r="C1181" s="232"/>
      <c r="D1181" s="232"/>
    </row>
    <row r="1182" spans="1:4" s="126" customFormat="1">
      <c r="A1182" s="232"/>
      <c r="B1182" s="232"/>
      <c r="C1182" s="232"/>
      <c r="D1182" s="232"/>
    </row>
    <row r="1183" spans="1:4" s="126" customFormat="1">
      <c r="A1183" s="232"/>
      <c r="B1183" s="232"/>
      <c r="C1183" s="232"/>
      <c r="D1183" s="232"/>
    </row>
    <row r="1184" spans="1:4" s="126" customFormat="1">
      <c r="A1184" s="232"/>
      <c r="B1184" s="232"/>
      <c r="C1184" s="232"/>
      <c r="D1184" s="232"/>
    </row>
    <row r="1185" spans="1:4" s="126" customFormat="1">
      <c r="A1185" s="232"/>
      <c r="B1185" s="232"/>
      <c r="C1185" s="232"/>
      <c r="D1185" s="232"/>
    </row>
    <row r="1186" spans="1:4" s="126" customFormat="1">
      <c r="A1186" s="232"/>
      <c r="B1186" s="232"/>
      <c r="C1186" s="232"/>
      <c r="D1186" s="232"/>
    </row>
    <row r="1187" spans="1:4" s="126" customFormat="1">
      <c r="A1187" s="232"/>
      <c r="B1187" s="232"/>
      <c r="C1187" s="232"/>
      <c r="D1187" s="232"/>
    </row>
    <row r="1188" spans="1:4" s="126" customFormat="1">
      <c r="A1188" s="232"/>
      <c r="B1188" s="232"/>
      <c r="C1188" s="232"/>
      <c r="D1188" s="232"/>
    </row>
    <row r="1189" spans="1:4" s="126" customFormat="1">
      <c r="A1189" s="232"/>
      <c r="B1189" s="232"/>
      <c r="C1189" s="232"/>
      <c r="D1189" s="232"/>
    </row>
    <row r="1190" spans="1:4" s="126" customFormat="1">
      <c r="A1190" s="232"/>
      <c r="B1190" s="232"/>
      <c r="C1190" s="232"/>
      <c r="D1190" s="232"/>
    </row>
    <row r="1191" spans="1:4" s="126" customFormat="1">
      <c r="A1191" s="232"/>
      <c r="B1191" s="232"/>
      <c r="C1191" s="232"/>
      <c r="D1191" s="232"/>
    </row>
    <row r="1192" spans="1:4" s="126" customFormat="1">
      <c r="A1192" s="232"/>
      <c r="B1192" s="232"/>
      <c r="C1192" s="232"/>
      <c r="D1192" s="232"/>
    </row>
    <row r="1193" spans="1:4" s="126" customFormat="1">
      <c r="A1193" s="232"/>
      <c r="B1193" s="232"/>
      <c r="C1193" s="232"/>
      <c r="D1193" s="232"/>
    </row>
    <row r="1194" spans="1:4" s="126" customFormat="1">
      <c r="A1194" s="232"/>
      <c r="B1194" s="232"/>
      <c r="C1194" s="232"/>
      <c r="D1194" s="232"/>
    </row>
    <row r="1195" spans="1:4" s="126" customFormat="1">
      <c r="A1195" s="232"/>
      <c r="B1195" s="232"/>
      <c r="C1195" s="232"/>
      <c r="D1195" s="232"/>
    </row>
    <row r="1196" spans="1:4" s="126" customFormat="1">
      <c r="A1196" s="232"/>
      <c r="B1196" s="232"/>
      <c r="C1196" s="232"/>
      <c r="D1196" s="232"/>
    </row>
    <row r="1197" spans="1:4" s="126" customFormat="1">
      <c r="A1197" s="232"/>
      <c r="B1197" s="232"/>
      <c r="C1197" s="232"/>
      <c r="D1197" s="232"/>
    </row>
    <row r="1198" spans="1:4" s="126" customFormat="1">
      <c r="A1198" s="232"/>
      <c r="B1198" s="232"/>
      <c r="C1198" s="232"/>
      <c r="D1198" s="232"/>
    </row>
    <row r="1199" spans="1:4" s="126" customFormat="1">
      <c r="A1199" s="232"/>
      <c r="B1199" s="232"/>
      <c r="C1199" s="232"/>
      <c r="D1199" s="232"/>
    </row>
    <row r="1200" spans="1:4" s="126" customFormat="1">
      <c r="A1200" s="232"/>
      <c r="B1200" s="232"/>
      <c r="C1200" s="232"/>
      <c r="D1200" s="232"/>
    </row>
    <row r="1201" spans="1:4" s="126" customFormat="1">
      <c r="A1201" s="232"/>
      <c r="B1201" s="232"/>
      <c r="C1201" s="232"/>
      <c r="D1201" s="232"/>
    </row>
    <row r="1202" spans="1:4" s="126" customFormat="1">
      <c r="A1202" s="232"/>
      <c r="B1202" s="232"/>
      <c r="C1202" s="232"/>
      <c r="D1202" s="232"/>
    </row>
    <row r="1203" spans="1:4" s="126" customFormat="1">
      <c r="A1203" s="232"/>
      <c r="B1203" s="232"/>
      <c r="C1203" s="232"/>
      <c r="D1203" s="232"/>
    </row>
    <row r="1204" spans="1:4" s="126" customFormat="1">
      <c r="A1204" s="232"/>
      <c r="B1204" s="232"/>
      <c r="C1204" s="232"/>
      <c r="D1204" s="232"/>
    </row>
    <row r="1205" spans="1:4" s="126" customFormat="1">
      <c r="A1205" s="232"/>
      <c r="B1205" s="232"/>
      <c r="C1205" s="232"/>
      <c r="D1205" s="232"/>
    </row>
    <row r="1206" spans="1:4" s="126" customFormat="1">
      <c r="A1206" s="232"/>
      <c r="B1206" s="232"/>
      <c r="C1206" s="232"/>
      <c r="D1206" s="232"/>
    </row>
    <row r="1207" spans="1:4" s="126" customFormat="1">
      <c r="A1207" s="232"/>
      <c r="B1207" s="232"/>
      <c r="C1207" s="232"/>
      <c r="D1207" s="232"/>
    </row>
    <row r="1208" spans="1:4" s="126" customFormat="1">
      <c r="A1208" s="232"/>
      <c r="B1208" s="232"/>
      <c r="C1208" s="232"/>
      <c r="D1208" s="232"/>
    </row>
    <row r="1209" spans="1:4" s="126" customFormat="1">
      <c r="A1209" s="232"/>
      <c r="B1209" s="232"/>
      <c r="C1209" s="232"/>
      <c r="D1209" s="232"/>
    </row>
    <row r="1210" spans="1:4" s="126" customFormat="1">
      <c r="A1210" s="232"/>
      <c r="B1210" s="232"/>
      <c r="C1210" s="232"/>
      <c r="D1210" s="232"/>
    </row>
    <row r="1211" spans="1:4" s="126" customFormat="1">
      <c r="A1211" s="232"/>
      <c r="B1211" s="232"/>
      <c r="C1211" s="232"/>
      <c r="D1211" s="232"/>
    </row>
    <row r="1212" spans="1:4" s="126" customFormat="1">
      <c r="A1212" s="232"/>
      <c r="B1212" s="232"/>
      <c r="C1212" s="232"/>
      <c r="D1212" s="232"/>
    </row>
    <row r="1213" spans="1:4" s="126" customFormat="1">
      <c r="A1213" s="232"/>
      <c r="B1213" s="232"/>
      <c r="C1213" s="232"/>
      <c r="D1213" s="232"/>
    </row>
    <row r="1214" spans="1:4" s="126" customFormat="1">
      <c r="A1214" s="232"/>
      <c r="B1214" s="232"/>
      <c r="C1214" s="232"/>
      <c r="D1214" s="232"/>
    </row>
    <row r="1215" spans="1:4" s="126" customFormat="1">
      <c r="A1215" s="232"/>
      <c r="B1215" s="232"/>
      <c r="C1215" s="232"/>
      <c r="D1215" s="232"/>
    </row>
    <row r="1216" spans="1:4" s="126" customFormat="1">
      <c r="A1216" s="232"/>
      <c r="B1216" s="232"/>
      <c r="C1216" s="232"/>
      <c r="D1216" s="232"/>
    </row>
    <row r="1217" spans="1:4" s="126" customFormat="1">
      <c r="A1217" s="232"/>
      <c r="B1217" s="232"/>
      <c r="C1217" s="232"/>
      <c r="D1217" s="232"/>
    </row>
    <row r="1218" spans="1:4" s="126" customFormat="1">
      <c r="A1218" s="232"/>
      <c r="B1218" s="232"/>
      <c r="C1218" s="232"/>
      <c r="D1218" s="232"/>
    </row>
    <row r="1219" spans="1:4" s="126" customFormat="1">
      <c r="A1219" s="232"/>
      <c r="B1219" s="232"/>
      <c r="C1219" s="232"/>
      <c r="D1219" s="232"/>
    </row>
    <row r="1220" spans="1:4" s="126" customFormat="1">
      <c r="A1220" s="232"/>
      <c r="B1220" s="232"/>
      <c r="C1220" s="232"/>
      <c r="D1220" s="232"/>
    </row>
    <row r="1221" spans="1:4" s="126" customFormat="1">
      <c r="A1221" s="232"/>
      <c r="B1221" s="232"/>
      <c r="C1221" s="232"/>
      <c r="D1221" s="232"/>
    </row>
    <row r="1222" spans="1:4" s="126" customFormat="1">
      <c r="A1222" s="232"/>
      <c r="B1222" s="232"/>
      <c r="C1222" s="232"/>
      <c r="D1222" s="232"/>
    </row>
    <row r="1223" spans="1:4" s="126" customFormat="1">
      <c r="A1223" s="232"/>
      <c r="B1223" s="232"/>
      <c r="C1223" s="232"/>
      <c r="D1223" s="232"/>
    </row>
    <row r="1224" spans="1:4" s="126" customFormat="1">
      <c r="A1224" s="232"/>
      <c r="B1224" s="232"/>
      <c r="C1224" s="232"/>
      <c r="D1224" s="232"/>
    </row>
    <row r="1225" spans="1:4" s="126" customFormat="1">
      <c r="A1225" s="232"/>
      <c r="B1225" s="232"/>
      <c r="C1225" s="232"/>
      <c r="D1225" s="232"/>
    </row>
    <row r="1226" spans="1:4" s="126" customFormat="1">
      <c r="A1226" s="232"/>
      <c r="B1226" s="232"/>
      <c r="C1226" s="232"/>
      <c r="D1226" s="232"/>
    </row>
    <row r="1227" spans="1:4" s="126" customFormat="1">
      <c r="A1227" s="232"/>
      <c r="B1227" s="232"/>
      <c r="C1227" s="232"/>
      <c r="D1227" s="232"/>
    </row>
    <row r="1228" spans="1:4" s="126" customFormat="1">
      <c r="A1228" s="232"/>
      <c r="B1228" s="232"/>
      <c r="C1228" s="232"/>
      <c r="D1228" s="232"/>
    </row>
    <row r="1229" spans="1:4" s="126" customFormat="1">
      <c r="A1229" s="232"/>
      <c r="B1229" s="232"/>
      <c r="C1229" s="232"/>
      <c r="D1229" s="232"/>
    </row>
    <row r="1230" spans="1:4" s="126" customFormat="1">
      <c r="A1230" s="232"/>
      <c r="B1230" s="232"/>
      <c r="C1230" s="232"/>
      <c r="D1230" s="232"/>
    </row>
    <row r="1231" spans="1:4" s="126" customFormat="1">
      <c r="A1231" s="232"/>
      <c r="B1231" s="232"/>
      <c r="C1231" s="232"/>
      <c r="D1231" s="232"/>
    </row>
    <row r="1232" spans="1:4" s="126" customFormat="1">
      <c r="A1232" s="232"/>
      <c r="B1232" s="232"/>
      <c r="C1232" s="232"/>
      <c r="D1232" s="232"/>
    </row>
    <row r="1233" spans="1:4" s="126" customFormat="1">
      <c r="A1233" s="232"/>
      <c r="B1233" s="232"/>
      <c r="C1233" s="232"/>
      <c r="D1233" s="232"/>
    </row>
    <row r="1234" spans="1:4" s="126" customFormat="1">
      <c r="A1234" s="232"/>
      <c r="B1234" s="232"/>
      <c r="C1234" s="232"/>
      <c r="D1234" s="232"/>
    </row>
    <row r="1235" spans="1:4" s="126" customFormat="1">
      <c r="A1235" s="232"/>
      <c r="B1235" s="232"/>
      <c r="C1235" s="232"/>
      <c r="D1235" s="232"/>
    </row>
    <row r="1236" spans="1:4" s="126" customFormat="1">
      <c r="A1236" s="232"/>
      <c r="B1236" s="232"/>
      <c r="C1236" s="232"/>
      <c r="D1236" s="232"/>
    </row>
    <row r="1237" spans="1:4" s="126" customFormat="1">
      <c r="A1237" s="232"/>
      <c r="B1237" s="232"/>
      <c r="C1237" s="232"/>
      <c r="D1237" s="232"/>
    </row>
    <row r="1238" spans="1:4" s="126" customFormat="1">
      <c r="A1238" s="232"/>
      <c r="B1238" s="232"/>
      <c r="C1238" s="232"/>
      <c r="D1238" s="232"/>
    </row>
    <row r="1239" spans="1:4" s="126" customFormat="1">
      <c r="A1239" s="232"/>
      <c r="B1239" s="232"/>
      <c r="C1239" s="232"/>
      <c r="D1239" s="232"/>
    </row>
    <row r="1240" spans="1:4" s="126" customFormat="1">
      <c r="A1240" s="232"/>
      <c r="B1240" s="232"/>
      <c r="C1240" s="232"/>
      <c r="D1240" s="232"/>
    </row>
    <row r="1241" spans="1:4" s="126" customFormat="1">
      <c r="A1241" s="232"/>
      <c r="B1241" s="232"/>
      <c r="C1241" s="232"/>
      <c r="D1241" s="232"/>
    </row>
    <row r="1242" spans="1:4" s="126" customFormat="1">
      <c r="A1242" s="232"/>
      <c r="B1242" s="232"/>
      <c r="C1242" s="232"/>
      <c r="D1242" s="232"/>
    </row>
    <row r="1243" spans="1:4" s="126" customFormat="1">
      <c r="A1243" s="232"/>
      <c r="B1243" s="232"/>
      <c r="C1243" s="232"/>
      <c r="D1243" s="232"/>
    </row>
    <row r="1244" spans="1:4" s="126" customFormat="1">
      <c r="A1244" s="232"/>
      <c r="B1244" s="232"/>
      <c r="C1244" s="232"/>
      <c r="D1244" s="232"/>
    </row>
    <row r="1245" spans="1:4" s="126" customFormat="1">
      <c r="A1245" s="232"/>
      <c r="B1245" s="232"/>
      <c r="C1245" s="232"/>
      <c r="D1245" s="232"/>
    </row>
    <row r="1246" spans="1:4" s="126" customFormat="1">
      <c r="A1246" s="232"/>
      <c r="B1246" s="232"/>
      <c r="C1246" s="232"/>
      <c r="D1246" s="232"/>
    </row>
    <row r="1247" spans="1:4" s="126" customFormat="1">
      <c r="A1247" s="232"/>
      <c r="B1247" s="232"/>
      <c r="C1247" s="232"/>
      <c r="D1247" s="232"/>
    </row>
    <row r="1248" spans="1:4" s="126" customFormat="1">
      <c r="A1248" s="232"/>
      <c r="B1248" s="232"/>
      <c r="C1248" s="232"/>
      <c r="D1248" s="232"/>
    </row>
    <row r="1249" spans="1:4" s="126" customFormat="1">
      <c r="A1249" s="232"/>
      <c r="B1249" s="232"/>
      <c r="C1249" s="232"/>
      <c r="D1249" s="232"/>
    </row>
    <row r="1250" spans="1:4" s="126" customFormat="1">
      <c r="A1250" s="232"/>
      <c r="B1250" s="232"/>
      <c r="C1250" s="232"/>
      <c r="D1250" s="232"/>
    </row>
    <row r="1251" spans="1:4" s="126" customFormat="1">
      <c r="A1251" s="232"/>
      <c r="B1251" s="232"/>
      <c r="C1251" s="232"/>
      <c r="D1251" s="232"/>
    </row>
    <row r="1252" spans="1:4" s="126" customFormat="1">
      <c r="A1252" s="232"/>
      <c r="B1252" s="232"/>
      <c r="C1252" s="232"/>
      <c r="D1252" s="232"/>
    </row>
    <row r="1253" spans="1:4" s="126" customFormat="1">
      <c r="A1253" s="232"/>
      <c r="B1253" s="232"/>
      <c r="C1253" s="232"/>
      <c r="D1253" s="232"/>
    </row>
    <row r="1254" spans="1:4" s="126" customFormat="1">
      <c r="A1254" s="232"/>
      <c r="B1254" s="232"/>
      <c r="C1254" s="232"/>
      <c r="D1254" s="232"/>
    </row>
    <row r="1255" spans="1:4" s="126" customFormat="1">
      <c r="A1255" s="232"/>
      <c r="B1255" s="232"/>
      <c r="C1255" s="232"/>
      <c r="D1255" s="232"/>
    </row>
    <row r="1256" spans="1:4" s="126" customFormat="1">
      <c r="A1256" s="232"/>
      <c r="B1256" s="232"/>
      <c r="C1256" s="232"/>
      <c r="D1256" s="232"/>
    </row>
    <row r="1257" spans="1:4" s="126" customFormat="1">
      <c r="A1257" s="232"/>
      <c r="B1257" s="232"/>
      <c r="C1257" s="232"/>
      <c r="D1257" s="232"/>
    </row>
    <row r="1258" spans="1:4" s="126" customFormat="1">
      <c r="A1258" s="232"/>
      <c r="B1258" s="232"/>
      <c r="C1258" s="232"/>
      <c r="D1258" s="232"/>
    </row>
    <row r="1259" spans="1:4" s="126" customFormat="1">
      <c r="A1259" s="232"/>
      <c r="B1259" s="232"/>
      <c r="C1259" s="232"/>
      <c r="D1259" s="232"/>
    </row>
    <row r="1260" spans="1:4" s="126" customFormat="1">
      <c r="A1260" s="232"/>
      <c r="B1260" s="232"/>
      <c r="C1260" s="232"/>
      <c r="D1260" s="232"/>
    </row>
    <row r="1261" spans="1:4" s="126" customFormat="1">
      <c r="A1261" s="232"/>
      <c r="B1261" s="232"/>
      <c r="C1261" s="232"/>
      <c r="D1261" s="232"/>
    </row>
    <row r="1262" spans="1:4" s="126" customFormat="1">
      <c r="A1262" s="232"/>
      <c r="B1262" s="232"/>
      <c r="C1262" s="232"/>
      <c r="D1262" s="232"/>
    </row>
    <row r="1263" spans="1:4" s="126" customFormat="1">
      <c r="A1263" s="232"/>
      <c r="B1263" s="232"/>
      <c r="C1263" s="232"/>
      <c r="D1263" s="232"/>
    </row>
    <row r="1264" spans="1:4" s="126" customFormat="1">
      <c r="A1264" s="232"/>
      <c r="B1264" s="232"/>
      <c r="C1264" s="232"/>
      <c r="D1264" s="232"/>
    </row>
    <row r="1265" spans="1:4" s="126" customFormat="1">
      <c r="A1265" s="232"/>
      <c r="B1265" s="232"/>
      <c r="C1265" s="232"/>
      <c r="D1265" s="232"/>
    </row>
    <row r="1266" spans="1:4" s="126" customFormat="1">
      <c r="A1266" s="232"/>
      <c r="B1266" s="232"/>
      <c r="C1266" s="232"/>
      <c r="D1266" s="232"/>
    </row>
    <row r="1267" spans="1:4" s="126" customFormat="1">
      <c r="A1267" s="232"/>
      <c r="B1267" s="232"/>
      <c r="C1267" s="232"/>
      <c r="D1267" s="232"/>
    </row>
    <row r="1268" spans="1:4" s="126" customFormat="1">
      <c r="A1268" s="232"/>
      <c r="B1268" s="232"/>
      <c r="C1268" s="232"/>
      <c r="D1268" s="232"/>
    </row>
    <row r="1269" spans="1:4" s="126" customFormat="1">
      <c r="A1269" s="232"/>
      <c r="B1269" s="232"/>
      <c r="C1269" s="232"/>
      <c r="D1269" s="232"/>
    </row>
    <row r="1270" spans="1:4" s="126" customFormat="1">
      <c r="A1270" s="232"/>
      <c r="B1270" s="232"/>
      <c r="C1270" s="232"/>
      <c r="D1270" s="232"/>
    </row>
    <row r="1271" spans="1:4" s="126" customFormat="1">
      <c r="A1271" s="232"/>
      <c r="B1271" s="232"/>
      <c r="C1271" s="232"/>
      <c r="D1271" s="232"/>
    </row>
    <row r="1272" spans="1:4" s="126" customFormat="1">
      <c r="A1272" s="232"/>
      <c r="B1272" s="232"/>
      <c r="C1272" s="232"/>
      <c r="D1272" s="232"/>
    </row>
    <row r="1273" spans="1:4" s="126" customFormat="1">
      <c r="A1273" s="232"/>
      <c r="B1273" s="232"/>
      <c r="C1273" s="232"/>
      <c r="D1273" s="232"/>
    </row>
    <row r="1274" spans="1:4" s="126" customFormat="1">
      <c r="A1274" s="232"/>
      <c r="B1274" s="232"/>
      <c r="C1274" s="232"/>
      <c r="D1274" s="232"/>
    </row>
    <row r="1275" spans="1:4" s="126" customFormat="1">
      <c r="A1275" s="232"/>
      <c r="B1275" s="232"/>
      <c r="C1275" s="232"/>
      <c r="D1275" s="232"/>
    </row>
    <row r="1276" spans="1:4" s="126" customFormat="1">
      <c r="A1276" s="232"/>
      <c r="B1276" s="232"/>
      <c r="C1276" s="232"/>
      <c r="D1276" s="232"/>
    </row>
    <row r="1277" spans="1:4" s="126" customFormat="1">
      <c r="A1277" s="232"/>
      <c r="B1277" s="232"/>
      <c r="C1277" s="232"/>
      <c r="D1277" s="232"/>
    </row>
    <row r="1278" spans="1:4" s="126" customFormat="1">
      <c r="A1278" s="232"/>
      <c r="B1278" s="232"/>
      <c r="C1278" s="232"/>
      <c r="D1278" s="232"/>
    </row>
    <row r="1279" spans="1:4" s="126" customFormat="1">
      <c r="A1279" s="232"/>
      <c r="B1279" s="232"/>
      <c r="C1279" s="232"/>
      <c r="D1279" s="232"/>
    </row>
    <row r="1280" spans="1:4" s="126" customFormat="1">
      <c r="A1280" s="232"/>
      <c r="B1280" s="232"/>
      <c r="C1280" s="232"/>
      <c r="D1280" s="232"/>
    </row>
    <row r="1281" spans="1:4" s="126" customFormat="1">
      <c r="A1281" s="232"/>
      <c r="B1281" s="232"/>
      <c r="C1281" s="232"/>
      <c r="D1281" s="232"/>
    </row>
    <row r="1282" spans="1:4" s="126" customFormat="1">
      <c r="A1282" s="232"/>
      <c r="B1282" s="232"/>
      <c r="C1282" s="232"/>
      <c r="D1282" s="232"/>
    </row>
    <row r="1283" spans="1:4" s="126" customFormat="1">
      <c r="A1283" s="232"/>
      <c r="B1283" s="232"/>
      <c r="C1283" s="232"/>
      <c r="D1283" s="232"/>
    </row>
    <row r="1284" spans="1:4" s="126" customFormat="1">
      <c r="A1284" s="232"/>
      <c r="B1284" s="232"/>
      <c r="C1284" s="232"/>
      <c r="D1284" s="232"/>
    </row>
    <row r="1285" spans="1:4" s="126" customFormat="1">
      <c r="A1285" s="232"/>
      <c r="B1285" s="232"/>
      <c r="C1285" s="232"/>
      <c r="D1285" s="232"/>
    </row>
    <row r="1286" spans="1:4" s="126" customFormat="1">
      <c r="A1286" s="232"/>
      <c r="B1286" s="232"/>
      <c r="C1286" s="232"/>
      <c r="D1286" s="232"/>
    </row>
    <row r="1287" spans="1:4" s="126" customFormat="1">
      <c r="A1287" s="232"/>
      <c r="B1287" s="232"/>
      <c r="C1287" s="232"/>
      <c r="D1287" s="232"/>
    </row>
    <row r="1288" spans="1:4" s="126" customFormat="1">
      <c r="A1288" s="232"/>
      <c r="B1288" s="232"/>
      <c r="C1288" s="232"/>
      <c r="D1288" s="232"/>
    </row>
    <row r="1289" spans="1:4" s="126" customFormat="1">
      <c r="A1289" s="232"/>
      <c r="B1289" s="232"/>
      <c r="C1289" s="232"/>
      <c r="D1289" s="232"/>
    </row>
    <row r="1290" spans="1:4" s="126" customFormat="1">
      <c r="A1290" s="232"/>
      <c r="B1290" s="232"/>
      <c r="C1290" s="232"/>
      <c r="D1290" s="232"/>
    </row>
    <row r="1291" spans="1:4" s="126" customFormat="1">
      <c r="A1291" s="232"/>
      <c r="B1291" s="232"/>
      <c r="C1291" s="232"/>
      <c r="D1291" s="232"/>
    </row>
    <row r="1292" spans="1:4" s="126" customFormat="1">
      <c r="A1292" s="232"/>
      <c r="B1292" s="232"/>
      <c r="C1292" s="232"/>
      <c r="D1292" s="232"/>
    </row>
    <row r="1293" spans="1:4" s="126" customFormat="1">
      <c r="A1293" s="232"/>
      <c r="B1293" s="232"/>
      <c r="C1293" s="232"/>
      <c r="D1293" s="232"/>
    </row>
    <row r="1294" spans="1:4" s="126" customFormat="1">
      <c r="A1294" s="232"/>
      <c r="B1294" s="232"/>
      <c r="C1294" s="232"/>
      <c r="D1294" s="232"/>
    </row>
    <row r="1295" spans="1:4" s="126" customFormat="1">
      <c r="A1295" s="232"/>
      <c r="B1295" s="232"/>
      <c r="C1295" s="232"/>
      <c r="D1295" s="232"/>
    </row>
    <row r="1296" spans="1:4" s="126" customFormat="1">
      <c r="A1296" s="232"/>
      <c r="B1296" s="232"/>
      <c r="C1296" s="232"/>
      <c r="D1296" s="232"/>
    </row>
    <row r="1297" spans="1:4" s="126" customFormat="1">
      <c r="A1297" s="232"/>
      <c r="B1297" s="232"/>
      <c r="C1297" s="232"/>
      <c r="D1297" s="232"/>
    </row>
    <row r="1298" spans="1:4" s="126" customFormat="1">
      <c r="A1298" s="232"/>
      <c r="B1298" s="232"/>
      <c r="C1298" s="232"/>
      <c r="D1298" s="232"/>
    </row>
    <row r="1299" spans="1:4" s="126" customFormat="1">
      <c r="A1299" s="232"/>
      <c r="B1299" s="232"/>
      <c r="C1299" s="232"/>
      <c r="D1299" s="232"/>
    </row>
    <row r="1300" spans="1:4" s="126" customFormat="1">
      <c r="A1300" s="232"/>
      <c r="B1300" s="232"/>
      <c r="C1300" s="232"/>
      <c r="D1300" s="232"/>
    </row>
    <row r="1301" spans="1:4" s="126" customFormat="1">
      <c r="A1301" s="232"/>
      <c r="B1301" s="232"/>
      <c r="C1301" s="232"/>
      <c r="D1301" s="232"/>
    </row>
    <row r="1302" spans="1:4" s="126" customFormat="1">
      <c r="A1302" s="232"/>
      <c r="B1302" s="232"/>
      <c r="C1302" s="232"/>
      <c r="D1302" s="232"/>
    </row>
    <row r="1303" spans="1:4" s="126" customFormat="1">
      <c r="A1303" s="232"/>
      <c r="B1303" s="232"/>
      <c r="C1303" s="232"/>
      <c r="D1303" s="232"/>
    </row>
    <row r="1304" spans="1:4" s="126" customFormat="1">
      <c r="A1304" s="232"/>
      <c r="B1304" s="232"/>
      <c r="C1304" s="232"/>
      <c r="D1304" s="232"/>
    </row>
    <row r="1305" spans="1:4" s="126" customFormat="1">
      <c r="A1305" s="232"/>
      <c r="B1305" s="232"/>
      <c r="C1305" s="232"/>
      <c r="D1305" s="232"/>
    </row>
    <row r="1306" spans="1:4" s="126" customFormat="1">
      <c r="A1306" s="232"/>
      <c r="B1306" s="232"/>
      <c r="C1306" s="232"/>
      <c r="D1306" s="232"/>
    </row>
    <row r="1307" spans="1:4" s="126" customFormat="1">
      <c r="A1307" s="232"/>
      <c r="B1307" s="232"/>
      <c r="C1307" s="232"/>
      <c r="D1307" s="232"/>
    </row>
    <row r="1308" spans="1:4" s="126" customFormat="1">
      <c r="A1308" s="232"/>
      <c r="B1308" s="232"/>
      <c r="C1308" s="232"/>
      <c r="D1308" s="232"/>
    </row>
    <row r="1309" spans="1:4" s="126" customFormat="1">
      <c r="A1309" s="232"/>
      <c r="B1309" s="232"/>
      <c r="C1309" s="232"/>
      <c r="D1309" s="232"/>
    </row>
    <row r="1310" spans="1:4" s="126" customFormat="1">
      <c r="A1310" s="232"/>
      <c r="B1310" s="232"/>
      <c r="C1310" s="232"/>
      <c r="D1310" s="232"/>
    </row>
    <row r="1311" spans="1:4" s="126" customFormat="1">
      <c r="A1311" s="232"/>
      <c r="B1311" s="232"/>
      <c r="C1311" s="232"/>
      <c r="D1311" s="232"/>
    </row>
    <row r="1312" spans="1:4" s="126" customFormat="1">
      <c r="A1312" s="232"/>
      <c r="B1312" s="232"/>
      <c r="C1312" s="232"/>
      <c r="D1312" s="232"/>
    </row>
    <row r="1313" spans="1:4" s="126" customFormat="1">
      <c r="A1313" s="232"/>
      <c r="B1313" s="232"/>
      <c r="C1313" s="232"/>
      <c r="D1313" s="232"/>
    </row>
    <row r="1314" spans="1:4" s="126" customFormat="1">
      <c r="A1314" s="232"/>
      <c r="B1314" s="232"/>
      <c r="C1314" s="232"/>
      <c r="D1314" s="232"/>
    </row>
    <row r="1315" spans="1:4" s="126" customFormat="1">
      <c r="A1315" s="232"/>
      <c r="B1315" s="232"/>
      <c r="C1315" s="232"/>
      <c r="D1315" s="232"/>
    </row>
    <row r="1316" spans="1:4" s="126" customFormat="1">
      <c r="A1316" s="232"/>
      <c r="B1316" s="232"/>
      <c r="C1316" s="232"/>
      <c r="D1316" s="232"/>
    </row>
    <row r="1317" spans="1:4" s="126" customFormat="1">
      <c r="A1317" s="232"/>
      <c r="B1317" s="232"/>
      <c r="C1317" s="232"/>
      <c r="D1317" s="232"/>
    </row>
    <row r="1318" spans="1:4" s="126" customFormat="1">
      <c r="A1318" s="232"/>
      <c r="B1318" s="232"/>
      <c r="C1318" s="232"/>
      <c r="D1318" s="232"/>
    </row>
    <row r="1319" spans="1:4" s="126" customFormat="1">
      <c r="A1319" s="232"/>
      <c r="B1319" s="232"/>
      <c r="C1319" s="232"/>
      <c r="D1319" s="232"/>
    </row>
    <row r="1320" spans="1:4" s="126" customFormat="1">
      <c r="A1320" s="232"/>
      <c r="B1320" s="232"/>
      <c r="C1320" s="232"/>
      <c r="D1320" s="232"/>
    </row>
    <row r="1321" spans="1:4" s="126" customFormat="1">
      <c r="A1321" s="232"/>
      <c r="B1321" s="232"/>
      <c r="C1321" s="232"/>
      <c r="D1321" s="232"/>
    </row>
    <row r="1322" spans="1:4" s="126" customFormat="1">
      <c r="A1322" s="232"/>
      <c r="B1322" s="232"/>
      <c r="C1322" s="232"/>
      <c r="D1322" s="232"/>
    </row>
    <row r="1323" spans="1:4" s="126" customFormat="1">
      <c r="A1323" s="232"/>
      <c r="B1323" s="232"/>
      <c r="C1323" s="232"/>
      <c r="D1323" s="232"/>
    </row>
    <row r="1324" spans="1:4" s="126" customFormat="1">
      <c r="A1324" s="232"/>
      <c r="B1324" s="232"/>
      <c r="C1324" s="232"/>
      <c r="D1324" s="232"/>
    </row>
    <row r="1325" spans="1:4" s="126" customFormat="1">
      <c r="A1325" s="232"/>
      <c r="B1325" s="232"/>
      <c r="C1325" s="232"/>
      <c r="D1325" s="232"/>
    </row>
    <row r="1326" spans="1:4" s="126" customFormat="1">
      <c r="A1326" s="232"/>
      <c r="B1326" s="232"/>
      <c r="C1326" s="232"/>
      <c r="D1326" s="232"/>
    </row>
    <row r="1327" spans="1:4" s="126" customFormat="1">
      <c r="A1327" s="232"/>
      <c r="B1327" s="232"/>
      <c r="C1327" s="232"/>
      <c r="D1327" s="232"/>
    </row>
    <row r="1328" spans="1:4" s="126" customFormat="1">
      <c r="A1328" s="232"/>
      <c r="B1328" s="232"/>
      <c r="C1328" s="232"/>
      <c r="D1328" s="232"/>
    </row>
    <row r="1329" spans="1:4" s="126" customFormat="1">
      <c r="A1329" s="232"/>
      <c r="B1329" s="232"/>
      <c r="C1329" s="232"/>
      <c r="D1329" s="232"/>
    </row>
    <row r="1330" spans="1:4" s="126" customFormat="1">
      <c r="A1330" s="232"/>
      <c r="B1330" s="232"/>
      <c r="C1330" s="232"/>
      <c r="D1330" s="232"/>
    </row>
    <row r="1331" spans="1:4" s="126" customFormat="1">
      <c r="A1331" s="232"/>
      <c r="B1331" s="232"/>
      <c r="C1331" s="232"/>
      <c r="D1331" s="232"/>
    </row>
    <row r="1332" spans="1:4" s="126" customFormat="1">
      <c r="A1332" s="232"/>
      <c r="B1332" s="232"/>
      <c r="C1332" s="232"/>
      <c r="D1332" s="232"/>
    </row>
    <row r="1333" spans="1:4" s="126" customFormat="1">
      <c r="A1333" s="232"/>
      <c r="B1333" s="232"/>
      <c r="C1333" s="232"/>
      <c r="D1333" s="232"/>
    </row>
    <row r="1334" spans="1:4" s="126" customFormat="1">
      <c r="A1334" s="232"/>
      <c r="B1334" s="232"/>
      <c r="C1334" s="232"/>
      <c r="D1334" s="232"/>
    </row>
    <row r="1335" spans="1:4" s="126" customFormat="1">
      <c r="A1335" s="232"/>
      <c r="B1335" s="232"/>
      <c r="C1335" s="232"/>
      <c r="D1335" s="232"/>
    </row>
    <row r="1336" spans="1:4" s="126" customFormat="1">
      <c r="A1336" s="232"/>
      <c r="B1336" s="232"/>
      <c r="C1336" s="232"/>
      <c r="D1336" s="232"/>
    </row>
    <row r="1337" spans="1:4" s="126" customFormat="1">
      <c r="A1337" s="232"/>
      <c r="B1337" s="232"/>
      <c r="C1337" s="232"/>
      <c r="D1337" s="232"/>
    </row>
    <row r="1338" spans="1:4" s="126" customFormat="1">
      <c r="A1338" s="232"/>
      <c r="B1338" s="232"/>
      <c r="C1338" s="232"/>
      <c r="D1338" s="232"/>
    </row>
    <row r="1339" spans="1:4" s="126" customFormat="1">
      <c r="A1339" s="232"/>
      <c r="B1339" s="232"/>
      <c r="C1339" s="232"/>
      <c r="D1339" s="232"/>
    </row>
    <row r="1340" spans="1:4" s="126" customFormat="1">
      <c r="A1340" s="232"/>
      <c r="B1340" s="232"/>
      <c r="C1340" s="232"/>
      <c r="D1340" s="232"/>
    </row>
    <row r="1341" spans="1:4" s="126" customFormat="1">
      <c r="A1341" s="232"/>
      <c r="B1341" s="232"/>
      <c r="C1341" s="232"/>
      <c r="D1341" s="232"/>
    </row>
    <row r="1342" spans="1:4" s="126" customFormat="1">
      <c r="A1342" s="232"/>
      <c r="B1342" s="232"/>
      <c r="C1342" s="232"/>
      <c r="D1342" s="232"/>
    </row>
    <row r="1343" spans="1:4" s="126" customFormat="1">
      <c r="A1343" s="232"/>
      <c r="B1343" s="232"/>
      <c r="C1343" s="232"/>
      <c r="D1343" s="232"/>
    </row>
    <row r="1344" spans="1:4" s="126" customFormat="1">
      <c r="A1344" s="232"/>
      <c r="B1344" s="232"/>
      <c r="C1344" s="232"/>
      <c r="D1344" s="232"/>
    </row>
    <row r="1345" spans="1:4" s="126" customFormat="1">
      <c r="A1345" s="232"/>
      <c r="B1345" s="232"/>
      <c r="C1345" s="232"/>
      <c r="D1345" s="232"/>
    </row>
    <row r="1346" spans="1:4" s="126" customFormat="1">
      <c r="A1346" s="232"/>
      <c r="B1346" s="232"/>
      <c r="C1346" s="232"/>
      <c r="D1346" s="232"/>
    </row>
    <row r="1347" spans="1:4" s="126" customFormat="1">
      <c r="A1347" s="232"/>
      <c r="B1347" s="232"/>
      <c r="C1347" s="232"/>
      <c r="D1347" s="232"/>
    </row>
    <row r="1348" spans="1:4" s="126" customFormat="1">
      <c r="A1348" s="232"/>
      <c r="B1348" s="232"/>
      <c r="C1348" s="232"/>
      <c r="D1348" s="232"/>
    </row>
    <row r="1349" spans="1:4" s="126" customFormat="1">
      <c r="A1349" s="232"/>
      <c r="B1349" s="232"/>
      <c r="C1349" s="232"/>
      <c r="D1349" s="232"/>
    </row>
    <row r="1350" spans="1:4" s="126" customFormat="1">
      <c r="A1350" s="232"/>
      <c r="B1350" s="232"/>
      <c r="C1350" s="232"/>
      <c r="D1350" s="232"/>
    </row>
    <row r="1351" spans="1:4" s="126" customFormat="1">
      <c r="A1351" s="232"/>
      <c r="B1351" s="232"/>
      <c r="C1351" s="232"/>
      <c r="D1351" s="232"/>
    </row>
    <row r="1352" spans="1:4" s="126" customFormat="1">
      <c r="A1352" s="232"/>
      <c r="B1352" s="232"/>
      <c r="C1352" s="232"/>
      <c r="D1352" s="232"/>
    </row>
    <row r="1353" spans="1:4" s="126" customFormat="1">
      <c r="A1353" s="232"/>
      <c r="B1353" s="232"/>
      <c r="C1353" s="232"/>
      <c r="D1353" s="232"/>
    </row>
    <row r="1354" spans="1:4" s="126" customFormat="1">
      <c r="A1354" s="232"/>
      <c r="B1354" s="232"/>
      <c r="C1354" s="232"/>
      <c r="D1354" s="232"/>
    </row>
    <row r="1355" spans="1:4" s="126" customFormat="1">
      <c r="A1355" s="232"/>
      <c r="B1355" s="232"/>
      <c r="C1355" s="232"/>
      <c r="D1355" s="232"/>
    </row>
    <row r="1356" spans="1:4" s="126" customFormat="1">
      <c r="A1356" s="232"/>
      <c r="B1356" s="232"/>
      <c r="C1356" s="232"/>
      <c r="D1356" s="232"/>
    </row>
    <row r="1357" spans="1:4" s="126" customFormat="1">
      <c r="A1357" s="232"/>
      <c r="B1357" s="232"/>
      <c r="C1357" s="232"/>
      <c r="D1357" s="232"/>
    </row>
    <row r="1358" spans="1:4" s="126" customFormat="1">
      <c r="A1358" s="232"/>
      <c r="B1358" s="232"/>
      <c r="C1358" s="232"/>
      <c r="D1358" s="232"/>
    </row>
    <row r="1359" spans="1:4" s="126" customFormat="1">
      <c r="A1359" s="232"/>
      <c r="B1359" s="232"/>
      <c r="C1359" s="232"/>
      <c r="D1359" s="232"/>
    </row>
    <row r="1360" spans="1:4" s="126" customFormat="1">
      <c r="A1360" s="232"/>
      <c r="B1360" s="232"/>
      <c r="C1360" s="232"/>
      <c r="D1360" s="232"/>
    </row>
    <row r="1361" spans="1:4" s="126" customFormat="1">
      <c r="A1361" s="232"/>
      <c r="B1361" s="232"/>
      <c r="C1361" s="232"/>
      <c r="D1361" s="232"/>
    </row>
    <row r="1362" spans="1:4" s="126" customFormat="1">
      <c r="A1362" s="232"/>
      <c r="B1362" s="232"/>
      <c r="C1362" s="232"/>
      <c r="D1362" s="232"/>
    </row>
    <row r="1363" spans="1:4" s="126" customFormat="1">
      <c r="A1363" s="232"/>
      <c r="B1363" s="232"/>
      <c r="C1363" s="232"/>
      <c r="D1363" s="232"/>
    </row>
    <row r="1364" spans="1:4" s="126" customFormat="1">
      <c r="A1364" s="232"/>
      <c r="B1364" s="232"/>
      <c r="C1364" s="232"/>
      <c r="D1364" s="232"/>
    </row>
    <row r="1365" spans="1:4" s="126" customFormat="1">
      <c r="A1365" s="232"/>
      <c r="B1365" s="232"/>
      <c r="C1365" s="232"/>
      <c r="D1365" s="232"/>
    </row>
    <row r="1366" spans="1:4" s="126" customFormat="1">
      <c r="A1366" s="232"/>
      <c r="B1366" s="232"/>
      <c r="C1366" s="232"/>
      <c r="D1366" s="232"/>
    </row>
    <row r="1367" spans="1:4" s="126" customFormat="1">
      <c r="A1367" s="232"/>
      <c r="B1367" s="232"/>
      <c r="C1367" s="232"/>
      <c r="D1367" s="232"/>
    </row>
    <row r="1368" spans="1:4" s="126" customFormat="1">
      <c r="A1368" s="232"/>
      <c r="B1368" s="232"/>
      <c r="C1368" s="232"/>
      <c r="D1368" s="232"/>
    </row>
    <row r="1369" spans="1:4" s="126" customFormat="1">
      <c r="A1369" s="232"/>
      <c r="B1369" s="232"/>
      <c r="C1369" s="232"/>
      <c r="D1369" s="232"/>
    </row>
    <row r="1370" spans="1:4" s="126" customFormat="1">
      <c r="A1370" s="232"/>
      <c r="B1370" s="232"/>
      <c r="C1370" s="232"/>
      <c r="D1370" s="232"/>
    </row>
    <row r="1371" spans="1:4" s="126" customFormat="1">
      <c r="A1371" s="232"/>
      <c r="B1371" s="232"/>
      <c r="C1371" s="232"/>
      <c r="D1371" s="232"/>
    </row>
    <row r="1372" spans="1:4" s="126" customFormat="1">
      <c r="A1372" s="232"/>
      <c r="B1372" s="232"/>
      <c r="C1372" s="232"/>
      <c r="D1372" s="232"/>
    </row>
    <row r="1373" spans="1:4" s="126" customFormat="1">
      <c r="A1373" s="232"/>
      <c r="B1373" s="232"/>
      <c r="C1373" s="232"/>
      <c r="D1373" s="232"/>
    </row>
    <row r="1374" spans="1:4" s="126" customFormat="1">
      <c r="A1374" s="232"/>
      <c r="B1374" s="232"/>
      <c r="C1374" s="232"/>
      <c r="D1374" s="232"/>
    </row>
    <row r="1375" spans="1:4" s="126" customFormat="1">
      <c r="A1375" s="232"/>
      <c r="B1375" s="232"/>
      <c r="C1375" s="232"/>
      <c r="D1375" s="232"/>
    </row>
    <row r="1376" spans="1:4" s="126" customFormat="1">
      <c r="A1376" s="232"/>
      <c r="B1376" s="232"/>
      <c r="C1376" s="232"/>
      <c r="D1376" s="232"/>
    </row>
    <row r="1377" spans="1:4" s="126" customFormat="1">
      <c r="A1377" s="232"/>
      <c r="B1377" s="232"/>
      <c r="C1377" s="232"/>
      <c r="D1377" s="232"/>
    </row>
    <row r="1378" spans="1:4" s="126" customFormat="1">
      <c r="A1378" s="232"/>
      <c r="B1378" s="232"/>
      <c r="C1378" s="232"/>
      <c r="D1378" s="232"/>
    </row>
    <row r="1379" spans="1:4" s="126" customFormat="1">
      <c r="A1379" s="232"/>
      <c r="B1379" s="232"/>
      <c r="C1379" s="232"/>
      <c r="D1379" s="232"/>
    </row>
    <row r="1380" spans="1:4" s="126" customFormat="1">
      <c r="A1380" s="232"/>
      <c r="B1380" s="232"/>
      <c r="C1380" s="232"/>
      <c r="D1380" s="232"/>
    </row>
    <row r="1381" spans="1:4" s="126" customFormat="1">
      <c r="A1381" s="232"/>
      <c r="B1381" s="232"/>
      <c r="C1381" s="232"/>
      <c r="D1381" s="232"/>
    </row>
    <row r="1382" spans="1:4" s="126" customFormat="1">
      <c r="A1382" s="232"/>
      <c r="B1382" s="232"/>
      <c r="C1382" s="232"/>
      <c r="D1382" s="232"/>
    </row>
    <row r="1383" spans="1:4" s="126" customFormat="1">
      <c r="A1383" s="232"/>
      <c r="B1383" s="232"/>
      <c r="C1383" s="232"/>
      <c r="D1383" s="232"/>
    </row>
    <row r="1384" spans="1:4" s="126" customFormat="1">
      <c r="A1384" s="232"/>
      <c r="B1384" s="232"/>
      <c r="C1384" s="232"/>
      <c r="D1384" s="232"/>
    </row>
    <row r="1385" spans="1:4" s="126" customFormat="1">
      <c r="A1385" s="232"/>
      <c r="B1385" s="232"/>
      <c r="C1385" s="232"/>
      <c r="D1385" s="232"/>
    </row>
    <row r="1386" spans="1:4" s="126" customFormat="1">
      <c r="A1386" s="232"/>
      <c r="B1386" s="232"/>
      <c r="C1386" s="232"/>
      <c r="D1386" s="232"/>
    </row>
    <row r="1387" spans="1:4" s="126" customFormat="1">
      <c r="A1387" s="232"/>
      <c r="B1387" s="232"/>
      <c r="C1387" s="232"/>
      <c r="D1387" s="232"/>
    </row>
    <row r="1388" spans="1:4" s="126" customFormat="1">
      <c r="A1388" s="232"/>
      <c r="B1388" s="232"/>
      <c r="C1388" s="232"/>
      <c r="D1388" s="232"/>
    </row>
    <row r="1389" spans="1:4" s="126" customFormat="1">
      <c r="A1389" s="232"/>
      <c r="B1389" s="232"/>
      <c r="C1389" s="232"/>
      <c r="D1389" s="232"/>
    </row>
    <row r="1390" spans="1:4" s="126" customFormat="1">
      <c r="A1390" s="232"/>
      <c r="B1390" s="232"/>
      <c r="C1390" s="232"/>
      <c r="D1390" s="232"/>
    </row>
    <row r="1391" spans="1:4" s="126" customFormat="1">
      <c r="A1391" s="232"/>
      <c r="B1391" s="232"/>
      <c r="C1391" s="232"/>
      <c r="D1391" s="232"/>
    </row>
    <row r="1392" spans="1:4" s="126" customFormat="1">
      <c r="A1392" s="232"/>
      <c r="B1392" s="232"/>
      <c r="C1392" s="232"/>
      <c r="D1392" s="232"/>
    </row>
    <row r="1393" spans="1:4" s="126" customFormat="1">
      <c r="A1393" s="232"/>
      <c r="B1393" s="232"/>
      <c r="C1393" s="232"/>
      <c r="D1393" s="232"/>
    </row>
    <row r="1394" spans="1:4" s="126" customFormat="1">
      <c r="A1394" s="232"/>
      <c r="B1394" s="232"/>
      <c r="C1394" s="232"/>
      <c r="D1394" s="232"/>
    </row>
    <row r="1395" spans="1:4" s="126" customFormat="1">
      <c r="A1395" s="232"/>
      <c r="B1395" s="232"/>
      <c r="C1395" s="232"/>
      <c r="D1395" s="232"/>
    </row>
    <row r="1396" spans="1:4" s="126" customFormat="1">
      <c r="A1396" s="232"/>
      <c r="B1396" s="232"/>
      <c r="C1396" s="232"/>
      <c r="D1396" s="232"/>
    </row>
    <row r="1397" spans="1:4" s="126" customFormat="1">
      <c r="A1397" s="232"/>
      <c r="B1397" s="232"/>
      <c r="C1397" s="232"/>
      <c r="D1397" s="232"/>
    </row>
    <row r="1398" spans="1:4" s="126" customFormat="1">
      <c r="A1398" s="232"/>
      <c r="B1398" s="232"/>
      <c r="C1398" s="232"/>
      <c r="D1398" s="232"/>
    </row>
    <row r="1399" spans="1:4" s="126" customFormat="1">
      <c r="A1399" s="232"/>
      <c r="B1399" s="232"/>
      <c r="C1399" s="232"/>
      <c r="D1399" s="232"/>
    </row>
    <row r="1400" spans="1:4" s="126" customFormat="1">
      <c r="A1400" s="232"/>
      <c r="B1400" s="232"/>
      <c r="C1400" s="232"/>
      <c r="D1400" s="232"/>
    </row>
    <row r="1401" spans="1:4" s="126" customFormat="1">
      <c r="A1401" s="232"/>
      <c r="B1401" s="232"/>
      <c r="C1401" s="232"/>
      <c r="D1401" s="232"/>
    </row>
    <row r="1402" spans="1:4" s="126" customFormat="1">
      <c r="A1402" s="232"/>
      <c r="B1402" s="232"/>
      <c r="C1402" s="232"/>
      <c r="D1402" s="232"/>
    </row>
    <row r="1403" spans="1:4" s="126" customFormat="1">
      <c r="A1403" s="232"/>
      <c r="B1403" s="232"/>
      <c r="C1403" s="232"/>
      <c r="D1403" s="232"/>
    </row>
    <row r="1404" spans="1:4" s="126" customFormat="1">
      <c r="A1404" s="232"/>
      <c r="B1404" s="232"/>
      <c r="C1404" s="232"/>
      <c r="D1404" s="232"/>
    </row>
    <row r="1405" spans="1:4" s="126" customFormat="1">
      <c r="A1405" s="232"/>
      <c r="B1405" s="232"/>
      <c r="C1405" s="232"/>
      <c r="D1405" s="232"/>
    </row>
    <row r="1406" spans="1:4" s="126" customFormat="1">
      <c r="A1406" s="232"/>
      <c r="B1406" s="232"/>
      <c r="C1406" s="232"/>
      <c r="D1406" s="232"/>
    </row>
    <row r="1407" spans="1:4" s="126" customFormat="1">
      <c r="A1407" s="232"/>
      <c r="B1407" s="232"/>
      <c r="C1407" s="232"/>
      <c r="D1407" s="232"/>
    </row>
    <row r="1408" spans="1:4" s="126" customFormat="1">
      <c r="A1408" s="232"/>
      <c r="B1408" s="232"/>
      <c r="C1408" s="232"/>
      <c r="D1408" s="232"/>
    </row>
    <row r="1409" spans="1:4" s="126" customFormat="1">
      <c r="A1409" s="232"/>
      <c r="B1409" s="232"/>
      <c r="C1409" s="232"/>
      <c r="D1409" s="232"/>
    </row>
    <row r="1410" spans="1:4" s="126" customFormat="1">
      <c r="A1410" s="232"/>
      <c r="B1410" s="232"/>
      <c r="C1410" s="232"/>
      <c r="D1410" s="232"/>
    </row>
    <row r="1411" spans="1:4" s="126" customFormat="1">
      <c r="A1411" s="232"/>
      <c r="B1411" s="232"/>
      <c r="C1411" s="232"/>
      <c r="D1411" s="232"/>
    </row>
    <row r="1412" spans="1:4" s="126" customFormat="1">
      <c r="A1412" s="232"/>
      <c r="B1412" s="232"/>
      <c r="C1412" s="232"/>
      <c r="D1412" s="232"/>
    </row>
    <row r="1413" spans="1:4" s="126" customFormat="1">
      <c r="A1413" s="232"/>
      <c r="B1413" s="232"/>
      <c r="C1413" s="232"/>
      <c r="D1413" s="232"/>
    </row>
    <row r="1414" spans="1:4" s="126" customFormat="1">
      <c r="A1414" s="232"/>
      <c r="B1414" s="232"/>
      <c r="C1414" s="232"/>
      <c r="D1414" s="232"/>
    </row>
    <row r="1415" spans="1:4" s="126" customFormat="1">
      <c r="A1415" s="232"/>
      <c r="B1415" s="232"/>
      <c r="C1415" s="232"/>
      <c r="D1415" s="232"/>
    </row>
    <row r="1416" spans="1:4" s="126" customFormat="1">
      <c r="A1416" s="232"/>
      <c r="B1416" s="232"/>
      <c r="C1416" s="232"/>
      <c r="D1416" s="232"/>
    </row>
    <row r="1417" spans="1:4" s="126" customFormat="1">
      <c r="A1417" s="232"/>
      <c r="B1417" s="232"/>
      <c r="C1417" s="232"/>
      <c r="D1417" s="232"/>
    </row>
    <row r="1418" spans="1:4" s="126" customFormat="1">
      <c r="A1418" s="232"/>
      <c r="B1418" s="232"/>
      <c r="C1418" s="232"/>
      <c r="D1418" s="232"/>
    </row>
    <row r="1419" spans="1:4" s="126" customFormat="1">
      <c r="A1419" s="232"/>
      <c r="B1419" s="232"/>
      <c r="C1419" s="232"/>
      <c r="D1419" s="232"/>
    </row>
    <row r="1420" spans="1:4" s="126" customFormat="1">
      <c r="A1420" s="232"/>
      <c r="B1420" s="232"/>
      <c r="C1420" s="232"/>
      <c r="D1420" s="232"/>
    </row>
    <row r="1421" spans="1:4" s="126" customFormat="1">
      <c r="A1421" s="232"/>
      <c r="B1421" s="232"/>
      <c r="C1421" s="232"/>
      <c r="D1421" s="232"/>
    </row>
    <row r="1422" spans="1:4" s="126" customFormat="1">
      <c r="A1422" s="232"/>
      <c r="B1422" s="232"/>
      <c r="C1422" s="232"/>
      <c r="D1422" s="232"/>
    </row>
    <row r="1423" spans="1:4" s="126" customFormat="1">
      <c r="A1423" s="232"/>
      <c r="B1423" s="232"/>
      <c r="C1423" s="232"/>
      <c r="D1423" s="232"/>
    </row>
    <row r="1424" spans="1:4" s="126" customFormat="1">
      <c r="A1424" s="232"/>
      <c r="B1424" s="232"/>
      <c r="C1424" s="232"/>
      <c r="D1424" s="232"/>
    </row>
    <row r="1425" spans="1:4" s="126" customFormat="1">
      <c r="A1425" s="232"/>
      <c r="B1425" s="232"/>
      <c r="C1425" s="232"/>
      <c r="D1425" s="232"/>
    </row>
    <row r="1426" spans="1:4" s="126" customFormat="1">
      <c r="A1426" s="232"/>
      <c r="B1426" s="232"/>
      <c r="C1426" s="232"/>
      <c r="D1426" s="232"/>
    </row>
    <row r="1427" spans="1:4" s="126" customFormat="1">
      <c r="A1427" s="232"/>
      <c r="B1427" s="232"/>
      <c r="C1427" s="232"/>
      <c r="D1427" s="232"/>
    </row>
    <row r="1428" spans="1:4" s="126" customFormat="1">
      <c r="A1428" s="232"/>
      <c r="B1428" s="232"/>
      <c r="C1428" s="232"/>
      <c r="D1428" s="232"/>
    </row>
    <row r="1429" spans="1:4" s="126" customFormat="1">
      <c r="A1429" s="232"/>
      <c r="B1429" s="232"/>
      <c r="C1429" s="232"/>
      <c r="D1429" s="232"/>
    </row>
    <row r="1430" spans="1:4" s="126" customFormat="1">
      <c r="A1430" s="232"/>
      <c r="B1430" s="232"/>
      <c r="C1430" s="232"/>
      <c r="D1430" s="232"/>
    </row>
    <row r="1431" spans="1:4" s="126" customFormat="1">
      <c r="A1431" s="232"/>
      <c r="B1431" s="232"/>
      <c r="C1431" s="232"/>
      <c r="D1431" s="232"/>
    </row>
    <row r="1432" spans="1:4" s="126" customFormat="1">
      <c r="A1432" s="232"/>
      <c r="B1432" s="232"/>
      <c r="C1432" s="232"/>
      <c r="D1432" s="232"/>
    </row>
    <row r="1433" spans="1:4" s="126" customFormat="1">
      <c r="A1433" s="232"/>
      <c r="B1433" s="232"/>
      <c r="C1433" s="232"/>
      <c r="D1433" s="232"/>
    </row>
    <row r="1434" spans="1:4" s="126" customFormat="1">
      <c r="A1434" s="232"/>
      <c r="B1434" s="232"/>
      <c r="C1434" s="232"/>
      <c r="D1434" s="232"/>
    </row>
    <row r="1435" spans="1:4" s="126" customFormat="1">
      <c r="A1435" s="232"/>
      <c r="B1435" s="232"/>
      <c r="C1435" s="232"/>
      <c r="D1435" s="232"/>
    </row>
    <row r="1436" spans="1:4" s="126" customFormat="1">
      <c r="A1436" s="232"/>
      <c r="B1436" s="232"/>
      <c r="C1436" s="232"/>
      <c r="D1436" s="232"/>
    </row>
    <row r="1437" spans="1:4" s="126" customFormat="1">
      <c r="A1437" s="232"/>
      <c r="B1437" s="232"/>
      <c r="C1437" s="232"/>
      <c r="D1437" s="232"/>
    </row>
    <row r="1438" spans="1:4" s="126" customFormat="1">
      <c r="A1438" s="232"/>
      <c r="B1438" s="232"/>
      <c r="C1438" s="232"/>
      <c r="D1438" s="232"/>
    </row>
    <row r="1439" spans="1:4" s="126" customFormat="1">
      <c r="A1439" s="232"/>
      <c r="B1439" s="232"/>
      <c r="C1439" s="232"/>
      <c r="D1439" s="232"/>
    </row>
    <row r="1440" spans="1:4" s="126" customFormat="1">
      <c r="A1440" s="232"/>
      <c r="B1440" s="232"/>
      <c r="C1440" s="232"/>
      <c r="D1440" s="232"/>
    </row>
    <row r="1441" spans="1:4" s="126" customFormat="1">
      <c r="A1441" s="232"/>
      <c r="B1441" s="232"/>
      <c r="C1441" s="232"/>
      <c r="D1441" s="232"/>
    </row>
    <row r="1442" spans="1:4" s="126" customFormat="1">
      <c r="A1442" s="232"/>
      <c r="B1442" s="232"/>
      <c r="C1442" s="232"/>
      <c r="D1442" s="232"/>
    </row>
    <row r="1443" spans="1:4" s="126" customFormat="1">
      <c r="A1443" s="232"/>
      <c r="B1443" s="232"/>
      <c r="C1443" s="232"/>
      <c r="D1443" s="232"/>
    </row>
    <row r="1444" spans="1:4" s="126" customFormat="1">
      <c r="A1444" s="232"/>
      <c r="B1444" s="232"/>
      <c r="C1444" s="232"/>
      <c r="D1444" s="232"/>
    </row>
    <row r="1445" spans="1:4" s="126" customFormat="1">
      <c r="A1445" s="232"/>
      <c r="B1445" s="232"/>
      <c r="C1445" s="232"/>
      <c r="D1445" s="232"/>
    </row>
    <row r="1446" spans="1:4" s="126" customFormat="1">
      <c r="A1446" s="232"/>
      <c r="B1446" s="232"/>
      <c r="C1446" s="232"/>
      <c r="D1446" s="232"/>
    </row>
    <row r="1447" spans="1:4" s="126" customFormat="1">
      <c r="A1447" s="232"/>
      <c r="B1447" s="232"/>
      <c r="C1447" s="232"/>
      <c r="D1447" s="232"/>
    </row>
    <row r="1448" spans="1:4" s="126" customFormat="1">
      <c r="A1448" s="232"/>
      <c r="B1448" s="232"/>
      <c r="C1448" s="232"/>
      <c r="D1448" s="232"/>
    </row>
    <row r="1449" spans="1:4" s="126" customFormat="1">
      <c r="A1449" s="232"/>
      <c r="B1449" s="232"/>
      <c r="C1449" s="232"/>
      <c r="D1449" s="232"/>
    </row>
    <row r="1450" spans="1:4" s="126" customFormat="1">
      <c r="A1450" s="232"/>
      <c r="B1450" s="232"/>
      <c r="C1450" s="232"/>
      <c r="D1450" s="232"/>
    </row>
    <row r="1451" spans="1:4" s="126" customFormat="1">
      <c r="A1451" s="232"/>
      <c r="B1451" s="232"/>
      <c r="C1451" s="232"/>
      <c r="D1451" s="232"/>
    </row>
    <row r="1452" spans="1:4" s="126" customFormat="1">
      <c r="A1452" s="232"/>
      <c r="B1452" s="232"/>
      <c r="C1452" s="232"/>
      <c r="D1452" s="232"/>
    </row>
    <row r="1453" spans="1:4" s="126" customFormat="1">
      <c r="A1453" s="232"/>
      <c r="B1453" s="232"/>
      <c r="C1453" s="232"/>
      <c r="D1453" s="232"/>
    </row>
    <row r="1454" spans="1:4" s="126" customFormat="1">
      <c r="A1454" s="232"/>
      <c r="B1454" s="232"/>
      <c r="C1454" s="232"/>
      <c r="D1454" s="232"/>
    </row>
    <row r="1455" spans="1:4" s="126" customFormat="1">
      <c r="A1455" s="232"/>
      <c r="B1455" s="232"/>
      <c r="C1455" s="232"/>
      <c r="D1455" s="232"/>
    </row>
    <row r="1456" spans="1:4" s="126" customFormat="1">
      <c r="A1456" s="232"/>
      <c r="B1456" s="232"/>
      <c r="C1456" s="232"/>
      <c r="D1456" s="232"/>
    </row>
    <row r="1457" spans="1:4" s="126" customFormat="1">
      <c r="A1457" s="232"/>
      <c r="B1457" s="232"/>
      <c r="C1457" s="232"/>
      <c r="D1457" s="232"/>
    </row>
    <row r="1458" spans="1:4" s="126" customFormat="1">
      <c r="A1458" s="232"/>
      <c r="B1458" s="232"/>
      <c r="C1458" s="232"/>
      <c r="D1458" s="232"/>
    </row>
    <row r="1459" spans="1:4" s="126" customFormat="1">
      <c r="A1459" s="232"/>
      <c r="B1459" s="232"/>
      <c r="C1459" s="232"/>
      <c r="D1459" s="232"/>
    </row>
    <row r="1460" spans="1:4" s="126" customFormat="1">
      <c r="A1460" s="232"/>
      <c r="B1460" s="232"/>
      <c r="C1460" s="232"/>
      <c r="D1460" s="232"/>
    </row>
    <row r="1461" spans="1:4" s="126" customFormat="1">
      <c r="A1461" s="232"/>
      <c r="B1461" s="232"/>
      <c r="C1461" s="232"/>
      <c r="D1461" s="232"/>
    </row>
    <row r="1462" spans="1:4" s="126" customFormat="1">
      <c r="A1462" s="232"/>
      <c r="B1462" s="232"/>
      <c r="C1462" s="232"/>
      <c r="D1462" s="232"/>
    </row>
    <row r="1463" spans="1:4" s="126" customFormat="1">
      <c r="A1463" s="232"/>
      <c r="B1463" s="232"/>
      <c r="C1463" s="232"/>
      <c r="D1463" s="232"/>
    </row>
    <row r="1464" spans="1:4" s="126" customFormat="1">
      <c r="A1464" s="232"/>
      <c r="B1464" s="232"/>
      <c r="C1464" s="232"/>
      <c r="D1464" s="232"/>
    </row>
    <row r="1465" spans="1:4" s="126" customFormat="1">
      <c r="A1465" s="232"/>
      <c r="B1465" s="232"/>
      <c r="C1465" s="232"/>
      <c r="D1465" s="232"/>
    </row>
    <row r="1466" spans="1:4" s="126" customFormat="1">
      <c r="A1466" s="232"/>
      <c r="B1466" s="232"/>
      <c r="C1466" s="232"/>
      <c r="D1466" s="232"/>
    </row>
    <row r="1467" spans="1:4" s="126" customFormat="1">
      <c r="A1467" s="232"/>
      <c r="B1467" s="232"/>
      <c r="C1467" s="232"/>
      <c r="D1467" s="232"/>
    </row>
    <row r="1468" spans="1:4" s="126" customFormat="1">
      <c r="A1468" s="232"/>
      <c r="B1468" s="232"/>
      <c r="C1468" s="232"/>
      <c r="D1468" s="232"/>
    </row>
    <row r="1469" spans="1:4" s="126" customFormat="1">
      <c r="A1469" s="232"/>
      <c r="B1469" s="232"/>
      <c r="C1469" s="232"/>
      <c r="D1469" s="232"/>
    </row>
    <row r="1470" spans="1:4" s="126" customFormat="1">
      <c r="A1470" s="232"/>
      <c r="B1470" s="232"/>
      <c r="C1470" s="232"/>
      <c r="D1470" s="232"/>
    </row>
    <row r="1471" spans="1:4" s="126" customFormat="1">
      <c r="A1471" s="232"/>
      <c r="B1471" s="232"/>
      <c r="C1471" s="232"/>
      <c r="D1471" s="232"/>
    </row>
    <row r="1472" spans="1:4" s="126" customFormat="1">
      <c r="A1472" s="232"/>
      <c r="B1472" s="232"/>
      <c r="C1472" s="232"/>
      <c r="D1472" s="232"/>
    </row>
    <row r="1473" spans="1:4" s="126" customFormat="1">
      <c r="A1473" s="232"/>
      <c r="B1473" s="232"/>
      <c r="C1473" s="232"/>
      <c r="D1473" s="232"/>
    </row>
    <row r="1474" spans="1:4" s="126" customFormat="1">
      <c r="A1474" s="232"/>
      <c r="B1474" s="232"/>
      <c r="C1474" s="232"/>
      <c r="D1474" s="232"/>
    </row>
    <row r="1475" spans="1:4" s="126" customFormat="1">
      <c r="A1475" s="232"/>
      <c r="B1475" s="232"/>
      <c r="C1475" s="232"/>
      <c r="D1475" s="232"/>
    </row>
    <row r="1476" spans="1:4" s="126" customFormat="1">
      <c r="A1476" s="232"/>
      <c r="B1476" s="232"/>
      <c r="C1476" s="232"/>
      <c r="D1476" s="232"/>
    </row>
    <row r="1477" spans="1:4" s="126" customFormat="1">
      <c r="A1477" s="232"/>
      <c r="B1477" s="232"/>
      <c r="C1477" s="232"/>
      <c r="D1477" s="232"/>
    </row>
    <row r="1478" spans="1:4" s="126" customFormat="1">
      <c r="A1478" s="232"/>
      <c r="B1478" s="232"/>
      <c r="C1478" s="232"/>
      <c r="D1478" s="232"/>
    </row>
    <row r="1479" spans="1:4" s="126" customFormat="1">
      <c r="A1479" s="232"/>
      <c r="B1479" s="232"/>
      <c r="C1479" s="232"/>
      <c r="D1479" s="232"/>
    </row>
    <row r="1480" spans="1:4" s="126" customFormat="1">
      <c r="A1480" s="232"/>
      <c r="B1480" s="232"/>
      <c r="C1480" s="232"/>
      <c r="D1480" s="232"/>
    </row>
    <row r="1481" spans="1:4" s="126" customFormat="1">
      <c r="A1481" s="232"/>
      <c r="B1481" s="232"/>
      <c r="C1481" s="232"/>
      <c r="D1481" s="232"/>
    </row>
    <row r="1482" spans="1:4" s="126" customFormat="1">
      <c r="A1482" s="232"/>
      <c r="B1482" s="232"/>
      <c r="C1482" s="232"/>
      <c r="D1482" s="232"/>
    </row>
    <row r="1483" spans="1:4" s="126" customFormat="1">
      <c r="A1483" s="232"/>
      <c r="B1483" s="232"/>
      <c r="C1483" s="232"/>
      <c r="D1483" s="232"/>
    </row>
    <row r="1484" spans="1:4" s="126" customFormat="1">
      <c r="A1484" s="232"/>
      <c r="B1484" s="232"/>
      <c r="C1484" s="232"/>
      <c r="D1484" s="232"/>
    </row>
    <row r="1485" spans="1:4" s="126" customFormat="1">
      <c r="A1485" s="232"/>
      <c r="B1485" s="232"/>
      <c r="C1485" s="232"/>
      <c r="D1485" s="232"/>
    </row>
    <row r="1486" spans="1:4" s="126" customFormat="1">
      <c r="A1486" s="232"/>
      <c r="B1486" s="232"/>
      <c r="C1486" s="232"/>
      <c r="D1486" s="232"/>
    </row>
    <row r="1487" spans="1:4" s="126" customFormat="1">
      <c r="A1487" s="232"/>
      <c r="B1487" s="232"/>
      <c r="C1487" s="232"/>
      <c r="D1487" s="232"/>
    </row>
    <row r="1488" spans="1:4" s="126" customFormat="1">
      <c r="A1488" s="232"/>
      <c r="B1488" s="232"/>
      <c r="C1488" s="232"/>
      <c r="D1488" s="232"/>
    </row>
    <row r="1489" spans="1:4" s="126" customFormat="1">
      <c r="A1489" s="232"/>
      <c r="B1489" s="232"/>
      <c r="C1489" s="232"/>
      <c r="D1489" s="232"/>
    </row>
    <row r="1490" spans="1:4" s="126" customFormat="1">
      <c r="A1490" s="232"/>
      <c r="B1490" s="232"/>
      <c r="C1490" s="232"/>
      <c r="D1490" s="232"/>
    </row>
    <row r="1491" spans="1:4" s="126" customFormat="1">
      <c r="A1491" s="232"/>
      <c r="B1491" s="232"/>
      <c r="C1491" s="232"/>
      <c r="D1491" s="232"/>
    </row>
    <row r="1492" spans="1:4" s="126" customFormat="1">
      <c r="A1492" s="232"/>
      <c r="B1492" s="232"/>
      <c r="C1492" s="232"/>
      <c r="D1492" s="232"/>
    </row>
    <row r="1493" spans="1:4" s="126" customFormat="1">
      <c r="A1493" s="232"/>
      <c r="B1493" s="232"/>
      <c r="C1493" s="232"/>
      <c r="D1493" s="232"/>
    </row>
    <row r="1494" spans="1:4" s="126" customFormat="1">
      <c r="A1494" s="232"/>
      <c r="B1494" s="232"/>
      <c r="C1494" s="232"/>
      <c r="D1494" s="232"/>
    </row>
    <row r="1495" spans="1:4" s="126" customFormat="1">
      <c r="A1495" s="232"/>
      <c r="B1495" s="232"/>
      <c r="C1495" s="232"/>
      <c r="D1495" s="232"/>
    </row>
    <row r="1496" spans="1:4" s="126" customFormat="1">
      <c r="A1496" s="232"/>
      <c r="B1496" s="232"/>
      <c r="C1496" s="232"/>
      <c r="D1496" s="232"/>
    </row>
    <row r="1497" spans="1:4" s="126" customFormat="1">
      <c r="A1497" s="232"/>
      <c r="B1497" s="232"/>
      <c r="C1497" s="232"/>
      <c r="D1497" s="232"/>
    </row>
    <row r="1498" spans="1:4" s="126" customFormat="1">
      <c r="A1498" s="232"/>
      <c r="B1498" s="232"/>
      <c r="C1498" s="232"/>
      <c r="D1498" s="232"/>
    </row>
    <row r="1499" spans="1:4" s="126" customFormat="1">
      <c r="A1499" s="232"/>
      <c r="B1499" s="232"/>
      <c r="C1499" s="232"/>
      <c r="D1499" s="232"/>
    </row>
    <row r="1500" spans="1:4" s="126" customFormat="1">
      <c r="A1500" s="232"/>
      <c r="B1500" s="232"/>
      <c r="C1500" s="232"/>
      <c r="D1500" s="232"/>
    </row>
    <row r="1501" spans="1:4" s="126" customFormat="1">
      <c r="A1501" s="232"/>
      <c r="B1501" s="232"/>
      <c r="C1501" s="232"/>
      <c r="D1501" s="232"/>
    </row>
    <row r="1502" spans="1:4" s="126" customFormat="1">
      <c r="A1502" s="232"/>
      <c r="B1502" s="232"/>
      <c r="C1502" s="232"/>
      <c r="D1502" s="232"/>
    </row>
    <row r="1503" spans="1:4" s="126" customFormat="1">
      <c r="A1503" s="232"/>
      <c r="B1503" s="232"/>
      <c r="C1503" s="232"/>
      <c r="D1503" s="232"/>
    </row>
    <row r="1504" spans="1:4" s="126" customFormat="1">
      <c r="A1504" s="232"/>
      <c r="B1504" s="232"/>
      <c r="C1504" s="232"/>
      <c r="D1504" s="232"/>
    </row>
    <row r="1505" spans="1:4" s="126" customFormat="1">
      <c r="A1505" s="232"/>
      <c r="B1505" s="232"/>
      <c r="C1505" s="232"/>
      <c r="D1505" s="232"/>
    </row>
    <row r="1506" spans="1:4" s="126" customFormat="1">
      <c r="A1506" s="232"/>
      <c r="B1506" s="232"/>
      <c r="C1506" s="232"/>
      <c r="D1506" s="232"/>
    </row>
    <row r="1507" spans="1:4" s="126" customFormat="1">
      <c r="A1507" s="232"/>
      <c r="B1507" s="232"/>
      <c r="C1507" s="232"/>
      <c r="D1507" s="232"/>
    </row>
    <row r="1508" spans="1:4" s="126" customFormat="1">
      <c r="A1508" s="232"/>
      <c r="B1508" s="232"/>
      <c r="C1508" s="232"/>
      <c r="D1508" s="232"/>
    </row>
    <row r="1509" spans="1:4" s="126" customFormat="1">
      <c r="A1509" s="232"/>
      <c r="B1509" s="232"/>
      <c r="C1509" s="232"/>
      <c r="D1509" s="232"/>
    </row>
    <row r="1510" spans="1:4" s="126" customFormat="1">
      <c r="A1510" s="232"/>
      <c r="B1510" s="232"/>
      <c r="C1510" s="232"/>
      <c r="D1510" s="232"/>
    </row>
    <row r="1511" spans="1:4" s="126" customFormat="1">
      <c r="A1511" s="232"/>
      <c r="B1511" s="232"/>
      <c r="C1511" s="232"/>
      <c r="D1511" s="232"/>
    </row>
    <row r="1512" spans="1:4" s="126" customFormat="1">
      <c r="A1512" s="232"/>
      <c r="B1512" s="232"/>
      <c r="C1512" s="232"/>
      <c r="D1512" s="232"/>
    </row>
    <row r="1513" spans="1:4" s="126" customFormat="1">
      <c r="A1513" s="232"/>
      <c r="B1513" s="232"/>
      <c r="C1513" s="232"/>
      <c r="D1513" s="232"/>
    </row>
    <row r="1514" spans="1:4" s="126" customFormat="1">
      <c r="A1514" s="232"/>
      <c r="B1514" s="232"/>
      <c r="C1514" s="232"/>
      <c r="D1514" s="232"/>
    </row>
    <row r="1515" spans="1:4" s="126" customFormat="1">
      <c r="A1515" s="232"/>
      <c r="B1515" s="232"/>
      <c r="C1515" s="232"/>
      <c r="D1515" s="232"/>
    </row>
    <row r="1516" spans="1:4" s="126" customFormat="1">
      <c r="A1516" s="232"/>
      <c r="B1516" s="232"/>
      <c r="C1516" s="232"/>
      <c r="D1516" s="232"/>
    </row>
    <row r="1517" spans="1:4" s="126" customFormat="1">
      <c r="A1517" s="232"/>
      <c r="B1517" s="232"/>
      <c r="C1517" s="232"/>
      <c r="D1517" s="232"/>
    </row>
    <row r="1518" spans="1:4" s="126" customFormat="1">
      <c r="A1518" s="232"/>
      <c r="B1518" s="232"/>
      <c r="C1518" s="232"/>
      <c r="D1518" s="232"/>
    </row>
    <row r="1519" spans="1:4" s="126" customFormat="1">
      <c r="A1519" s="232"/>
      <c r="B1519" s="232"/>
      <c r="C1519" s="232"/>
      <c r="D1519" s="232"/>
    </row>
    <row r="1520" spans="1:4" s="126" customFormat="1">
      <c r="A1520" s="232"/>
      <c r="B1520" s="232"/>
      <c r="C1520" s="232"/>
      <c r="D1520" s="232"/>
    </row>
    <row r="1521" spans="1:4" s="126" customFormat="1">
      <c r="A1521" s="232"/>
      <c r="B1521" s="232"/>
      <c r="C1521" s="232"/>
      <c r="D1521" s="232"/>
    </row>
    <row r="1522" spans="1:4" s="126" customFormat="1">
      <c r="A1522" s="232"/>
      <c r="B1522" s="232"/>
      <c r="C1522" s="232"/>
      <c r="D1522" s="232"/>
    </row>
    <row r="1523" spans="1:4" s="126" customFormat="1">
      <c r="A1523" s="232"/>
      <c r="B1523" s="232"/>
      <c r="C1523" s="232"/>
      <c r="D1523" s="232"/>
    </row>
    <row r="1524" spans="1:4" s="126" customFormat="1">
      <c r="A1524" s="232"/>
      <c r="B1524" s="232"/>
      <c r="C1524" s="232"/>
      <c r="D1524" s="232"/>
    </row>
    <row r="1525" spans="1:4" s="126" customFormat="1">
      <c r="A1525" s="232"/>
      <c r="B1525" s="232"/>
      <c r="C1525" s="232"/>
      <c r="D1525" s="232"/>
    </row>
    <row r="1526" spans="1:4" s="126" customFormat="1">
      <c r="A1526" s="232"/>
      <c r="B1526" s="232"/>
      <c r="C1526" s="232"/>
      <c r="D1526" s="232"/>
    </row>
    <row r="1527" spans="1:4" s="126" customFormat="1">
      <c r="A1527" s="232"/>
      <c r="B1527" s="232"/>
      <c r="C1527" s="232"/>
      <c r="D1527" s="232"/>
    </row>
    <row r="1528" spans="1:4" s="126" customFormat="1">
      <c r="A1528" s="232"/>
      <c r="B1528" s="232"/>
      <c r="C1528" s="232"/>
      <c r="D1528" s="232"/>
    </row>
    <row r="1529" spans="1:4" s="126" customFormat="1">
      <c r="A1529" s="232"/>
      <c r="B1529" s="232"/>
      <c r="C1529" s="232"/>
      <c r="D1529" s="232"/>
    </row>
    <row r="1530" spans="1:4" s="126" customFormat="1">
      <c r="A1530" s="232"/>
      <c r="B1530" s="232"/>
      <c r="C1530" s="232"/>
      <c r="D1530" s="232"/>
    </row>
    <row r="1531" spans="1:4" s="126" customFormat="1">
      <c r="A1531" s="232"/>
      <c r="B1531" s="232"/>
      <c r="C1531" s="232"/>
      <c r="D1531" s="232"/>
    </row>
    <row r="1532" spans="1:4" s="126" customFormat="1">
      <c r="A1532" s="232"/>
      <c r="B1532" s="232"/>
      <c r="C1532" s="232"/>
      <c r="D1532" s="232"/>
    </row>
    <row r="1533" spans="1:4" s="126" customFormat="1">
      <c r="A1533" s="232"/>
      <c r="B1533" s="232"/>
      <c r="C1533" s="232"/>
      <c r="D1533" s="232"/>
    </row>
    <row r="1534" spans="1:4" s="126" customFormat="1">
      <c r="A1534" s="232"/>
      <c r="B1534" s="232"/>
      <c r="C1534" s="232"/>
      <c r="D1534" s="232"/>
    </row>
    <row r="1535" spans="1:4" s="126" customFormat="1">
      <c r="A1535" s="232"/>
      <c r="B1535" s="232"/>
      <c r="C1535" s="232"/>
      <c r="D1535" s="232"/>
    </row>
    <row r="1536" spans="1:4" s="126" customFormat="1">
      <c r="A1536" s="232"/>
      <c r="B1536" s="232"/>
      <c r="C1536" s="232"/>
      <c r="D1536" s="232"/>
    </row>
    <row r="1537" spans="1:4" s="126" customFormat="1">
      <c r="A1537" s="232"/>
      <c r="B1537" s="232"/>
      <c r="C1537" s="232"/>
      <c r="D1537" s="232"/>
    </row>
    <row r="1538" spans="1:4" s="126" customFormat="1">
      <c r="A1538" s="232"/>
      <c r="B1538" s="232"/>
      <c r="C1538" s="232"/>
      <c r="D1538" s="232"/>
    </row>
    <row r="1539" spans="1:4" s="126" customFormat="1">
      <c r="A1539" s="232"/>
      <c r="B1539" s="232"/>
      <c r="C1539" s="232"/>
      <c r="D1539" s="232"/>
    </row>
    <row r="1540" spans="1:4" s="126" customFormat="1">
      <c r="A1540" s="232"/>
      <c r="B1540" s="232"/>
      <c r="C1540" s="232"/>
      <c r="D1540" s="232"/>
    </row>
    <row r="1541" spans="1:4" s="126" customFormat="1">
      <c r="A1541" s="232"/>
      <c r="B1541" s="232"/>
      <c r="C1541" s="232"/>
      <c r="D1541" s="232"/>
    </row>
    <row r="1542" spans="1:4" s="126" customFormat="1">
      <c r="A1542" s="232"/>
      <c r="B1542" s="232"/>
      <c r="C1542" s="232"/>
      <c r="D1542" s="232"/>
    </row>
    <row r="1543" spans="1:4" s="126" customFormat="1">
      <c r="A1543" s="232"/>
      <c r="B1543" s="232"/>
      <c r="C1543" s="232"/>
      <c r="D1543" s="232"/>
    </row>
    <row r="1544" spans="1:4" s="126" customFormat="1">
      <c r="A1544" s="232"/>
      <c r="B1544" s="232"/>
      <c r="C1544" s="232"/>
      <c r="D1544" s="232"/>
    </row>
    <row r="1545" spans="1:4" s="126" customFormat="1">
      <c r="A1545" s="232"/>
      <c r="B1545" s="232"/>
      <c r="C1545" s="232"/>
      <c r="D1545" s="232"/>
    </row>
    <row r="1546" spans="1:4" s="126" customFormat="1">
      <c r="A1546" s="232"/>
      <c r="B1546" s="232"/>
      <c r="C1546" s="232"/>
      <c r="D1546" s="232"/>
    </row>
    <row r="1547" spans="1:4" s="126" customFormat="1">
      <c r="A1547" s="232"/>
      <c r="B1547" s="232"/>
      <c r="C1547" s="232"/>
      <c r="D1547" s="232"/>
    </row>
    <row r="1548" spans="1:4" s="126" customFormat="1">
      <c r="A1548" s="232"/>
      <c r="B1548" s="232"/>
      <c r="C1548" s="232"/>
      <c r="D1548" s="232"/>
    </row>
    <row r="1549" spans="1:4" s="126" customFormat="1">
      <c r="A1549" s="232"/>
      <c r="B1549" s="232"/>
      <c r="C1549" s="232"/>
      <c r="D1549" s="232"/>
    </row>
    <row r="1550" spans="1:4" s="126" customFormat="1">
      <c r="A1550" s="232"/>
      <c r="B1550" s="232"/>
      <c r="C1550" s="232"/>
      <c r="D1550" s="232"/>
    </row>
    <row r="1551" spans="1:4" s="126" customFormat="1">
      <c r="A1551" s="232"/>
      <c r="B1551" s="232"/>
      <c r="C1551" s="232"/>
      <c r="D1551" s="232"/>
    </row>
    <row r="1552" spans="1:4" s="126" customFormat="1">
      <c r="A1552" s="232"/>
      <c r="B1552" s="232"/>
      <c r="C1552" s="232"/>
      <c r="D1552" s="232"/>
    </row>
    <row r="1553" spans="1:4" s="126" customFormat="1">
      <c r="A1553" s="232"/>
      <c r="B1553" s="232"/>
      <c r="C1553" s="232"/>
      <c r="D1553" s="232"/>
    </row>
    <row r="1554" spans="1:4" s="126" customFormat="1">
      <c r="A1554" s="232"/>
      <c r="B1554" s="232"/>
      <c r="C1554" s="232"/>
      <c r="D1554" s="232"/>
    </row>
    <row r="1555" spans="1:4" s="126" customFormat="1">
      <c r="A1555" s="232"/>
      <c r="B1555" s="232"/>
      <c r="C1555" s="232"/>
      <c r="D1555" s="232"/>
    </row>
    <row r="1556" spans="1:4" s="126" customFormat="1">
      <c r="A1556" s="232"/>
      <c r="B1556" s="232"/>
      <c r="C1556" s="232"/>
      <c r="D1556" s="232"/>
    </row>
    <row r="1557" spans="1:4" s="126" customFormat="1">
      <c r="A1557" s="232"/>
      <c r="B1557" s="232"/>
      <c r="C1557" s="232"/>
      <c r="D1557" s="232"/>
    </row>
    <row r="1558" spans="1:4" s="126" customFormat="1">
      <c r="A1558" s="232"/>
      <c r="B1558" s="232"/>
      <c r="C1558" s="232"/>
      <c r="D1558" s="232"/>
    </row>
    <row r="1559" spans="1:4" s="126" customFormat="1">
      <c r="A1559" s="232"/>
      <c r="B1559" s="232"/>
      <c r="C1559" s="232"/>
      <c r="D1559" s="232"/>
    </row>
    <row r="1560" spans="1:4" s="126" customFormat="1">
      <c r="A1560" s="232"/>
      <c r="B1560" s="232"/>
      <c r="C1560" s="232"/>
      <c r="D1560" s="232"/>
    </row>
    <row r="1561" spans="1:4" s="126" customFormat="1">
      <c r="A1561" s="232"/>
      <c r="B1561" s="232"/>
      <c r="C1561" s="232"/>
      <c r="D1561" s="232"/>
    </row>
    <row r="1562" spans="1:4" s="126" customFormat="1">
      <c r="A1562" s="232"/>
      <c r="B1562" s="232"/>
      <c r="C1562" s="232"/>
      <c r="D1562" s="232"/>
    </row>
    <row r="1563" spans="1:4" s="126" customFormat="1">
      <c r="A1563" s="232"/>
      <c r="B1563" s="232"/>
      <c r="C1563" s="232"/>
      <c r="D1563" s="232"/>
    </row>
    <row r="1564" spans="1:4" s="126" customFormat="1">
      <c r="A1564" s="232"/>
      <c r="B1564" s="232"/>
      <c r="C1564" s="232"/>
      <c r="D1564" s="232"/>
    </row>
    <row r="1565" spans="1:4" s="126" customFormat="1">
      <c r="A1565" s="232"/>
      <c r="B1565" s="232"/>
      <c r="C1565" s="232"/>
      <c r="D1565" s="232"/>
    </row>
    <row r="1566" spans="1:4" s="126" customFormat="1">
      <c r="A1566" s="232"/>
      <c r="B1566" s="232"/>
      <c r="C1566" s="232"/>
      <c r="D1566" s="232"/>
    </row>
    <row r="1567" spans="1:4" s="126" customFormat="1">
      <c r="A1567" s="232"/>
      <c r="B1567" s="232"/>
      <c r="C1567" s="232"/>
      <c r="D1567" s="232"/>
    </row>
    <row r="1568" spans="1:4" s="126" customFormat="1">
      <c r="A1568" s="232"/>
      <c r="B1568" s="232"/>
      <c r="C1568" s="232"/>
      <c r="D1568" s="232"/>
    </row>
    <row r="1569" spans="1:4" s="126" customFormat="1">
      <c r="A1569" s="232"/>
      <c r="B1569" s="232"/>
      <c r="C1569" s="232"/>
      <c r="D1569" s="232"/>
    </row>
    <row r="1570" spans="1:4" s="126" customFormat="1">
      <c r="A1570" s="232"/>
      <c r="B1570" s="232"/>
      <c r="C1570" s="232"/>
      <c r="D1570" s="232"/>
    </row>
    <row r="1571" spans="1:4" s="126" customFormat="1">
      <c r="A1571" s="232"/>
      <c r="B1571" s="232"/>
      <c r="C1571" s="232"/>
      <c r="D1571" s="232"/>
    </row>
    <row r="1572" spans="1:4" s="126" customFormat="1">
      <c r="A1572" s="232"/>
      <c r="B1572" s="232"/>
      <c r="C1572" s="232"/>
      <c r="D1572" s="232"/>
    </row>
    <row r="1573" spans="1:4" s="126" customFormat="1">
      <c r="A1573" s="232"/>
      <c r="B1573" s="232"/>
      <c r="C1573" s="232"/>
      <c r="D1573" s="232"/>
    </row>
    <row r="1574" spans="1:4" s="126" customFormat="1">
      <c r="A1574" s="232"/>
      <c r="B1574" s="232"/>
      <c r="C1574" s="232"/>
      <c r="D1574" s="232"/>
    </row>
    <row r="1575" spans="1:4" s="126" customFormat="1">
      <c r="A1575" s="232"/>
      <c r="B1575" s="232"/>
      <c r="C1575" s="232"/>
      <c r="D1575" s="232"/>
    </row>
    <row r="1576" spans="1:4" s="126" customFormat="1">
      <c r="A1576" s="232"/>
      <c r="B1576" s="232"/>
      <c r="C1576" s="232"/>
      <c r="D1576" s="232"/>
    </row>
    <row r="1577" spans="1:4" s="126" customFormat="1">
      <c r="A1577" s="232"/>
      <c r="B1577" s="232"/>
      <c r="C1577" s="232"/>
      <c r="D1577" s="232"/>
    </row>
    <row r="1578" spans="1:4" s="126" customFormat="1">
      <c r="A1578" s="232"/>
      <c r="B1578" s="232"/>
      <c r="C1578" s="232"/>
      <c r="D1578" s="232"/>
    </row>
    <row r="1579" spans="1:4" s="126" customFormat="1">
      <c r="A1579" s="232"/>
      <c r="B1579" s="232"/>
      <c r="C1579" s="232"/>
      <c r="D1579" s="232"/>
    </row>
    <row r="1580" spans="1:4" s="126" customFormat="1">
      <c r="A1580" s="232"/>
      <c r="B1580" s="232"/>
      <c r="C1580" s="232"/>
      <c r="D1580" s="232"/>
    </row>
    <row r="1581" spans="1:4" s="126" customFormat="1">
      <c r="A1581" s="232"/>
      <c r="B1581" s="232"/>
      <c r="C1581" s="232"/>
      <c r="D1581" s="232"/>
    </row>
    <row r="1582" spans="1:4" s="126" customFormat="1">
      <c r="A1582" s="232"/>
      <c r="B1582" s="232"/>
      <c r="C1582" s="232"/>
      <c r="D1582" s="232"/>
    </row>
    <row r="1583" spans="1:4" s="126" customFormat="1">
      <c r="A1583" s="232"/>
      <c r="B1583" s="232"/>
      <c r="C1583" s="232"/>
      <c r="D1583" s="232"/>
    </row>
    <row r="1584" spans="1:4" s="126" customFormat="1">
      <c r="A1584" s="232"/>
      <c r="B1584" s="232"/>
      <c r="C1584" s="232"/>
      <c r="D1584" s="232"/>
    </row>
    <row r="1585" spans="1:4" s="126" customFormat="1">
      <c r="A1585" s="232"/>
      <c r="B1585" s="232"/>
      <c r="C1585" s="232"/>
      <c r="D1585" s="232"/>
    </row>
    <row r="1586" spans="1:4" s="126" customFormat="1">
      <c r="A1586" s="232"/>
      <c r="B1586" s="232"/>
      <c r="C1586" s="232"/>
      <c r="D1586" s="232"/>
    </row>
    <row r="1587" spans="1:4" s="126" customFormat="1">
      <c r="A1587" s="232"/>
      <c r="B1587" s="232"/>
      <c r="C1587" s="232"/>
      <c r="D1587" s="232"/>
    </row>
    <row r="1588" spans="1:4" s="126" customFormat="1">
      <c r="A1588" s="232"/>
      <c r="B1588" s="232"/>
      <c r="C1588" s="232"/>
      <c r="D1588" s="232"/>
    </row>
    <row r="1589" spans="1:4" s="126" customFormat="1">
      <c r="A1589" s="232"/>
      <c r="B1589" s="232"/>
      <c r="C1589" s="232"/>
      <c r="D1589" s="232"/>
    </row>
    <row r="1590" spans="1:4" s="126" customFormat="1">
      <c r="A1590" s="232"/>
      <c r="B1590" s="232"/>
      <c r="C1590" s="232"/>
      <c r="D1590" s="232"/>
    </row>
    <row r="1591" spans="1:4" s="126" customFormat="1">
      <c r="A1591" s="232"/>
      <c r="B1591" s="232"/>
      <c r="C1591" s="232"/>
      <c r="D1591" s="232"/>
    </row>
    <row r="1592" spans="1:4" s="126" customFormat="1">
      <c r="A1592" s="232"/>
      <c r="B1592" s="232"/>
      <c r="C1592" s="232"/>
      <c r="D1592" s="232"/>
    </row>
    <row r="1593" spans="1:4" s="126" customFormat="1">
      <c r="A1593" s="232"/>
      <c r="B1593" s="232"/>
      <c r="C1593" s="232"/>
      <c r="D1593" s="232"/>
    </row>
    <row r="1594" spans="1:4" s="126" customFormat="1">
      <c r="A1594" s="232"/>
      <c r="B1594" s="232"/>
      <c r="C1594" s="232"/>
      <c r="D1594" s="232"/>
    </row>
    <row r="1595" spans="1:4" s="126" customFormat="1">
      <c r="A1595" s="232"/>
      <c r="B1595" s="232"/>
      <c r="C1595" s="232"/>
      <c r="D1595" s="232"/>
    </row>
    <row r="1596" spans="1:4" s="126" customFormat="1">
      <c r="A1596" s="232"/>
      <c r="B1596" s="232"/>
      <c r="C1596" s="232"/>
      <c r="D1596" s="232"/>
    </row>
    <row r="1597" spans="1:4" s="126" customFormat="1">
      <c r="A1597" s="232"/>
      <c r="B1597" s="232"/>
      <c r="C1597" s="232"/>
      <c r="D1597" s="232"/>
    </row>
    <row r="1598" spans="1:4" s="126" customFormat="1">
      <c r="A1598" s="232"/>
      <c r="B1598" s="232"/>
      <c r="C1598" s="232"/>
      <c r="D1598" s="232"/>
    </row>
    <row r="1599" spans="1:4" s="126" customFormat="1">
      <c r="A1599" s="232"/>
      <c r="B1599" s="232"/>
      <c r="C1599" s="232"/>
      <c r="D1599" s="232"/>
    </row>
    <row r="1600" spans="1:4" s="126" customFormat="1">
      <c r="A1600" s="232"/>
      <c r="B1600" s="232"/>
      <c r="C1600" s="232"/>
      <c r="D1600" s="232"/>
    </row>
    <row r="1601" spans="1:4" s="126" customFormat="1">
      <c r="A1601" s="232"/>
      <c r="B1601" s="232"/>
      <c r="C1601" s="232"/>
      <c r="D1601" s="232"/>
    </row>
    <row r="1602" spans="1:4" s="126" customFormat="1">
      <c r="A1602" s="232"/>
      <c r="B1602" s="232"/>
      <c r="C1602" s="232"/>
      <c r="D1602" s="232"/>
    </row>
    <row r="1603" spans="1:4" s="126" customFormat="1">
      <c r="A1603" s="232"/>
      <c r="B1603" s="232"/>
      <c r="C1603" s="232"/>
      <c r="D1603" s="232"/>
    </row>
    <row r="1604" spans="1:4" s="126" customFormat="1">
      <c r="A1604" s="232"/>
      <c r="B1604" s="232"/>
      <c r="C1604" s="232"/>
      <c r="D1604" s="232"/>
    </row>
    <row r="1605" spans="1:4" s="126" customFormat="1">
      <c r="A1605" s="232"/>
      <c r="B1605" s="232"/>
      <c r="C1605" s="232"/>
      <c r="D1605" s="232"/>
    </row>
    <row r="1606" spans="1:4" s="126" customFormat="1">
      <c r="A1606" s="232"/>
      <c r="B1606" s="232"/>
      <c r="C1606" s="232"/>
      <c r="D1606" s="232"/>
    </row>
    <row r="1607" spans="1:4" s="126" customFormat="1">
      <c r="A1607" s="232"/>
      <c r="B1607" s="232"/>
      <c r="C1607" s="232"/>
      <c r="D1607" s="232"/>
    </row>
    <row r="1608" spans="1:4" s="126" customFormat="1">
      <c r="A1608" s="232"/>
      <c r="B1608" s="232"/>
      <c r="C1608" s="232"/>
      <c r="D1608" s="232"/>
    </row>
    <row r="1609" spans="1:4" s="126" customFormat="1">
      <c r="A1609" s="232"/>
      <c r="B1609" s="232"/>
      <c r="C1609" s="232"/>
      <c r="D1609" s="232"/>
    </row>
    <row r="1610" spans="1:4" s="126" customFormat="1">
      <c r="A1610" s="232"/>
      <c r="B1610" s="232"/>
      <c r="C1610" s="232"/>
      <c r="D1610" s="232"/>
    </row>
    <row r="1611" spans="1:4" s="126" customFormat="1">
      <c r="A1611" s="232"/>
      <c r="B1611" s="232"/>
      <c r="C1611" s="232"/>
      <c r="D1611" s="232"/>
    </row>
    <row r="1612" spans="1:4" s="126" customFormat="1">
      <c r="A1612" s="232"/>
      <c r="B1612" s="232"/>
      <c r="C1612" s="232"/>
      <c r="D1612" s="232"/>
    </row>
    <row r="1613" spans="1:4" s="126" customFormat="1">
      <c r="A1613" s="232"/>
      <c r="B1613" s="232"/>
      <c r="C1613" s="232"/>
      <c r="D1613" s="232"/>
    </row>
    <row r="1614" spans="1:4" s="126" customFormat="1">
      <c r="A1614" s="232"/>
      <c r="B1614" s="232"/>
      <c r="C1614" s="232"/>
      <c r="D1614" s="232"/>
    </row>
    <row r="1615" spans="1:4" s="126" customFormat="1">
      <c r="A1615" s="232"/>
      <c r="B1615" s="232"/>
      <c r="C1615" s="232"/>
      <c r="D1615" s="232"/>
    </row>
    <row r="1616" spans="1:4" s="126" customFormat="1">
      <c r="A1616" s="232"/>
      <c r="B1616" s="232"/>
      <c r="C1616" s="232"/>
      <c r="D1616" s="232"/>
    </row>
    <row r="1617" spans="1:4" s="126" customFormat="1">
      <c r="A1617" s="232"/>
      <c r="B1617" s="232"/>
      <c r="C1617" s="232"/>
      <c r="D1617" s="232"/>
    </row>
    <row r="1618" spans="1:4" s="126" customFormat="1">
      <c r="A1618" s="232"/>
      <c r="B1618" s="232"/>
      <c r="C1618" s="232"/>
      <c r="D1618" s="232"/>
    </row>
    <row r="1619" spans="1:4" s="126" customFormat="1">
      <c r="A1619" s="232"/>
      <c r="B1619" s="232"/>
      <c r="C1619" s="232"/>
      <c r="D1619" s="232"/>
    </row>
    <row r="1620" spans="1:4" s="126" customFormat="1">
      <c r="A1620" s="232"/>
      <c r="B1620" s="232"/>
      <c r="C1620" s="232"/>
      <c r="D1620" s="232"/>
    </row>
    <row r="1621" spans="1:4" s="126" customFormat="1">
      <c r="A1621" s="232"/>
      <c r="B1621" s="232"/>
      <c r="C1621" s="232"/>
      <c r="D1621" s="232"/>
    </row>
    <row r="1622" spans="1:4" s="126" customFormat="1">
      <c r="A1622" s="232"/>
      <c r="B1622" s="232"/>
      <c r="C1622" s="232"/>
      <c r="D1622" s="232"/>
    </row>
    <row r="1623" spans="1:4" s="126" customFormat="1">
      <c r="A1623" s="232"/>
      <c r="B1623" s="232"/>
      <c r="C1623" s="232"/>
      <c r="D1623" s="232"/>
    </row>
    <row r="1624" spans="1:4" s="126" customFormat="1">
      <c r="A1624" s="232"/>
      <c r="B1624" s="232"/>
      <c r="C1624" s="232"/>
      <c r="D1624" s="232"/>
    </row>
    <row r="1625" spans="1:4" s="126" customFormat="1">
      <c r="A1625" s="232"/>
      <c r="B1625" s="232"/>
      <c r="C1625" s="232"/>
      <c r="D1625" s="232"/>
    </row>
    <row r="1626" spans="1:4" s="126" customFormat="1">
      <c r="A1626" s="232"/>
      <c r="B1626" s="232"/>
      <c r="C1626" s="232"/>
      <c r="D1626" s="232"/>
    </row>
    <row r="1627" spans="1:4" s="126" customFormat="1">
      <c r="A1627" s="232"/>
      <c r="B1627" s="232"/>
      <c r="C1627" s="232"/>
      <c r="D1627" s="232"/>
    </row>
    <row r="1628" spans="1:4" s="126" customFormat="1">
      <c r="A1628" s="232"/>
      <c r="B1628" s="232"/>
      <c r="C1628" s="232"/>
      <c r="D1628" s="232"/>
    </row>
    <row r="1629" spans="1:4" s="126" customFormat="1">
      <c r="A1629" s="232"/>
      <c r="B1629" s="232"/>
      <c r="C1629" s="232"/>
      <c r="D1629" s="232"/>
    </row>
    <row r="1630" spans="1:4" s="126" customFormat="1">
      <c r="A1630" s="232"/>
      <c r="B1630" s="232"/>
      <c r="C1630" s="232"/>
      <c r="D1630" s="232"/>
    </row>
    <row r="1631" spans="1:4" s="126" customFormat="1">
      <c r="A1631" s="232"/>
      <c r="B1631" s="232"/>
      <c r="C1631" s="232"/>
      <c r="D1631" s="232"/>
    </row>
    <row r="1632" spans="1:4" s="126" customFormat="1">
      <c r="A1632" s="232"/>
      <c r="B1632" s="232"/>
      <c r="C1632" s="232"/>
      <c r="D1632" s="232"/>
    </row>
    <row r="1633" spans="1:4" s="126" customFormat="1">
      <c r="A1633" s="232"/>
      <c r="B1633" s="232"/>
      <c r="C1633" s="232"/>
      <c r="D1633" s="232"/>
    </row>
    <row r="1634" spans="1:4" s="126" customFormat="1">
      <c r="A1634" s="232"/>
      <c r="B1634" s="232"/>
      <c r="C1634" s="232"/>
      <c r="D1634" s="232"/>
    </row>
    <row r="1635" spans="1:4" s="126" customFormat="1">
      <c r="A1635" s="232"/>
      <c r="B1635" s="232"/>
      <c r="C1635" s="232"/>
      <c r="D1635" s="232"/>
    </row>
    <row r="1636" spans="1:4" s="126" customFormat="1">
      <c r="A1636" s="232"/>
      <c r="B1636" s="232"/>
      <c r="C1636" s="232"/>
      <c r="D1636" s="232"/>
    </row>
    <row r="1637" spans="1:4" s="126" customFormat="1">
      <c r="A1637" s="232"/>
      <c r="B1637" s="232"/>
      <c r="C1637" s="232"/>
      <c r="D1637" s="232"/>
    </row>
    <row r="1638" spans="1:4" s="126" customFormat="1">
      <c r="A1638" s="232"/>
      <c r="B1638" s="232"/>
      <c r="C1638" s="232"/>
      <c r="D1638" s="232"/>
    </row>
    <row r="1639" spans="1:4" s="126" customFormat="1">
      <c r="A1639" s="232"/>
      <c r="B1639" s="232"/>
      <c r="C1639" s="232"/>
      <c r="D1639" s="232"/>
    </row>
    <row r="1640" spans="1:4" s="126" customFormat="1">
      <c r="A1640" s="232"/>
      <c r="B1640" s="232"/>
      <c r="C1640" s="232"/>
      <c r="D1640" s="232"/>
    </row>
    <row r="1641" spans="1:4" s="126" customFormat="1">
      <c r="A1641" s="232"/>
      <c r="B1641" s="232"/>
      <c r="C1641" s="232"/>
      <c r="D1641" s="232"/>
    </row>
    <row r="1642" spans="1:4" s="126" customFormat="1">
      <c r="A1642" s="232"/>
      <c r="B1642" s="232"/>
      <c r="C1642" s="232"/>
      <c r="D1642" s="232"/>
    </row>
    <row r="1643" spans="1:4" s="126" customFormat="1">
      <c r="A1643" s="232"/>
      <c r="B1643" s="232"/>
      <c r="C1643" s="232"/>
      <c r="D1643" s="232"/>
    </row>
    <row r="1644" spans="1:4" s="126" customFormat="1">
      <c r="A1644" s="232"/>
      <c r="B1644" s="232"/>
      <c r="C1644" s="232"/>
      <c r="D1644" s="232"/>
    </row>
    <row r="1645" spans="1:4" s="126" customFormat="1">
      <c r="A1645" s="232"/>
      <c r="B1645" s="232"/>
      <c r="C1645" s="232"/>
      <c r="D1645" s="232"/>
    </row>
    <row r="1646" spans="1:4" s="126" customFormat="1">
      <c r="A1646" s="232"/>
      <c r="B1646" s="232"/>
      <c r="C1646" s="232"/>
      <c r="D1646" s="232"/>
    </row>
    <row r="1647" spans="1:4" s="126" customFormat="1">
      <c r="A1647" s="232"/>
      <c r="B1647" s="232"/>
      <c r="C1647" s="232"/>
      <c r="D1647" s="232"/>
    </row>
    <row r="1648" spans="1:4" s="126" customFormat="1">
      <c r="A1648" s="232"/>
      <c r="B1648" s="232"/>
      <c r="C1648" s="232"/>
      <c r="D1648" s="232"/>
    </row>
    <row r="1649" spans="1:4" s="126" customFormat="1">
      <c r="A1649" s="232"/>
      <c r="B1649" s="232"/>
      <c r="C1649" s="232"/>
      <c r="D1649" s="232"/>
    </row>
    <row r="1650" spans="1:4" s="126" customFormat="1">
      <c r="A1650" s="232"/>
      <c r="B1650" s="232"/>
      <c r="C1650" s="232"/>
      <c r="D1650" s="232"/>
    </row>
    <row r="1651" spans="1:4" s="126" customFormat="1">
      <c r="A1651" s="232"/>
      <c r="B1651" s="232"/>
      <c r="C1651" s="232"/>
      <c r="D1651" s="232"/>
    </row>
    <row r="1652" spans="1:4" s="126" customFormat="1">
      <c r="A1652" s="232"/>
      <c r="B1652" s="232"/>
      <c r="C1652" s="232"/>
      <c r="D1652" s="232"/>
    </row>
    <row r="1653" spans="1:4" s="126" customFormat="1">
      <c r="A1653" s="232"/>
      <c r="B1653" s="232"/>
      <c r="C1653" s="232"/>
      <c r="D1653" s="232"/>
    </row>
    <row r="1654" spans="1:4" s="126" customFormat="1">
      <c r="A1654" s="232"/>
      <c r="B1654" s="232"/>
      <c r="C1654" s="232"/>
      <c r="D1654" s="232"/>
    </row>
    <row r="1655" spans="1:4" s="126" customFormat="1">
      <c r="A1655" s="232"/>
      <c r="B1655" s="232"/>
      <c r="C1655" s="232"/>
      <c r="D1655" s="232"/>
    </row>
    <row r="1656" spans="1:4" s="126" customFormat="1">
      <c r="A1656" s="232"/>
      <c r="B1656" s="232"/>
      <c r="C1656" s="232"/>
      <c r="D1656" s="232"/>
    </row>
    <row r="1657" spans="1:4" s="126" customFormat="1">
      <c r="A1657" s="232"/>
      <c r="B1657" s="232"/>
      <c r="C1657" s="232"/>
      <c r="D1657" s="232"/>
    </row>
    <row r="1658" spans="1:4" s="126" customFormat="1">
      <c r="A1658" s="232"/>
      <c r="B1658" s="232"/>
      <c r="C1658" s="232"/>
      <c r="D1658" s="232"/>
    </row>
    <row r="1659" spans="1:4" s="126" customFormat="1">
      <c r="A1659" s="232"/>
      <c r="B1659" s="232"/>
      <c r="C1659" s="232"/>
      <c r="D1659" s="232"/>
    </row>
    <row r="1660" spans="1:4" s="126" customFormat="1">
      <c r="A1660" s="232"/>
      <c r="B1660" s="232"/>
      <c r="C1660" s="232"/>
      <c r="D1660" s="232"/>
    </row>
    <row r="1661" spans="1:4" s="126" customFormat="1">
      <c r="A1661" s="232"/>
      <c r="B1661" s="232"/>
      <c r="C1661" s="232"/>
      <c r="D1661" s="232"/>
    </row>
    <row r="1662" spans="1:4" s="126" customFormat="1">
      <c r="A1662" s="232"/>
      <c r="B1662" s="232"/>
      <c r="C1662" s="232"/>
      <c r="D1662" s="232"/>
    </row>
    <row r="1663" spans="1:4" s="126" customFormat="1">
      <c r="A1663" s="232"/>
      <c r="B1663" s="232"/>
      <c r="C1663" s="232"/>
      <c r="D1663" s="232"/>
    </row>
    <row r="1664" spans="1:4" s="126" customFormat="1">
      <c r="A1664" s="232"/>
      <c r="B1664" s="232"/>
      <c r="C1664" s="232"/>
      <c r="D1664" s="232"/>
    </row>
    <row r="1665" spans="1:4" s="126" customFormat="1">
      <c r="A1665" s="232"/>
      <c r="B1665" s="232"/>
      <c r="C1665" s="232"/>
      <c r="D1665" s="232"/>
    </row>
    <row r="1666" spans="1:4" s="126" customFormat="1">
      <c r="A1666" s="232"/>
      <c r="B1666" s="232"/>
      <c r="C1666" s="232"/>
      <c r="D1666" s="232"/>
    </row>
    <row r="1667" spans="1:4" s="126" customFormat="1">
      <c r="A1667" s="232"/>
      <c r="B1667" s="232"/>
      <c r="C1667" s="232"/>
      <c r="D1667" s="232"/>
    </row>
    <row r="1668" spans="1:4" s="126" customFormat="1">
      <c r="A1668" s="232"/>
      <c r="B1668" s="232"/>
      <c r="C1668" s="232"/>
      <c r="D1668" s="232"/>
    </row>
    <row r="1669" spans="1:4" s="126" customFormat="1">
      <c r="A1669" s="232"/>
      <c r="B1669" s="232"/>
      <c r="C1669" s="232"/>
      <c r="D1669" s="232"/>
    </row>
    <row r="1670" spans="1:4" s="126" customFormat="1">
      <c r="A1670" s="232"/>
      <c r="B1670" s="232"/>
      <c r="C1670" s="232"/>
      <c r="D1670" s="232"/>
    </row>
    <row r="1671" spans="1:4" s="126" customFormat="1">
      <c r="A1671" s="232"/>
      <c r="B1671" s="232"/>
      <c r="C1671" s="232"/>
      <c r="D1671" s="232"/>
    </row>
    <row r="1672" spans="1:4" s="126" customFormat="1">
      <c r="A1672" s="232"/>
      <c r="B1672" s="232"/>
      <c r="C1672" s="232"/>
      <c r="D1672" s="232"/>
    </row>
    <row r="1673" spans="1:4" s="126" customFormat="1">
      <c r="A1673" s="232"/>
      <c r="B1673" s="232"/>
      <c r="C1673" s="232"/>
      <c r="D1673" s="232"/>
    </row>
    <row r="1674" spans="1:4" s="126" customFormat="1">
      <c r="A1674" s="232"/>
      <c r="B1674" s="232"/>
      <c r="C1674" s="232"/>
      <c r="D1674" s="232"/>
    </row>
    <row r="1675" spans="1:4" s="126" customFormat="1">
      <c r="A1675" s="232"/>
      <c r="B1675" s="232"/>
      <c r="C1675" s="232"/>
      <c r="D1675" s="232"/>
    </row>
    <row r="1676" spans="1:4" s="126" customFormat="1">
      <c r="A1676" s="232"/>
      <c r="B1676" s="232"/>
      <c r="C1676" s="232"/>
      <c r="D1676" s="232"/>
    </row>
    <row r="1677" spans="1:4" s="126" customFormat="1">
      <c r="A1677" s="232"/>
      <c r="B1677" s="232"/>
      <c r="C1677" s="232"/>
      <c r="D1677" s="232"/>
    </row>
    <row r="1678" spans="1:4" s="126" customFormat="1">
      <c r="A1678" s="232"/>
      <c r="B1678" s="232"/>
      <c r="C1678" s="232"/>
      <c r="D1678" s="232"/>
    </row>
    <row r="1679" spans="1:4" s="126" customFormat="1">
      <c r="A1679" s="232"/>
      <c r="B1679" s="232"/>
      <c r="C1679" s="232"/>
      <c r="D1679" s="232"/>
    </row>
    <row r="1680" spans="1:4" s="126" customFormat="1">
      <c r="A1680" s="232"/>
      <c r="B1680" s="232"/>
      <c r="C1680" s="232"/>
      <c r="D1680" s="232"/>
    </row>
    <row r="1681" spans="1:4" s="126" customFormat="1">
      <c r="A1681" s="232"/>
      <c r="B1681" s="232"/>
      <c r="C1681" s="232"/>
      <c r="D1681" s="232"/>
    </row>
    <row r="1682" spans="1:4" s="126" customFormat="1">
      <c r="A1682" s="232"/>
      <c r="B1682" s="232"/>
      <c r="C1682" s="232"/>
      <c r="D1682" s="232"/>
    </row>
    <row r="1683" spans="1:4" s="126" customFormat="1">
      <c r="A1683" s="232"/>
      <c r="B1683" s="232"/>
      <c r="C1683" s="232"/>
      <c r="D1683" s="232"/>
    </row>
    <row r="1684" spans="1:4" s="126" customFormat="1">
      <c r="A1684" s="232"/>
      <c r="B1684" s="232"/>
      <c r="C1684" s="232"/>
      <c r="D1684" s="232"/>
    </row>
    <row r="1685" spans="1:4" s="126" customFormat="1">
      <c r="A1685" s="232"/>
      <c r="B1685" s="232"/>
      <c r="C1685" s="232"/>
      <c r="D1685" s="232"/>
    </row>
    <row r="1686" spans="1:4" s="126" customFormat="1">
      <c r="A1686" s="232"/>
      <c r="B1686" s="232"/>
      <c r="C1686" s="232"/>
      <c r="D1686" s="232"/>
    </row>
    <row r="1687" spans="1:4" s="126" customFormat="1">
      <c r="A1687" s="232"/>
      <c r="B1687" s="232"/>
      <c r="C1687" s="232"/>
      <c r="D1687" s="232"/>
    </row>
    <row r="1688" spans="1:4" s="126" customFormat="1">
      <c r="A1688" s="232"/>
      <c r="B1688" s="232"/>
      <c r="C1688" s="232"/>
      <c r="D1688" s="232"/>
    </row>
    <row r="1689" spans="1:4" s="126" customFormat="1">
      <c r="A1689" s="232"/>
      <c r="B1689" s="232"/>
      <c r="C1689" s="232"/>
      <c r="D1689" s="232"/>
    </row>
    <row r="1690" spans="1:4" s="126" customFormat="1">
      <c r="A1690" s="232"/>
      <c r="B1690" s="232"/>
      <c r="C1690" s="232"/>
      <c r="D1690" s="232"/>
    </row>
    <row r="1691" spans="1:4" s="126" customFormat="1">
      <c r="A1691" s="232"/>
      <c r="B1691" s="232"/>
      <c r="C1691" s="232"/>
      <c r="D1691" s="232"/>
    </row>
    <row r="1692" spans="1:4" s="126" customFormat="1">
      <c r="A1692" s="232"/>
      <c r="B1692" s="232"/>
      <c r="C1692" s="232"/>
      <c r="D1692" s="232"/>
    </row>
    <row r="1693" spans="1:4" s="126" customFormat="1">
      <c r="A1693" s="232"/>
      <c r="B1693" s="232"/>
      <c r="C1693" s="232"/>
      <c r="D1693" s="232"/>
    </row>
    <row r="1694" spans="1:4" s="126" customFormat="1">
      <c r="A1694" s="232"/>
      <c r="B1694" s="232"/>
      <c r="C1694" s="232"/>
      <c r="D1694" s="232"/>
    </row>
    <row r="1695" spans="1:4" s="126" customFormat="1">
      <c r="A1695" s="232"/>
      <c r="B1695" s="232"/>
      <c r="C1695" s="232"/>
      <c r="D1695" s="232"/>
    </row>
    <row r="1696" spans="1:4" s="126" customFormat="1">
      <c r="A1696" s="232"/>
      <c r="B1696" s="232"/>
      <c r="C1696" s="232"/>
      <c r="D1696" s="232"/>
    </row>
    <row r="1697" spans="1:4" s="126" customFormat="1">
      <c r="A1697" s="232"/>
      <c r="B1697" s="232"/>
      <c r="C1697" s="232"/>
      <c r="D1697" s="232"/>
    </row>
    <row r="1698" spans="1:4" s="126" customFormat="1">
      <c r="A1698" s="232"/>
      <c r="B1698" s="232"/>
      <c r="C1698" s="232"/>
      <c r="D1698" s="232"/>
    </row>
    <row r="1699" spans="1:4" s="126" customFormat="1">
      <c r="A1699" s="232"/>
      <c r="B1699" s="232"/>
      <c r="C1699" s="232"/>
      <c r="D1699" s="232"/>
    </row>
    <row r="1700" spans="1:4" s="126" customFormat="1">
      <c r="A1700" s="232"/>
      <c r="B1700" s="232"/>
      <c r="C1700" s="232"/>
      <c r="D1700" s="232"/>
    </row>
    <row r="1701" spans="1:4" s="126" customFormat="1">
      <c r="A1701" s="232"/>
      <c r="B1701" s="232"/>
      <c r="C1701" s="232"/>
      <c r="D1701" s="232"/>
    </row>
    <row r="1702" spans="1:4" s="126" customFormat="1">
      <c r="A1702" s="232"/>
      <c r="B1702" s="232"/>
      <c r="C1702" s="232"/>
      <c r="D1702" s="232"/>
    </row>
    <row r="1703" spans="1:4" s="126" customFormat="1">
      <c r="A1703" s="232"/>
      <c r="B1703" s="232"/>
      <c r="C1703" s="232"/>
      <c r="D1703" s="232"/>
    </row>
    <row r="1704" spans="1:4" s="126" customFormat="1">
      <c r="A1704" s="232"/>
      <c r="B1704" s="232"/>
      <c r="C1704" s="232"/>
      <c r="D1704" s="232"/>
    </row>
    <row r="1705" spans="1:4" s="126" customFormat="1">
      <c r="A1705" s="232"/>
      <c r="B1705" s="232"/>
      <c r="C1705" s="232"/>
      <c r="D1705" s="232"/>
    </row>
    <row r="1706" spans="1:4" s="126" customFormat="1">
      <c r="A1706" s="232"/>
      <c r="B1706" s="232"/>
      <c r="C1706" s="232"/>
      <c r="D1706" s="232"/>
    </row>
    <row r="1707" spans="1:4" s="126" customFormat="1">
      <c r="A1707" s="232"/>
      <c r="B1707" s="232"/>
      <c r="C1707" s="232"/>
      <c r="D1707" s="232"/>
    </row>
    <row r="1708" spans="1:4" s="126" customFormat="1">
      <c r="A1708" s="232"/>
      <c r="B1708" s="232"/>
      <c r="C1708" s="232"/>
      <c r="D1708" s="232"/>
    </row>
    <row r="1709" spans="1:4" s="126" customFormat="1">
      <c r="A1709" s="232"/>
      <c r="B1709" s="232"/>
      <c r="C1709" s="232"/>
      <c r="D1709" s="232"/>
    </row>
    <row r="1710" spans="1:4" s="126" customFormat="1">
      <c r="A1710" s="232"/>
      <c r="B1710" s="232"/>
      <c r="C1710" s="232"/>
      <c r="D1710" s="232"/>
    </row>
    <row r="1711" spans="1:4" s="126" customFormat="1">
      <c r="A1711" s="232"/>
      <c r="B1711" s="232"/>
      <c r="C1711" s="232"/>
      <c r="D1711" s="232"/>
    </row>
    <row r="1712" spans="1:4" s="126" customFormat="1">
      <c r="A1712" s="232"/>
      <c r="B1712" s="232"/>
      <c r="C1712" s="232"/>
      <c r="D1712" s="232"/>
    </row>
    <row r="1713" spans="1:4" s="126" customFormat="1">
      <c r="A1713" s="232"/>
      <c r="B1713" s="232"/>
      <c r="C1713" s="232"/>
      <c r="D1713" s="232"/>
    </row>
    <row r="1714" spans="1:4" s="126" customFormat="1">
      <c r="A1714" s="232"/>
      <c r="B1714" s="232"/>
      <c r="C1714" s="232"/>
      <c r="D1714" s="232"/>
    </row>
    <row r="1715" spans="1:4" s="126" customFormat="1">
      <c r="A1715" s="232"/>
      <c r="B1715" s="232"/>
      <c r="C1715" s="232"/>
      <c r="D1715" s="232"/>
    </row>
    <row r="1716" spans="1:4" s="126" customFormat="1">
      <c r="A1716" s="232"/>
      <c r="B1716" s="232"/>
      <c r="C1716" s="232"/>
      <c r="D1716" s="232"/>
    </row>
    <row r="1717" spans="1:4" s="126" customFormat="1">
      <c r="A1717" s="232"/>
      <c r="B1717" s="232"/>
      <c r="C1717" s="232"/>
      <c r="D1717" s="232"/>
    </row>
    <row r="1718" spans="1:4" s="126" customFormat="1">
      <c r="A1718" s="232"/>
      <c r="B1718" s="232"/>
      <c r="C1718" s="232"/>
      <c r="D1718" s="232"/>
    </row>
    <row r="1719" spans="1:4" s="126" customFormat="1">
      <c r="A1719" s="232"/>
      <c r="B1719" s="232"/>
      <c r="C1719" s="232"/>
      <c r="D1719" s="232"/>
    </row>
    <row r="1720" spans="1:4" s="126" customFormat="1">
      <c r="A1720" s="232"/>
      <c r="B1720" s="232"/>
      <c r="C1720" s="232"/>
      <c r="D1720" s="232"/>
    </row>
    <row r="1721" spans="1:4" s="126" customFormat="1">
      <c r="A1721" s="232"/>
      <c r="B1721" s="232"/>
      <c r="C1721" s="232"/>
      <c r="D1721" s="232"/>
    </row>
    <row r="1722" spans="1:4" s="126" customFormat="1">
      <c r="A1722" s="232"/>
      <c r="B1722" s="232"/>
      <c r="C1722" s="232"/>
      <c r="D1722" s="232"/>
    </row>
    <row r="1723" spans="1:4" s="126" customFormat="1">
      <c r="A1723" s="232"/>
      <c r="B1723" s="232"/>
      <c r="C1723" s="232"/>
      <c r="D1723" s="232"/>
    </row>
    <row r="1724" spans="1:4" s="126" customFormat="1">
      <c r="A1724" s="232"/>
      <c r="B1724" s="232"/>
      <c r="C1724" s="232"/>
      <c r="D1724" s="232"/>
    </row>
    <row r="1725" spans="1:4" s="126" customFormat="1">
      <c r="A1725" s="232"/>
      <c r="B1725" s="232"/>
      <c r="C1725" s="232"/>
      <c r="D1725" s="232"/>
    </row>
    <row r="1726" spans="1:4" s="126" customFormat="1">
      <c r="A1726" s="232"/>
      <c r="B1726" s="232"/>
      <c r="C1726" s="232"/>
      <c r="D1726" s="232"/>
    </row>
    <row r="1727" spans="1:4" s="126" customFormat="1">
      <c r="A1727" s="232"/>
      <c r="B1727" s="232"/>
      <c r="C1727" s="232"/>
      <c r="D1727" s="232"/>
    </row>
    <row r="1728" spans="1:4" s="126" customFormat="1">
      <c r="A1728" s="232"/>
      <c r="B1728" s="232"/>
      <c r="C1728" s="232"/>
      <c r="D1728" s="232"/>
    </row>
    <row r="1729" spans="1:4" s="126" customFormat="1">
      <c r="A1729" s="232"/>
      <c r="B1729" s="232"/>
      <c r="C1729" s="232"/>
      <c r="D1729" s="232"/>
    </row>
    <row r="1730" spans="1:4" s="126" customFormat="1">
      <c r="A1730" s="232"/>
      <c r="B1730" s="232"/>
      <c r="C1730" s="232"/>
      <c r="D1730" s="232"/>
    </row>
    <row r="1731" spans="1:4" s="126" customFormat="1">
      <c r="A1731" s="232"/>
      <c r="B1731" s="232"/>
      <c r="C1731" s="232"/>
      <c r="D1731" s="232"/>
    </row>
    <row r="1732" spans="1:4" s="126" customFormat="1">
      <c r="A1732" s="232"/>
      <c r="B1732" s="232"/>
      <c r="C1732" s="232"/>
      <c r="D1732" s="232"/>
    </row>
    <row r="1733" spans="1:4" s="126" customFormat="1">
      <c r="A1733" s="232"/>
      <c r="B1733" s="232"/>
      <c r="C1733" s="232"/>
      <c r="D1733" s="232"/>
    </row>
    <row r="1734" spans="1:4" s="126" customFormat="1">
      <c r="A1734" s="232"/>
      <c r="B1734" s="232"/>
      <c r="C1734" s="232"/>
      <c r="D1734" s="232"/>
    </row>
    <row r="1735" spans="1:4" s="126" customFormat="1">
      <c r="A1735" s="232"/>
      <c r="B1735" s="232"/>
      <c r="C1735" s="232"/>
      <c r="D1735" s="232"/>
    </row>
    <row r="1736" spans="1:4" s="126" customFormat="1">
      <c r="A1736" s="232"/>
      <c r="B1736" s="232"/>
      <c r="C1736" s="232"/>
      <c r="D1736" s="232"/>
    </row>
    <row r="1737" spans="1:4" s="126" customFormat="1">
      <c r="A1737" s="232"/>
      <c r="B1737" s="232"/>
      <c r="C1737" s="232"/>
      <c r="D1737" s="232"/>
    </row>
    <row r="1738" spans="1:4" s="126" customFormat="1">
      <c r="A1738" s="232"/>
      <c r="B1738" s="232"/>
      <c r="C1738" s="232"/>
      <c r="D1738" s="232"/>
    </row>
    <row r="1739" spans="1:4" s="126" customFormat="1">
      <c r="A1739" s="232"/>
      <c r="B1739" s="232"/>
      <c r="C1739" s="232"/>
      <c r="D1739" s="232"/>
    </row>
    <row r="1740" spans="1:4" s="126" customFormat="1">
      <c r="A1740" s="232"/>
      <c r="B1740" s="232"/>
      <c r="C1740" s="232"/>
      <c r="D1740" s="232"/>
    </row>
    <row r="1741" spans="1:4" s="126" customFormat="1">
      <c r="A1741" s="232"/>
      <c r="B1741" s="232"/>
      <c r="C1741" s="232"/>
      <c r="D1741" s="232"/>
    </row>
    <row r="1742" spans="1:4" s="126" customFormat="1">
      <c r="A1742" s="232"/>
      <c r="B1742" s="232"/>
      <c r="C1742" s="232"/>
      <c r="D1742" s="232"/>
    </row>
    <row r="1743" spans="1:4" s="126" customFormat="1">
      <c r="A1743" s="232"/>
      <c r="B1743" s="232"/>
      <c r="C1743" s="232"/>
      <c r="D1743" s="232"/>
    </row>
    <row r="1744" spans="1:4" s="126" customFormat="1">
      <c r="A1744" s="232"/>
      <c r="B1744" s="232"/>
      <c r="C1744" s="232"/>
      <c r="D1744" s="232"/>
    </row>
    <row r="1745" spans="1:4" s="126" customFormat="1">
      <c r="A1745" s="232"/>
      <c r="B1745" s="232"/>
      <c r="C1745" s="232"/>
      <c r="D1745" s="232"/>
    </row>
    <row r="1746" spans="1:4" s="126" customFormat="1">
      <c r="A1746" s="232"/>
      <c r="B1746" s="232"/>
      <c r="C1746" s="232"/>
      <c r="D1746" s="232"/>
    </row>
    <row r="1747" spans="1:4" s="126" customFormat="1">
      <c r="A1747" s="232"/>
      <c r="B1747" s="232"/>
      <c r="C1747" s="232"/>
      <c r="D1747" s="232"/>
    </row>
    <row r="1748" spans="1:4" s="126" customFormat="1">
      <c r="A1748" s="232"/>
      <c r="B1748" s="232"/>
      <c r="C1748" s="232"/>
      <c r="D1748" s="232"/>
    </row>
    <row r="1749" spans="1:4" s="126" customFormat="1">
      <c r="A1749" s="232"/>
      <c r="B1749" s="232"/>
      <c r="C1749" s="232"/>
      <c r="D1749" s="232"/>
    </row>
    <row r="1750" spans="1:4" s="126" customFormat="1">
      <c r="A1750" s="232"/>
      <c r="B1750" s="232"/>
      <c r="C1750" s="232"/>
      <c r="D1750" s="232"/>
    </row>
    <row r="1751" spans="1:4" s="126" customFormat="1">
      <c r="A1751" s="232"/>
      <c r="B1751" s="232"/>
      <c r="C1751" s="232"/>
      <c r="D1751" s="232"/>
    </row>
    <row r="1752" spans="1:4" s="126" customFormat="1">
      <c r="A1752" s="232"/>
      <c r="B1752" s="232"/>
      <c r="C1752" s="232"/>
      <c r="D1752" s="232"/>
    </row>
    <row r="1753" spans="1:4" s="126" customFormat="1">
      <c r="A1753" s="232"/>
      <c r="B1753" s="232"/>
      <c r="C1753" s="232"/>
      <c r="D1753" s="232"/>
    </row>
    <row r="1754" spans="1:4" s="126" customFormat="1">
      <c r="A1754" s="232"/>
      <c r="B1754" s="232"/>
      <c r="C1754" s="232"/>
      <c r="D1754" s="232"/>
    </row>
    <row r="1755" spans="1:4" s="126" customFormat="1">
      <c r="A1755" s="232"/>
      <c r="B1755" s="232"/>
      <c r="C1755" s="232"/>
      <c r="D1755" s="232"/>
    </row>
    <row r="1756" spans="1:4" s="126" customFormat="1">
      <c r="A1756" s="232"/>
      <c r="B1756" s="232"/>
      <c r="C1756" s="232"/>
      <c r="D1756" s="232"/>
    </row>
    <row r="1757" spans="1:4" s="126" customFormat="1">
      <c r="A1757" s="232"/>
      <c r="B1757" s="232"/>
      <c r="C1757" s="232"/>
      <c r="D1757" s="232"/>
    </row>
    <row r="1758" spans="1:4" s="126" customFormat="1">
      <c r="A1758" s="232"/>
      <c r="B1758" s="232"/>
      <c r="C1758" s="232"/>
      <c r="D1758" s="232"/>
    </row>
    <row r="1759" spans="1:4" s="126" customFormat="1">
      <c r="A1759" s="232"/>
      <c r="B1759" s="232"/>
      <c r="C1759" s="232"/>
      <c r="D1759" s="232"/>
    </row>
    <row r="1760" spans="1:4" s="126" customFormat="1">
      <c r="A1760" s="232"/>
      <c r="B1760" s="232"/>
      <c r="C1760" s="232"/>
      <c r="D1760" s="232"/>
    </row>
    <row r="1761" spans="1:4" s="126" customFormat="1">
      <c r="A1761" s="232"/>
      <c r="B1761" s="232"/>
      <c r="C1761" s="232"/>
      <c r="D1761" s="232"/>
    </row>
    <row r="1762" spans="1:4" s="126" customFormat="1">
      <c r="A1762" s="232"/>
      <c r="B1762" s="232"/>
      <c r="C1762" s="232"/>
      <c r="D1762" s="232"/>
    </row>
    <row r="1763" spans="1:4" s="126" customFormat="1">
      <c r="A1763" s="232"/>
      <c r="B1763" s="232"/>
      <c r="C1763" s="232"/>
      <c r="D1763" s="232"/>
    </row>
    <row r="1764" spans="1:4" s="126" customFormat="1">
      <c r="A1764" s="232"/>
      <c r="B1764" s="232"/>
      <c r="C1764" s="232"/>
      <c r="D1764" s="232"/>
    </row>
    <row r="1765" spans="1:4" s="126" customFormat="1">
      <c r="A1765" s="232"/>
      <c r="B1765" s="232"/>
      <c r="C1765" s="232"/>
      <c r="D1765" s="232"/>
    </row>
    <row r="1766" spans="1:4" s="126" customFormat="1">
      <c r="A1766" s="232"/>
      <c r="B1766" s="232"/>
      <c r="C1766" s="232"/>
      <c r="D1766" s="232"/>
    </row>
    <row r="1767" spans="1:4" s="126" customFormat="1">
      <c r="A1767" s="232"/>
      <c r="B1767" s="232"/>
      <c r="C1767" s="232"/>
      <c r="D1767" s="232"/>
    </row>
    <row r="1768" spans="1:4" s="126" customFormat="1">
      <c r="A1768" s="232"/>
      <c r="B1768" s="232"/>
      <c r="C1768" s="232"/>
      <c r="D1768" s="232"/>
    </row>
    <row r="1769" spans="1:4" s="126" customFormat="1">
      <c r="A1769" s="232"/>
      <c r="B1769" s="232"/>
      <c r="C1769" s="232"/>
      <c r="D1769" s="232"/>
    </row>
    <row r="1770" spans="1:4" s="126" customFormat="1">
      <c r="A1770" s="232"/>
      <c r="B1770" s="232"/>
      <c r="C1770" s="232"/>
      <c r="D1770" s="232"/>
    </row>
    <row r="1771" spans="1:4" s="126" customFormat="1">
      <c r="A1771" s="232"/>
      <c r="B1771" s="232"/>
      <c r="C1771" s="232"/>
      <c r="D1771" s="232"/>
    </row>
    <row r="1772" spans="1:4" s="126" customFormat="1">
      <c r="A1772" s="232"/>
      <c r="B1772" s="232"/>
      <c r="C1772" s="232"/>
      <c r="D1772" s="232"/>
    </row>
    <row r="1773" spans="1:4" s="126" customFormat="1">
      <c r="A1773" s="232"/>
      <c r="B1773" s="232"/>
      <c r="C1773" s="232"/>
      <c r="D1773" s="232"/>
    </row>
    <row r="1774" spans="1:4" s="126" customFormat="1">
      <c r="A1774" s="232"/>
      <c r="B1774" s="232"/>
      <c r="C1774" s="232"/>
      <c r="D1774" s="232"/>
    </row>
    <row r="1775" spans="1:4" s="126" customFormat="1">
      <c r="A1775" s="232"/>
      <c r="B1775" s="232"/>
      <c r="C1775" s="232"/>
      <c r="D1775" s="232"/>
    </row>
    <row r="1776" spans="1:4" s="126" customFormat="1">
      <c r="A1776" s="232"/>
      <c r="B1776" s="232"/>
      <c r="C1776" s="232"/>
      <c r="D1776" s="232"/>
    </row>
    <row r="1777" spans="1:4" s="126" customFormat="1">
      <c r="A1777" s="232"/>
      <c r="B1777" s="232"/>
      <c r="C1777" s="232"/>
      <c r="D1777" s="232"/>
    </row>
    <row r="1778" spans="1:4" s="126" customFormat="1">
      <c r="A1778" s="232"/>
      <c r="B1778" s="232"/>
      <c r="C1778" s="232"/>
      <c r="D1778" s="232"/>
    </row>
    <row r="1779" spans="1:4" s="126" customFormat="1">
      <c r="A1779" s="232"/>
      <c r="B1779" s="232"/>
      <c r="C1779" s="232"/>
      <c r="D1779" s="232"/>
    </row>
    <row r="1780" spans="1:4" s="126" customFormat="1">
      <c r="A1780" s="232"/>
      <c r="B1780" s="232"/>
      <c r="C1780" s="232"/>
      <c r="D1780" s="232"/>
    </row>
    <row r="1781" spans="1:4" s="126" customFormat="1">
      <c r="A1781" s="232"/>
      <c r="B1781" s="232"/>
      <c r="C1781" s="232"/>
      <c r="D1781" s="232"/>
    </row>
    <row r="1782" spans="1:4" s="126" customFormat="1">
      <c r="A1782" s="232"/>
      <c r="B1782" s="232"/>
      <c r="C1782" s="232"/>
      <c r="D1782" s="232"/>
    </row>
    <row r="1783" spans="1:4" s="126" customFormat="1">
      <c r="A1783" s="232"/>
      <c r="B1783" s="232"/>
      <c r="C1783" s="232"/>
      <c r="D1783" s="232"/>
    </row>
    <row r="1784" spans="1:4" s="126" customFormat="1">
      <c r="A1784" s="232"/>
      <c r="B1784" s="232"/>
      <c r="C1784" s="232"/>
      <c r="D1784" s="232"/>
    </row>
    <row r="1785" spans="1:4" s="126" customFormat="1">
      <c r="A1785" s="232"/>
      <c r="B1785" s="232"/>
      <c r="C1785" s="232"/>
      <c r="D1785" s="232"/>
    </row>
    <row r="1786" spans="1:4" s="126" customFormat="1">
      <c r="A1786" s="232"/>
      <c r="B1786" s="232"/>
      <c r="C1786" s="232"/>
      <c r="D1786" s="232"/>
    </row>
    <row r="1787" spans="1:4" s="126" customFormat="1">
      <c r="A1787" s="232"/>
      <c r="B1787" s="232"/>
      <c r="C1787" s="232"/>
      <c r="D1787" s="232"/>
    </row>
    <row r="1788" spans="1:4" s="126" customFormat="1">
      <c r="A1788" s="232"/>
      <c r="B1788" s="232"/>
      <c r="C1788" s="232"/>
      <c r="D1788" s="232"/>
    </row>
    <row r="1789" spans="1:4" s="126" customFormat="1">
      <c r="A1789" s="232"/>
      <c r="B1789" s="232"/>
      <c r="C1789" s="232"/>
      <c r="D1789" s="232"/>
    </row>
    <row r="1790" spans="1:4" s="126" customFormat="1">
      <c r="A1790" s="232"/>
      <c r="B1790" s="232"/>
      <c r="C1790" s="232"/>
      <c r="D1790" s="232"/>
    </row>
    <row r="1791" spans="1:4" s="126" customFormat="1">
      <c r="A1791" s="232"/>
      <c r="B1791" s="232"/>
      <c r="C1791" s="232"/>
      <c r="D1791" s="232"/>
    </row>
    <row r="1792" spans="1:4" s="126" customFormat="1">
      <c r="A1792" s="232"/>
      <c r="B1792" s="232"/>
      <c r="C1792" s="232"/>
      <c r="D1792" s="232"/>
    </row>
    <row r="1793" spans="1:4" s="126" customFormat="1">
      <c r="A1793" s="232"/>
      <c r="B1793" s="232"/>
      <c r="C1793" s="232"/>
      <c r="D1793" s="232"/>
    </row>
    <row r="1794" spans="1:4" s="126" customFormat="1">
      <c r="A1794" s="232"/>
      <c r="B1794" s="232"/>
      <c r="C1794" s="232"/>
      <c r="D1794" s="232"/>
    </row>
    <row r="1795" spans="1:4" s="126" customFormat="1">
      <c r="A1795" s="232"/>
      <c r="B1795" s="232"/>
      <c r="C1795" s="232"/>
      <c r="D1795" s="232"/>
    </row>
    <row r="1796" spans="1:4" s="126" customFormat="1">
      <c r="A1796" s="232"/>
      <c r="B1796" s="232"/>
      <c r="C1796" s="232"/>
      <c r="D1796" s="232"/>
    </row>
    <row r="1797" spans="1:4" s="126" customFormat="1">
      <c r="A1797" s="232"/>
      <c r="B1797" s="232"/>
      <c r="C1797" s="232"/>
      <c r="D1797" s="232"/>
    </row>
    <row r="1798" spans="1:4" s="126" customFormat="1">
      <c r="A1798" s="232"/>
      <c r="B1798" s="232"/>
      <c r="C1798" s="232"/>
      <c r="D1798" s="232"/>
    </row>
    <row r="1799" spans="1:4" s="126" customFormat="1">
      <c r="A1799" s="232"/>
      <c r="B1799" s="232"/>
      <c r="C1799" s="232"/>
      <c r="D1799" s="232"/>
    </row>
    <row r="1800" spans="1:4" s="126" customFormat="1">
      <c r="A1800" s="232"/>
      <c r="B1800" s="232"/>
      <c r="C1800" s="232"/>
      <c r="D1800" s="232"/>
    </row>
    <row r="1801" spans="1:4" s="126" customFormat="1">
      <c r="A1801" s="232"/>
      <c r="B1801" s="232"/>
      <c r="C1801" s="232"/>
      <c r="D1801" s="232"/>
    </row>
    <row r="1802" spans="1:4" s="126" customFormat="1">
      <c r="A1802" s="232"/>
      <c r="B1802" s="232"/>
      <c r="C1802" s="232"/>
      <c r="D1802" s="232"/>
    </row>
    <row r="1803" spans="1:4" s="126" customFormat="1">
      <c r="A1803" s="232"/>
      <c r="B1803" s="232"/>
      <c r="C1803" s="232"/>
      <c r="D1803" s="232"/>
    </row>
    <row r="1804" spans="1:4" s="126" customFormat="1">
      <c r="A1804" s="232"/>
      <c r="B1804" s="232"/>
      <c r="C1804" s="232"/>
      <c r="D1804" s="232"/>
    </row>
    <row r="1805" spans="1:4" s="126" customFormat="1">
      <c r="A1805" s="232"/>
      <c r="B1805" s="232"/>
      <c r="C1805" s="232"/>
      <c r="D1805" s="232"/>
    </row>
    <row r="1806" spans="1:4" s="126" customFormat="1">
      <c r="A1806" s="232"/>
      <c r="B1806" s="232"/>
      <c r="C1806" s="232"/>
      <c r="D1806" s="232"/>
    </row>
    <row r="1807" spans="1:4" s="126" customFormat="1">
      <c r="A1807" s="232"/>
      <c r="B1807" s="232"/>
      <c r="C1807" s="232"/>
      <c r="D1807" s="232"/>
    </row>
    <row r="1808" spans="1:4" s="126" customFormat="1">
      <c r="A1808" s="232"/>
      <c r="B1808" s="232"/>
      <c r="C1808" s="232"/>
      <c r="D1808" s="232"/>
    </row>
    <row r="1809" spans="1:4" s="126" customFormat="1">
      <c r="A1809" s="232"/>
      <c r="B1809" s="232"/>
      <c r="C1809" s="232"/>
      <c r="D1809" s="232"/>
    </row>
    <row r="1810" spans="1:4" s="126" customFormat="1">
      <c r="A1810" s="232"/>
      <c r="B1810" s="232"/>
      <c r="C1810" s="232"/>
      <c r="D1810" s="232"/>
    </row>
    <row r="1811" spans="1:4" s="126" customFormat="1">
      <c r="A1811" s="232"/>
      <c r="B1811" s="232"/>
      <c r="C1811" s="232"/>
      <c r="D1811" s="232"/>
    </row>
    <row r="1812" spans="1:4" s="126" customFormat="1">
      <c r="A1812" s="232"/>
      <c r="B1812" s="232"/>
      <c r="C1812" s="232"/>
      <c r="D1812" s="232"/>
    </row>
    <row r="1813" spans="1:4" s="126" customFormat="1">
      <c r="A1813" s="232"/>
      <c r="B1813" s="232"/>
      <c r="C1813" s="232"/>
      <c r="D1813" s="232"/>
    </row>
    <row r="1814" spans="1:4" s="126" customFormat="1">
      <c r="A1814" s="232"/>
      <c r="B1814" s="232"/>
      <c r="C1814" s="232"/>
      <c r="D1814" s="232"/>
    </row>
    <row r="1815" spans="1:4" s="126" customFormat="1">
      <c r="A1815" s="232"/>
      <c r="B1815" s="232"/>
      <c r="C1815" s="232"/>
      <c r="D1815" s="232"/>
    </row>
    <row r="1816" spans="1:4" s="126" customFormat="1">
      <c r="A1816" s="232"/>
      <c r="B1816" s="232"/>
      <c r="C1816" s="232"/>
      <c r="D1816" s="232"/>
    </row>
    <row r="1817" spans="1:4" s="126" customFormat="1">
      <c r="A1817" s="232"/>
      <c r="B1817" s="232"/>
      <c r="C1817" s="232"/>
      <c r="D1817" s="232"/>
    </row>
    <row r="1818" spans="1:4" s="126" customFormat="1">
      <c r="A1818" s="232"/>
      <c r="B1818" s="232"/>
      <c r="C1818" s="232"/>
      <c r="D1818" s="232"/>
    </row>
    <row r="1819" spans="1:4" s="126" customFormat="1">
      <c r="A1819" s="232"/>
      <c r="B1819" s="232"/>
      <c r="C1819" s="232"/>
      <c r="D1819" s="232"/>
    </row>
    <row r="1820" spans="1:4" s="126" customFormat="1">
      <c r="A1820" s="232"/>
      <c r="B1820" s="232"/>
      <c r="C1820" s="232"/>
      <c r="D1820" s="232"/>
    </row>
    <row r="1821" spans="1:4" s="126" customFormat="1">
      <c r="A1821" s="232"/>
      <c r="B1821" s="232"/>
      <c r="C1821" s="232"/>
      <c r="D1821" s="232"/>
    </row>
    <row r="1822" spans="1:4" s="126" customFormat="1">
      <c r="A1822" s="232"/>
      <c r="B1822" s="232"/>
      <c r="C1822" s="232"/>
      <c r="D1822" s="232"/>
    </row>
    <row r="1823" spans="1:4" s="126" customFormat="1">
      <c r="A1823" s="232"/>
      <c r="B1823" s="232"/>
      <c r="C1823" s="232"/>
      <c r="D1823" s="232"/>
    </row>
    <row r="1824" spans="1:4" s="126" customFormat="1">
      <c r="A1824" s="232"/>
      <c r="B1824" s="232"/>
      <c r="C1824" s="232"/>
      <c r="D1824" s="232"/>
    </row>
    <row r="1825" spans="1:4" s="126" customFormat="1">
      <c r="A1825" s="232"/>
      <c r="B1825" s="232"/>
      <c r="C1825" s="232"/>
      <c r="D1825" s="232"/>
    </row>
    <row r="1826" spans="1:4" s="126" customFormat="1">
      <c r="A1826" s="232"/>
      <c r="B1826" s="232"/>
      <c r="C1826" s="232"/>
      <c r="D1826" s="232"/>
    </row>
    <row r="1827" spans="1:4" s="126" customFormat="1">
      <c r="A1827" s="232"/>
      <c r="B1827" s="232"/>
      <c r="C1827" s="232"/>
      <c r="D1827" s="232"/>
    </row>
    <row r="1828" spans="1:4" s="126" customFormat="1">
      <c r="A1828" s="232"/>
      <c r="B1828" s="232"/>
      <c r="C1828" s="232"/>
      <c r="D1828" s="232"/>
    </row>
    <row r="1829" spans="1:4" s="126" customFormat="1">
      <c r="A1829" s="232"/>
      <c r="B1829" s="232"/>
      <c r="C1829" s="232"/>
      <c r="D1829" s="232"/>
    </row>
    <row r="1830" spans="1:4" s="126" customFormat="1">
      <c r="A1830" s="232"/>
      <c r="B1830" s="232"/>
      <c r="C1830" s="232"/>
      <c r="D1830" s="232"/>
    </row>
    <row r="1831" spans="1:4" s="126" customFormat="1">
      <c r="A1831" s="232"/>
      <c r="B1831" s="232"/>
      <c r="C1831" s="232"/>
      <c r="D1831" s="232"/>
    </row>
    <row r="1832" spans="1:4" s="126" customFormat="1">
      <c r="A1832" s="232"/>
      <c r="B1832" s="232"/>
      <c r="C1832" s="232"/>
      <c r="D1832" s="232"/>
    </row>
    <row r="1833" spans="1:4" s="126" customFormat="1">
      <c r="A1833" s="232"/>
      <c r="B1833" s="232"/>
      <c r="C1833" s="232"/>
      <c r="D1833" s="232"/>
    </row>
    <row r="1834" spans="1:4" s="126" customFormat="1">
      <c r="A1834" s="232"/>
      <c r="B1834" s="232"/>
      <c r="C1834" s="232"/>
      <c r="D1834" s="232"/>
    </row>
    <row r="1835" spans="1:4" s="126" customFormat="1">
      <c r="A1835" s="232"/>
      <c r="B1835" s="232"/>
      <c r="C1835" s="232"/>
      <c r="D1835" s="232"/>
    </row>
    <row r="1836" spans="1:4" s="126" customFormat="1">
      <c r="A1836" s="232"/>
      <c r="B1836" s="232"/>
      <c r="C1836" s="232"/>
      <c r="D1836" s="232"/>
    </row>
    <row r="1837" spans="1:4" s="126" customFormat="1">
      <c r="A1837" s="232"/>
      <c r="B1837" s="232"/>
      <c r="C1837" s="232"/>
      <c r="D1837" s="232"/>
    </row>
    <row r="1838" spans="1:4" s="126" customFormat="1">
      <c r="A1838" s="232"/>
      <c r="B1838" s="232"/>
      <c r="C1838" s="232"/>
      <c r="D1838" s="232"/>
    </row>
    <row r="1839" spans="1:4" s="126" customFormat="1">
      <c r="A1839" s="232"/>
      <c r="B1839" s="232"/>
      <c r="C1839" s="232"/>
      <c r="D1839" s="232"/>
    </row>
    <row r="1840" spans="1:4" s="126" customFormat="1">
      <c r="A1840" s="232"/>
      <c r="B1840" s="232"/>
      <c r="C1840" s="232"/>
      <c r="D1840" s="232"/>
    </row>
    <row r="1841" spans="1:4" s="126" customFormat="1">
      <c r="A1841" s="232"/>
      <c r="B1841" s="232"/>
      <c r="C1841" s="232"/>
      <c r="D1841" s="232"/>
    </row>
    <row r="1842" spans="1:4" s="126" customFormat="1">
      <c r="A1842" s="232"/>
      <c r="B1842" s="232"/>
      <c r="C1842" s="232"/>
      <c r="D1842" s="232"/>
    </row>
    <row r="1843" spans="1:4" s="126" customFormat="1">
      <c r="A1843" s="232"/>
      <c r="B1843" s="232"/>
      <c r="C1843" s="232"/>
      <c r="D1843" s="232"/>
    </row>
    <row r="1844" spans="1:4" s="126" customFormat="1">
      <c r="A1844" s="232"/>
      <c r="B1844" s="232"/>
      <c r="C1844" s="232"/>
      <c r="D1844" s="232"/>
    </row>
    <row r="1845" spans="1:4" s="126" customFormat="1">
      <c r="A1845" s="232"/>
      <c r="B1845" s="232"/>
      <c r="C1845" s="232"/>
      <c r="D1845" s="232"/>
    </row>
    <row r="1846" spans="1:4" s="126" customFormat="1">
      <c r="A1846" s="232"/>
      <c r="B1846" s="232"/>
      <c r="C1846" s="232"/>
      <c r="D1846" s="232"/>
    </row>
    <row r="1847" spans="1:4" s="126" customFormat="1">
      <c r="A1847" s="232"/>
      <c r="B1847" s="232"/>
      <c r="C1847" s="232"/>
      <c r="D1847" s="232"/>
    </row>
    <row r="1848" spans="1:4" s="126" customFormat="1">
      <c r="A1848" s="232"/>
      <c r="B1848" s="232"/>
      <c r="C1848" s="232"/>
      <c r="D1848" s="232"/>
    </row>
    <row r="1849" spans="1:4" s="126" customFormat="1">
      <c r="A1849" s="232"/>
      <c r="B1849" s="232"/>
      <c r="C1849" s="232"/>
      <c r="D1849" s="232"/>
    </row>
    <row r="1850" spans="1:4" s="126" customFormat="1">
      <c r="A1850" s="232"/>
      <c r="B1850" s="232"/>
      <c r="C1850" s="232"/>
      <c r="D1850" s="232"/>
    </row>
    <row r="1851" spans="1:4" s="126" customFormat="1">
      <c r="A1851" s="232"/>
      <c r="B1851" s="232"/>
      <c r="C1851" s="232"/>
      <c r="D1851" s="232"/>
    </row>
    <row r="1852" spans="1:4" s="126" customFormat="1">
      <c r="A1852" s="232"/>
      <c r="B1852" s="232"/>
      <c r="C1852" s="232"/>
      <c r="D1852" s="232"/>
    </row>
    <row r="1853" spans="1:4" s="126" customFormat="1">
      <c r="A1853" s="232"/>
      <c r="B1853" s="232"/>
      <c r="C1853" s="232"/>
      <c r="D1853" s="232"/>
    </row>
    <row r="1854" spans="1:4" s="126" customFormat="1">
      <c r="A1854" s="232"/>
      <c r="B1854" s="232"/>
      <c r="C1854" s="232"/>
      <c r="D1854" s="232"/>
    </row>
    <row r="1855" spans="1:4" s="126" customFormat="1">
      <c r="A1855" s="232"/>
      <c r="B1855" s="232"/>
      <c r="C1855" s="232"/>
      <c r="D1855" s="232"/>
    </row>
    <row r="1856" spans="1:4" s="126" customFormat="1">
      <c r="A1856" s="232"/>
      <c r="B1856" s="232"/>
      <c r="C1856" s="232"/>
      <c r="D1856" s="232"/>
    </row>
    <row r="1857" spans="1:4" s="126" customFormat="1">
      <c r="A1857" s="232"/>
      <c r="B1857" s="232"/>
      <c r="C1857" s="232"/>
      <c r="D1857" s="232"/>
    </row>
    <row r="1858" spans="1:4" s="126" customFormat="1">
      <c r="A1858" s="232"/>
      <c r="B1858" s="232"/>
      <c r="C1858" s="232"/>
      <c r="D1858" s="232"/>
    </row>
    <row r="1859" spans="1:4" s="126" customFormat="1">
      <c r="A1859" s="232"/>
      <c r="B1859" s="232"/>
      <c r="C1859" s="232"/>
      <c r="D1859" s="232"/>
    </row>
    <row r="1860" spans="1:4" s="126" customFormat="1">
      <c r="A1860" s="232"/>
      <c r="B1860" s="232"/>
      <c r="C1860" s="232"/>
      <c r="D1860" s="232"/>
    </row>
    <row r="1861" spans="1:4" s="126" customFormat="1">
      <c r="A1861" s="232"/>
      <c r="B1861" s="232"/>
      <c r="C1861" s="232"/>
      <c r="D1861" s="232"/>
    </row>
    <row r="1862" spans="1:4" s="126" customFormat="1">
      <c r="A1862" s="232"/>
      <c r="B1862" s="232"/>
      <c r="C1862" s="232"/>
      <c r="D1862" s="232"/>
    </row>
    <row r="1863" spans="1:4" s="126" customFormat="1">
      <c r="A1863" s="232"/>
      <c r="B1863" s="232"/>
      <c r="C1863" s="232"/>
      <c r="D1863" s="232"/>
    </row>
    <row r="1864" spans="1:4" s="126" customFormat="1">
      <c r="A1864" s="232"/>
      <c r="B1864" s="232"/>
      <c r="C1864" s="232"/>
      <c r="D1864" s="232"/>
    </row>
    <row r="1865" spans="1:4" s="126" customFormat="1">
      <c r="A1865" s="232"/>
      <c r="B1865" s="232"/>
      <c r="C1865" s="232"/>
      <c r="D1865" s="232"/>
    </row>
    <row r="1866" spans="1:4" s="126" customFormat="1">
      <c r="A1866" s="232"/>
      <c r="B1866" s="232"/>
      <c r="C1866" s="232"/>
      <c r="D1866" s="232"/>
    </row>
    <row r="1867" spans="1:4" s="126" customFormat="1">
      <c r="A1867" s="232"/>
      <c r="B1867" s="232"/>
      <c r="C1867" s="232"/>
      <c r="D1867" s="232"/>
    </row>
    <row r="1868" spans="1:4" s="126" customFormat="1">
      <c r="A1868" s="232"/>
      <c r="B1868" s="232"/>
      <c r="C1868" s="232"/>
      <c r="D1868" s="232"/>
    </row>
    <row r="1869" spans="1:4" s="126" customFormat="1">
      <c r="A1869" s="232"/>
      <c r="B1869" s="232"/>
      <c r="C1869" s="232"/>
      <c r="D1869" s="232"/>
    </row>
    <row r="1870" spans="1:4" s="126" customFormat="1">
      <c r="A1870" s="232"/>
      <c r="B1870" s="232"/>
      <c r="C1870" s="232"/>
      <c r="D1870" s="232"/>
    </row>
    <row r="1871" spans="1:4" s="126" customFormat="1">
      <c r="A1871" s="232"/>
      <c r="B1871" s="232"/>
      <c r="C1871" s="232"/>
      <c r="D1871" s="232"/>
    </row>
    <row r="1872" spans="1:4" s="126" customFormat="1">
      <c r="A1872" s="232"/>
      <c r="B1872" s="232"/>
      <c r="C1872" s="232"/>
      <c r="D1872" s="232"/>
    </row>
    <row r="1873" spans="1:4" s="126" customFormat="1">
      <c r="A1873" s="232"/>
      <c r="B1873" s="232"/>
      <c r="C1873" s="232"/>
      <c r="D1873" s="232"/>
    </row>
    <row r="1874" spans="1:4" s="126" customFormat="1">
      <c r="A1874" s="232"/>
      <c r="B1874" s="232"/>
      <c r="C1874" s="232"/>
      <c r="D1874" s="232"/>
    </row>
    <row r="1875" spans="1:4" s="126" customFormat="1">
      <c r="A1875" s="232"/>
      <c r="B1875" s="232"/>
      <c r="C1875" s="232"/>
      <c r="D1875" s="232"/>
    </row>
    <row r="1876" spans="1:4" s="126" customFormat="1">
      <c r="A1876" s="232"/>
      <c r="B1876" s="232"/>
      <c r="C1876" s="232"/>
      <c r="D1876" s="232"/>
    </row>
    <row r="1877" spans="1:4" s="126" customFormat="1">
      <c r="A1877" s="232"/>
      <c r="B1877" s="232"/>
      <c r="C1877" s="232"/>
      <c r="D1877" s="232"/>
    </row>
    <row r="1878" spans="1:4" s="126" customFormat="1">
      <c r="A1878" s="232"/>
      <c r="B1878" s="232"/>
      <c r="C1878" s="232"/>
      <c r="D1878" s="232"/>
    </row>
    <row r="1879" spans="1:4" s="126" customFormat="1">
      <c r="A1879" s="232"/>
      <c r="B1879" s="232"/>
      <c r="C1879" s="232"/>
      <c r="D1879" s="232"/>
    </row>
    <row r="1880" spans="1:4" s="126" customFormat="1">
      <c r="A1880" s="232"/>
      <c r="B1880" s="232"/>
      <c r="C1880" s="232"/>
      <c r="D1880" s="232"/>
    </row>
    <row r="1881" spans="1:4" s="126" customFormat="1">
      <c r="A1881" s="232"/>
      <c r="B1881" s="232"/>
      <c r="C1881" s="232"/>
      <c r="D1881" s="232"/>
    </row>
    <row r="1882" spans="1:4" s="126" customFormat="1">
      <c r="A1882" s="232"/>
      <c r="B1882" s="232"/>
      <c r="C1882" s="232"/>
      <c r="D1882" s="232"/>
    </row>
    <row r="1883" spans="1:4" s="126" customFormat="1">
      <c r="A1883" s="232"/>
      <c r="B1883" s="232"/>
      <c r="C1883" s="232"/>
      <c r="D1883" s="232"/>
    </row>
    <row r="1884" spans="1:4" s="126" customFormat="1">
      <c r="A1884" s="232"/>
      <c r="B1884" s="232"/>
      <c r="C1884" s="232"/>
      <c r="D1884" s="232"/>
    </row>
    <row r="1885" spans="1:4" s="126" customFormat="1">
      <c r="A1885" s="232"/>
      <c r="B1885" s="232"/>
      <c r="C1885" s="232"/>
      <c r="D1885" s="232"/>
    </row>
    <row r="1886" spans="1:4" s="126" customFormat="1">
      <c r="A1886" s="232"/>
      <c r="B1886" s="232"/>
      <c r="C1886" s="232"/>
      <c r="D1886" s="232"/>
    </row>
    <row r="1887" spans="1:4" s="126" customFormat="1">
      <c r="A1887" s="232"/>
      <c r="B1887" s="232"/>
      <c r="C1887" s="232"/>
      <c r="D1887" s="232"/>
    </row>
    <row r="1888" spans="1:4" s="126" customFormat="1">
      <c r="A1888" s="232"/>
      <c r="B1888" s="232"/>
      <c r="C1888" s="232"/>
      <c r="D1888" s="232"/>
    </row>
    <row r="1889" spans="1:4" s="126" customFormat="1">
      <c r="A1889" s="232"/>
      <c r="B1889" s="232"/>
      <c r="C1889" s="232"/>
      <c r="D1889" s="232"/>
    </row>
    <row r="1890" spans="1:4" s="126" customFormat="1">
      <c r="A1890" s="232"/>
      <c r="B1890" s="232"/>
      <c r="C1890" s="232"/>
      <c r="D1890" s="232"/>
    </row>
    <row r="1891" spans="1:4" s="126" customFormat="1">
      <c r="A1891" s="232"/>
      <c r="B1891" s="232"/>
      <c r="C1891" s="232"/>
      <c r="D1891" s="232"/>
    </row>
    <row r="1892" spans="1:4" s="126" customFormat="1">
      <c r="A1892" s="232"/>
      <c r="B1892" s="232"/>
      <c r="C1892" s="232"/>
      <c r="D1892" s="232"/>
    </row>
    <row r="1893" spans="1:4" s="126" customFormat="1">
      <c r="A1893" s="232"/>
      <c r="B1893" s="232"/>
      <c r="C1893" s="232"/>
      <c r="D1893" s="232"/>
    </row>
    <row r="1894" spans="1:4" s="126" customFormat="1">
      <c r="A1894" s="232"/>
      <c r="B1894" s="232"/>
      <c r="C1894" s="232"/>
      <c r="D1894" s="232"/>
    </row>
    <row r="1895" spans="1:4" s="126" customFormat="1">
      <c r="A1895" s="232"/>
      <c r="B1895" s="232"/>
      <c r="C1895" s="232"/>
      <c r="D1895" s="232"/>
    </row>
    <row r="1896" spans="1:4" s="126" customFormat="1">
      <c r="A1896" s="232"/>
      <c r="B1896" s="232"/>
      <c r="C1896" s="232"/>
      <c r="D1896" s="232"/>
    </row>
    <row r="1897" spans="1:4" s="126" customFormat="1">
      <c r="A1897" s="232"/>
      <c r="B1897" s="232"/>
      <c r="C1897" s="232"/>
      <c r="D1897" s="232"/>
    </row>
    <row r="1898" spans="1:4" s="126" customFormat="1">
      <c r="A1898" s="232"/>
      <c r="B1898" s="232"/>
      <c r="C1898" s="232"/>
      <c r="D1898" s="232"/>
    </row>
    <row r="1899" spans="1:4" s="126" customFormat="1">
      <c r="A1899" s="232"/>
      <c r="B1899" s="232"/>
      <c r="C1899" s="232"/>
      <c r="D1899" s="232"/>
    </row>
    <row r="1900" spans="1:4" s="126" customFormat="1">
      <c r="A1900" s="232"/>
      <c r="B1900" s="232"/>
      <c r="C1900" s="232"/>
      <c r="D1900" s="232"/>
    </row>
    <row r="1901" spans="1:4" s="126" customFormat="1">
      <c r="A1901" s="232"/>
      <c r="B1901" s="232"/>
      <c r="C1901" s="232"/>
      <c r="D1901" s="232"/>
    </row>
    <row r="1902" spans="1:4" s="126" customFormat="1">
      <c r="A1902" s="232"/>
      <c r="B1902" s="232"/>
      <c r="C1902" s="232"/>
      <c r="D1902" s="232"/>
    </row>
    <row r="1903" spans="1:4" s="126" customFormat="1">
      <c r="A1903" s="232"/>
      <c r="B1903" s="232"/>
      <c r="C1903" s="232"/>
      <c r="D1903" s="232"/>
    </row>
    <row r="1904" spans="1:4" s="126" customFormat="1">
      <c r="A1904" s="232"/>
      <c r="B1904" s="232"/>
      <c r="C1904" s="232"/>
      <c r="D1904" s="232"/>
    </row>
    <row r="1905" spans="1:4" s="126" customFormat="1">
      <c r="A1905" s="232"/>
      <c r="B1905" s="232"/>
      <c r="C1905" s="232"/>
      <c r="D1905" s="232"/>
    </row>
    <row r="1906" spans="1:4" s="126" customFormat="1">
      <c r="A1906" s="232"/>
      <c r="B1906" s="232"/>
      <c r="C1906" s="232"/>
      <c r="D1906" s="232"/>
    </row>
    <row r="1907" spans="1:4" s="126" customFormat="1">
      <c r="A1907" s="232"/>
      <c r="B1907" s="232"/>
      <c r="C1907" s="232"/>
      <c r="D1907" s="232"/>
    </row>
    <row r="1908" spans="1:4" s="126" customFormat="1">
      <c r="A1908" s="232"/>
      <c r="B1908" s="232"/>
      <c r="C1908" s="232"/>
      <c r="D1908" s="232"/>
    </row>
    <row r="1909" spans="1:4" s="126" customFormat="1">
      <c r="A1909" s="232"/>
      <c r="B1909" s="232"/>
      <c r="C1909" s="232"/>
      <c r="D1909" s="232"/>
    </row>
    <row r="1910" spans="1:4" s="126" customFormat="1">
      <c r="A1910" s="232"/>
      <c r="B1910" s="232"/>
      <c r="C1910" s="232"/>
      <c r="D1910" s="232"/>
    </row>
    <row r="1911" spans="1:4" s="126" customFormat="1">
      <c r="A1911" s="232"/>
      <c r="B1911" s="232"/>
      <c r="C1911" s="232"/>
      <c r="D1911" s="232"/>
    </row>
    <row r="1912" spans="1:4" s="126" customFormat="1">
      <c r="A1912" s="232"/>
      <c r="B1912" s="232"/>
      <c r="C1912" s="232"/>
      <c r="D1912" s="232"/>
    </row>
    <row r="1913" spans="1:4" s="126" customFormat="1">
      <c r="A1913" s="232"/>
      <c r="B1913" s="232"/>
      <c r="C1913" s="232"/>
      <c r="D1913" s="232"/>
    </row>
    <row r="1914" spans="1:4" s="126" customFormat="1">
      <c r="A1914" s="232"/>
      <c r="B1914" s="232"/>
      <c r="C1914" s="232"/>
      <c r="D1914" s="232"/>
    </row>
    <row r="1915" spans="1:4" s="126" customFormat="1">
      <c r="A1915" s="232"/>
      <c r="B1915" s="232"/>
      <c r="C1915" s="232"/>
      <c r="D1915" s="232"/>
    </row>
    <row r="1916" spans="1:4" s="126" customFormat="1">
      <c r="A1916" s="232"/>
      <c r="B1916" s="232"/>
      <c r="C1916" s="232"/>
      <c r="D1916" s="232"/>
    </row>
    <row r="1917" spans="1:4" s="126" customFormat="1">
      <c r="A1917" s="232"/>
      <c r="B1917" s="232"/>
      <c r="C1917" s="232"/>
      <c r="D1917" s="232"/>
    </row>
    <row r="1918" spans="1:4" s="126" customFormat="1">
      <c r="A1918" s="232"/>
      <c r="B1918" s="232"/>
      <c r="C1918" s="232"/>
      <c r="D1918" s="232"/>
    </row>
    <row r="1919" spans="1:4" s="126" customFormat="1">
      <c r="A1919" s="232"/>
      <c r="B1919" s="232"/>
      <c r="C1919" s="232"/>
      <c r="D1919" s="232"/>
    </row>
    <row r="1920" spans="1:4" s="126" customFormat="1">
      <c r="A1920" s="232"/>
      <c r="B1920" s="232"/>
      <c r="C1920" s="232"/>
      <c r="D1920" s="232"/>
    </row>
    <row r="1921" spans="1:4" s="126" customFormat="1">
      <c r="A1921" s="232"/>
      <c r="B1921" s="232"/>
      <c r="C1921" s="232"/>
      <c r="D1921" s="232"/>
    </row>
    <row r="1922" spans="1:4" s="126" customFormat="1">
      <c r="A1922" s="232"/>
      <c r="B1922" s="232"/>
      <c r="C1922" s="232"/>
      <c r="D1922" s="232"/>
    </row>
    <row r="1923" spans="1:4" s="126" customFormat="1">
      <c r="A1923" s="232"/>
      <c r="B1923" s="232"/>
      <c r="C1923" s="232"/>
      <c r="D1923" s="232"/>
    </row>
    <row r="1924" spans="1:4" s="126" customFormat="1">
      <c r="A1924" s="232"/>
      <c r="B1924" s="232"/>
      <c r="C1924" s="232"/>
      <c r="D1924" s="232"/>
    </row>
    <row r="1925" spans="1:4" s="126" customFormat="1">
      <c r="A1925" s="232"/>
      <c r="B1925" s="232"/>
      <c r="C1925" s="232"/>
      <c r="D1925" s="232"/>
    </row>
    <row r="1926" spans="1:4" s="126" customFormat="1">
      <c r="A1926" s="232"/>
      <c r="B1926" s="232"/>
      <c r="C1926" s="232"/>
      <c r="D1926" s="232"/>
    </row>
    <row r="1927" spans="1:4" s="126" customFormat="1">
      <c r="A1927" s="232"/>
      <c r="B1927" s="232"/>
      <c r="C1927" s="232"/>
      <c r="D1927" s="232"/>
    </row>
    <row r="1928" spans="1:4" s="126" customFormat="1">
      <c r="A1928" s="232"/>
      <c r="B1928" s="232"/>
      <c r="C1928" s="232"/>
      <c r="D1928" s="232"/>
    </row>
    <row r="1929" spans="1:4" s="126" customFormat="1">
      <c r="A1929" s="232"/>
      <c r="B1929" s="232"/>
      <c r="C1929" s="232"/>
      <c r="D1929" s="232"/>
    </row>
    <row r="1930" spans="1:4" s="126" customFormat="1">
      <c r="A1930" s="232"/>
      <c r="B1930" s="232"/>
      <c r="C1930" s="232"/>
      <c r="D1930" s="232"/>
    </row>
    <row r="1931" spans="1:4" s="126" customFormat="1">
      <c r="A1931" s="232"/>
      <c r="B1931" s="232"/>
      <c r="C1931" s="232"/>
      <c r="D1931" s="232"/>
    </row>
    <row r="1932" spans="1:4" s="126" customFormat="1">
      <c r="A1932" s="232"/>
      <c r="B1932" s="232"/>
      <c r="C1932" s="232"/>
      <c r="D1932" s="232"/>
    </row>
    <row r="1933" spans="1:4" s="126" customFormat="1">
      <c r="A1933" s="232"/>
      <c r="B1933" s="232"/>
      <c r="C1933" s="232"/>
      <c r="D1933" s="232"/>
    </row>
    <row r="1934" spans="1:4" s="126" customFormat="1">
      <c r="A1934" s="232"/>
      <c r="B1934" s="232"/>
      <c r="C1934" s="232"/>
      <c r="D1934" s="232"/>
    </row>
    <row r="1935" spans="1:4" s="126" customFormat="1">
      <c r="A1935" s="232"/>
      <c r="B1935" s="232"/>
      <c r="C1935" s="232"/>
      <c r="D1935" s="232"/>
    </row>
    <row r="1936" spans="1:4" s="126" customFormat="1">
      <c r="A1936" s="232"/>
      <c r="B1936" s="232"/>
      <c r="C1936" s="232"/>
      <c r="D1936" s="232"/>
    </row>
    <row r="1937" spans="1:4" s="126" customFormat="1">
      <c r="A1937" s="232"/>
      <c r="B1937" s="232"/>
      <c r="C1937" s="232"/>
      <c r="D1937" s="232"/>
    </row>
    <row r="1938" spans="1:4" s="126" customFormat="1">
      <c r="A1938" s="232"/>
      <c r="B1938" s="232"/>
      <c r="C1938" s="232"/>
      <c r="D1938" s="232"/>
    </row>
    <row r="1939" spans="1:4" s="126" customFormat="1">
      <c r="A1939" s="232"/>
      <c r="B1939" s="232"/>
      <c r="C1939" s="232"/>
      <c r="D1939" s="232"/>
    </row>
    <row r="1940" spans="1:4" s="126" customFormat="1">
      <c r="A1940" s="232"/>
      <c r="B1940" s="232"/>
      <c r="C1940" s="232"/>
      <c r="D1940" s="232"/>
    </row>
    <row r="1941" spans="1:4" s="126" customFormat="1">
      <c r="A1941" s="232"/>
      <c r="B1941" s="232"/>
      <c r="C1941" s="232"/>
      <c r="D1941" s="232"/>
    </row>
    <row r="1942" spans="1:4" s="126" customFormat="1">
      <c r="A1942" s="232"/>
      <c r="B1942" s="232"/>
      <c r="C1942" s="232"/>
      <c r="D1942" s="232"/>
    </row>
    <row r="1943" spans="1:4" s="126" customFormat="1">
      <c r="A1943" s="232"/>
      <c r="B1943" s="232"/>
      <c r="C1943" s="232"/>
      <c r="D1943" s="232"/>
    </row>
    <row r="1944" spans="1:4" s="126" customFormat="1">
      <c r="A1944" s="232"/>
      <c r="B1944" s="232"/>
      <c r="C1944" s="232"/>
      <c r="D1944" s="232"/>
    </row>
    <row r="1945" spans="1:4" s="126" customFormat="1">
      <c r="A1945" s="232"/>
      <c r="B1945" s="232"/>
      <c r="C1945" s="232"/>
      <c r="D1945" s="232"/>
    </row>
    <row r="1946" spans="1:4" s="126" customFormat="1">
      <c r="A1946" s="232"/>
      <c r="B1946" s="232"/>
      <c r="C1946" s="232"/>
      <c r="D1946" s="232"/>
    </row>
    <row r="1947" spans="1:4" s="126" customFormat="1">
      <c r="A1947" s="232"/>
      <c r="B1947" s="232"/>
      <c r="C1947" s="232"/>
      <c r="D1947" s="232"/>
    </row>
    <row r="1948" spans="1:4" s="126" customFormat="1">
      <c r="A1948" s="232"/>
      <c r="B1948" s="232"/>
      <c r="C1948" s="232"/>
      <c r="D1948" s="232"/>
    </row>
    <row r="1949" spans="1:4" s="126" customFormat="1">
      <c r="A1949" s="232"/>
      <c r="B1949" s="232"/>
      <c r="C1949" s="232"/>
      <c r="D1949" s="232"/>
    </row>
    <row r="1950" spans="1:4" s="126" customFormat="1">
      <c r="A1950" s="232"/>
      <c r="B1950" s="232"/>
      <c r="C1950" s="232"/>
      <c r="D1950" s="232"/>
    </row>
    <row r="1951" spans="1:4" s="126" customFormat="1">
      <c r="A1951" s="232"/>
      <c r="B1951" s="232"/>
      <c r="C1951" s="232"/>
      <c r="D1951" s="232"/>
    </row>
    <row r="1952" spans="1:4" s="126" customFormat="1">
      <c r="A1952" s="232"/>
      <c r="B1952" s="232"/>
      <c r="C1952" s="232"/>
      <c r="D1952" s="232"/>
    </row>
    <row r="1953" spans="1:4" s="126" customFormat="1">
      <c r="A1953" s="232"/>
      <c r="B1953" s="232"/>
      <c r="C1953" s="232"/>
      <c r="D1953" s="232"/>
    </row>
    <row r="1954" spans="1:4" s="126" customFormat="1">
      <c r="A1954" s="232"/>
      <c r="B1954" s="232"/>
      <c r="C1954" s="232"/>
      <c r="D1954" s="232"/>
    </row>
    <row r="1955" spans="1:4" s="126" customFormat="1">
      <c r="A1955" s="232"/>
      <c r="B1955" s="232"/>
      <c r="C1955" s="232"/>
      <c r="D1955" s="232"/>
    </row>
    <row r="1956" spans="1:4" s="126" customFormat="1">
      <c r="A1956" s="232"/>
      <c r="B1956" s="232"/>
      <c r="C1956" s="232"/>
      <c r="D1956" s="232"/>
    </row>
    <row r="1957" spans="1:4" s="126" customFormat="1">
      <c r="A1957" s="232"/>
      <c r="B1957" s="232"/>
      <c r="C1957" s="232"/>
      <c r="D1957" s="232"/>
    </row>
    <row r="1958" spans="1:4" s="126" customFormat="1">
      <c r="A1958" s="232"/>
      <c r="B1958" s="232"/>
      <c r="C1958" s="232"/>
      <c r="D1958" s="232"/>
    </row>
    <row r="1959" spans="1:4" s="126" customFormat="1">
      <c r="A1959" s="232"/>
      <c r="B1959" s="232"/>
      <c r="C1959" s="232"/>
      <c r="D1959" s="232"/>
    </row>
    <row r="1960" spans="1:4" s="126" customFormat="1">
      <c r="A1960" s="232"/>
      <c r="B1960" s="232"/>
      <c r="C1960" s="232"/>
      <c r="D1960" s="232"/>
    </row>
    <row r="1961" spans="1:4" s="126" customFormat="1">
      <c r="A1961" s="232"/>
      <c r="B1961" s="232"/>
      <c r="C1961" s="232"/>
      <c r="D1961" s="232"/>
    </row>
    <row r="1962" spans="1:4" s="126" customFormat="1">
      <c r="A1962" s="232"/>
      <c r="B1962" s="232"/>
      <c r="C1962" s="232"/>
      <c r="D1962" s="232"/>
    </row>
    <row r="1963" spans="1:4" s="126" customFormat="1">
      <c r="A1963" s="232"/>
      <c r="B1963" s="232"/>
      <c r="C1963" s="232"/>
      <c r="D1963" s="232"/>
    </row>
    <row r="1964" spans="1:4" s="126" customFormat="1">
      <c r="A1964" s="232"/>
      <c r="B1964" s="232"/>
      <c r="C1964" s="232"/>
      <c r="D1964" s="232"/>
    </row>
    <row r="1965" spans="1:4" s="126" customFormat="1">
      <c r="A1965" s="232"/>
      <c r="B1965" s="232"/>
      <c r="C1965" s="232"/>
      <c r="D1965" s="232"/>
    </row>
    <row r="1966" spans="1:4" s="126" customFormat="1">
      <c r="A1966" s="232"/>
      <c r="B1966" s="232"/>
      <c r="C1966" s="232"/>
      <c r="D1966" s="232"/>
    </row>
    <row r="1967" spans="1:4" s="126" customFormat="1">
      <c r="A1967" s="232"/>
      <c r="B1967" s="232"/>
      <c r="C1967" s="232"/>
      <c r="D1967" s="232"/>
    </row>
    <row r="1968" spans="1:4" s="126" customFormat="1">
      <c r="A1968" s="232"/>
      <c r="B1968" s="232"/>
      <c r="C1968" s="232"/>
      <c r="D1968" s="232"/>
    </row>
    <row r="1969" spans="1:4" s="126" customFormat="1">
      <c r="A1969" s="232"/>
      <c r="B1969" s="232"/>
      <c r="C1969" s="232"/>
      <c r="D1969" s="232"/>
    </row>
    <row r="1970" spans="1:4" s="126" customFormat="1">
      <c r="A1970" s="232"/>
      <c r="B1970" s="232"/>
      <c r="C1970" s="232"/>
      <c r="D1970" s="232"/>
    </row>
    <row r="1971" spans="1:4" s="126" customFormat="1">
      <c r="A1971" s="232"/>
      <c r="B1971" s="232"/>
      <c r="C1971" s="232"/>
      <c r="D1971" s="232"/>
    </row>
    <row r="1972" spans="1:4" s="126" customFormat="1">
      <c r="A1972" s="232"/>
      <c r="B1972" s="232"/>
      <c r="C1972" s="232"/>
      <c r="D1972" s="232"/>
    </row>
    <row r="1973" spans="1:4" s="126" customFormat="1">
      <c r="A1973" s="232"/>
      <c r="B1973" s="232"/>
      <c r="C1973" s="232"/>
      <c r="D1973" s="232"/>
    </row>
    <row r="1974" spans="1:4" s="126" customFormat="1">
      <c r="A1974" s="232"/>
      <c r="B1974" s="232"/>
      <c r="C1974" s="232"/>
      <c r="D1974" s="232"/>
    </row>
    <row r="1975" spans="1:4" s="126" customFormat="1">
      <c r="A1975" s="232"/>
      <c r="B1975" s="232"/>
      <c r="C1975" s="232"/>
      <c r="D1975" s="232"/>
    </row>
    <row r="1976" spans="1:4" s="126" customFormat="1">
      <c r="A1976" s="232"/>
      <c r="B1976" s="232"/>
      <c r="C1976" s="232"/>
      <c r="D1976" s="232"/>
    </row>
    <row r="1977" spans="1:4" s="126" customFormat="1">
      <c r="A1977" s="232"/>
      <c r="B1977" s="232"/>
      <c r="C1977" s="232"/>
      <c r="D1977" s="232"/>
    </row>
    <row r="1978" spans="1:4" s="126" customFormat="1">
      <c r="A1978" s="232"/>
      <c r="B1978" s="232"/>
      <c r="C1978" s="232"/>
      <c r="D1978" s="232"/>
    </row>
    <row r="1979" spans="1:4" s="126" customFormat="1">
      <c r="A1979" s="232"/>
      <c r="B1979" s="232"/>
      <c r="C1979" s="232"/>
      <c r="D1979" s="232"/>
    </row>
    <row r="1980" spans="1:4" s="126" customFormat="1">
      <c r="A1980" s="232"/>
      <c r="B1980" s="232"/>
      <c r="C1980" s="232"/>
      <c r="D1980" s="232"/>
    </row>
    <row r="1981" spans="1:4" s="126" customFormat="1">
      <c r="A1981" s="232"/>
      <c r="B1981" s="232"/>
      <c r="C1981" s="232"/>
      <c r="D1981" s="232"/>
    </row>
    <row r="1982" spans="1:4" s="126" customFormat="1">
      <c r="A1982" s="232"/>
      <c r="B1982" s="232"/>
      <c r="C1982" s="232"/>
      <c r="D1982" s="232"/>
    </row>
    <row r="1983" spans="1:4" s="126" customFormat="1">
      <c r="A1983" s="232"/>
      <c r="B1983" s="232"/>
      <c r="C1983" s="232"/>
      <c r="D1983" s="232"/>
    </row>
    <row r="1984" spans="1:4" s="126" customFormat="1">
      <c r="A1984" s="232"/>
      <c r="B1984" s="232"/>
      <c r="C1984" s="232"/>
      <c r="D1984" s="232"/>
    </row>
    <row r="1985" spans="1:4" s="126" customFormat="1">
      <c r="A1985" s="232"/>
      <c r="B1985" s="232"/>
      <c r="C1985" s="232"/>
      <c r="D1985" s="232"/>
    </row>
    <row r="1986" spans="1:4" s="126" customFormat="1">
      <c r="A1986" s="232"/>
      <c r="B1986" s="232"/>
      <c r="C1986" s="232"/>
      <c r="D1986" s="232"/>
    </row>
    <row r="1987" spans="1:4" s="126" customFormat="1">
      <c r="A1987" s="232"/>
      <c r="B1987" s="232"/>
      <c r="C1987" s="232"/>
      <c r="D1987" s="232"/>
    </row>
    <row r="1988" spans="1:4" s="126" customFormat="1">
      <c r="A1988" s="232"/>
      <c r="B1988" s="232"/>
      <c r="C1988" s="232"/>
      <c r="D1988" s="232"/>
    </row>
    <row r="1989" spans="1:4" s="126" customFormat="1">
      <c r="A1989" s="232"/>
      <c r="B1989" s="232"/>
      <c r="C1989" s="232"/>
      <c r="D1989" s="232"/>
    </row>
    <row r="1990" spans="1:4" s="126" customFormat="1">
      <c r="A1990" s="232"/>
      <c r="B1990" s="232"/>
      <c r="C1990" s="232"/>
      <c r="D1990" s="232"/>
    </row>
    <row r="1991" spans="1:4" s="126" customFormat="1">
      <c r="A1991" s="232"/>
      <c r="B1991" s="232"/>
      <c r="C1991" s="232"/>
      <c r="D1991" s="232"/>
    </row>
    <row r="1992" spans="1:4" s="126" customFormat="1">
      <c r="A1992" s="232"/>
      <c r="B1992" s="232"/>
      <c r="C1992" s="232"/>
      <c r="D1992" s="232"/>
    </row>
    <row r="1993" spans="1:4" s="126" customFormat="1">
      <c r="A1993" s="232"/>
      <c r="B1993" s="232"/>
      <c r="C1993" s="232"/>
      <c r="D1993" s="232"/>
    </row>
    <row r="1994" spans="1:4" s="126" customFormat="1">
      <c r="A1994" s="232"/>
      <c r="B1994" s="232"/>
      <c r="C1994" s="232"/>
      <c r="D1994" s="232"/>
    </row>
    <row r="1995" spans="1:4" s="126" customFormat="1">
      <c r="A1995" s="232"/>
      <c r="B1995" s="232"/>
      <c r="C1995" s="232"/>
      <c r="D1995" s="232"/>
    </row>
    <row r="1996" spans="1:4" s="126" customFormat="1">
      <c r="A1996" s="232"/>
      <c r="B1996" s="232"/>
      <c r="C1996" s="232"/>
      <c r="D1996" s="232"/>
    </row>
    <row r="1997" spans="1:4" s="126" customFormat="1">
      <c r="A1997" s="232"/>
      <c r="B1997" s="232"/>
      <c r="C1997" s="232"/>
      <c r="D1997" s="232"/>
    </row>
    <row r="1998" spans="1:4" s="126" customFormat="1">
      <c r="A1998" s="232"/>
      <c r="B1998" s="232"/>
      <c r="C1998" s="232"/>
      <c r="D1998" s="232"/>
    </row>
    <row r="1999" spans="1:4" s="126" customFormat="1">
      <c r="A1999" s="232"/>
      <c r="B1999" s="232"/>
      <c r="C1999" s="232"/>
      <c r="D1999" s="232"/>
    </row>
    <row r="2000" spans="1:4" s="126" customFormat="1">
      <c r="A2000" s="232"/>
      <c r="B2000" s="232"/>
      <c r="C2000" s="232"/>
      <c r="D2000" s="232"/>
    </row>
    <row r="2001" spans="1:4" s="126" customFormat="1">
      <c r="A2001" s="232"/>
      <c r="B2001" s="232"/>
      <c r="C2001" s="232"/>
      <c r="D2001" s="232"/>
    </row>
    <row r="2002" spans="1:4" s="126" customFormat="1">
      <c r="A2002" s="232"/>
      <c r="B2002" s="232"/>
      <c r="C2002" s="232"/>
      <c r="D2002" s="232"/>
    </row>
    <row r="2003" spans="1:4" s="126" customFormat="1">
      <c r="A2003" s="232"/>
      <c r="B2003" s="232"/>
      <c r="C2003" s="232"/>
      <c r="D2003" s="232"/>
    </row>
    <row r="2004" spans="1:4" s="126" customFormat="1">
      <c r="A2004" s="232"/>
      <c r="B2004" s="232"/>
      <c r="C2004" s="232"/>
      <c r="D2004" s="232"/>
    </row>
    <row r="2005" spans="1:4" s="126" customFormat="1">
      <c r="A2005" s="232"/>
      <c r="B2005" s="232"/>
      <c r="C2005" s="232"/>
      <c r="D2005" s="232"/>
    </row>
    <row r="2006" spans="1:4" s="126" customFormat="1">
      <c r="A2006" s="232"/>
      <c r="B2006" s="232"/>
      <c r="C2006" s="232"/>
      <c r="D2006" s="232"/>
    </row>
    <row r="2007" spans="1:4" s="126" customFormat="1">
      <c r="A2007" s="232"/>
      <c r="B2007" s="232"/>
      <c r="C2007" s="232"/>
      <c r="D2007" s="232"/>
    </row>
    <row r="2008" spans="1:4" s="126" customFormat="1">
      <c r="A2008" s="232"/>
      <c r="B2008" s="232"/>
      <c r="C2008" s="232"/>
      <c r="D2008" s="232"/>
    </row>
    <row r="2009" spans="1:4" s="126" customFormat="1">
      <c r="A2009" s="232"/>
      <c r="B2009" s="232"/>
      <c r="C2009" s="232"/>
      <c r="D2009" s="232"/>
    </row>
    <row r="2010" spans="1:4" s="126" customFormat="1">
      <c r="A2010" s="232"/>
      <c r="B2010" s="232"/>
      <c r="C2010" s="232"/>
      <c r="D2010" s="232"/>
    </row>
    <row r="2011" spans="1:4" s="126" customFormat="1">
      <c r="A2011" s="232"/>
      <c r="B2011" s="232"/>
      <c r="C2011" s="232"/>
      <c r="D2011" s="232"/>
    </row>
    <row r="2012" spans="1:4" s="126" customFormat="1">
      <c r="A2012" s="232"/>
      <c r="B2012" s="232"/>
      <c r="C2012" s="232"/>
      <c r="D2012" s="232"/>
    </row>
    <row r="2013" spans="1:4" s="126" customFormat="1">
      <c r="A2013" s="232"/>
      <c r="B2013" s="232"/>
      <c r="C2013" s="232"/>
      <c r="D2013" s="232"/>
    </row>
    <row r="2014" spans="1:4" s="126" customFormat="1">
      <c r="A2014" s="232"/>
      <c r="B2014" s="232"/>
      <c r="C2014" s="232"/>
      <c r="D2014" s="232"/>
    </row>
    <row r="2015" spans="1:4" s="126" customFormat="1">
      <c r="A2015" s="232"/>
      <c r="B2015" s="232"/>
      <c r="C2015" s="232"/>
      <c r="D2015" s="232"/>
    </row>
    <row r="2016" spans="1:4" s="126" customFormat="1">
      <c r="A2016" s="232"/>
      <c r="B2016" s="232"/>
      <c r="C2016" s="232"/>
      <c r="D2016" s="232"/>
    </row>
    <row r="2017" spans="1:4" s="126" customFormat="1">
      <c r="A2017" s="232"/>
      <c r="B2017" s="232"/>
      <c r="C2017" s="232"/>
      <c r="D2017" s="232"/>
    </row>
    <row r="2018" spans="1:4" s="126" customFormat="1">
      <c r="A2018" s="232"/>
      <c r="B2018" s="232"/>
      <c r="C2018" s="232"/>
      <c r="D2018" s="232"/>
    </row>
    <row r="2019" spans="1:4" s="126" customFormat="1">
      <c r="A2019" s="232"/>
      <c r="B2019" s="232"/>
      <c r="C2019" s="232"/>
      <c r="D2019" s="232"/>
    </row>
    <row r="2020" spans="1:4" s="126" customFormat="1">
      <c r="A2020" s="232"/>
      <c r="B2020" s="232"/>
      <c r="C2020" s="232"/>
      <c r="D2020" s="232"/>
    </row>
    <row r="2021" spans="1:4" s="126" customFormat="1">
      <c r="A2021" s="232"/>
      <c r="B2021" s="232"/>
      <c r="C2021" s="232"/>
      <c r="D2021" s="232"/>
    </row>
    <row r="2022" spans="1:4" s="126" customFormat="1">
      <c r="A2022" s="232"/>
      <c r="B2022" s="232"/>
      <c r="C2022" s="232"/>
      <c r="D2022" s="232"/>
    </row>
    <row r="2023" spans="1:4" s="126" customFormat="1">
      <c r="A2023" s="232"/>
      <c r="B2023" s="232"/>
      <c r="C2023" s="232"/>
      <c r="D2023" s="232"/>
    </row>
    <row r="2024" spans="1:4" s="126" customFormat="1">
      <c r="A2024" s="232"/>
      <c r="B2024" s="232"/>
      <c r="C2024" s="232"/>
      <c r="D2024" s="232"/>
    </row>
    <row r="2025" spans="1:4" s="126" customFormat="1">
      <c r="A2025" s="232"/>
      <c r="B2025" s="232"/>
      <c r="C2025" s="232"/>
      <c r="D2025" s="232"/>
    </row>
    <row r="2026" spans="1:4" s="126" customFormat="1">
      <c r="A2026" s="232"/>
      <c r="B2026" s="232"/>
      <c r="C2026" s="232"/>
      <c r="D2026" s="232"/>
    </row>
    <row r="2027" spans="1:4" s="126" customFormat="1">
      <c r="A2027" s="232"/>
      <c r="B2027" s="232"/>
      <c r="C2027" s="232"/>
      <c r="D2027" s="232"/>
    </row>
    <row r="2028" spans="1:4" s="126" customFormat="1">
      <c r="A2028" s="232"/>
      <c r="B2028" s="232"/>
      <c r="C2028" s="232"/>
      <c r="D2028" s="232"/>
    </row>
    <row r="2029" spans="1:4" s="126" customFormat="1">
      <c r="A2029" s="232"/>
      <c r="B2029" s="232"/>
      <c r="C2029" s="232"/>
      <c r="D2029" s="232"/>
    </row>
    <row r="2030" spans="1:4" s="126" customFormat="1">
      <c r="A2030" s="232"/>
      <c r="B2030" s="232"/>
      <c r="C2030" s="232"/>
      <c r="D2030" s="232"/>
    </row>
    <row r="2031" spans="1:4" s="126" customFormat="1">
      <c r="A2031" s="232"/>
      <c r="B2031" s="232"/>
      <c r="C2031" s="232"/>
      <c r="D2031" s="232"/>
    </row>
    <row r="2032" spans="1:4" s="126" customFormat="1">
      <c r="A2032" s="232"/>
      <c r="B2032" s="232"/>
      <c r="C2032" s="232"/>
      <c r="D2032" s="232"/>
    </row>
    <row r="2033" spans="1:4" s="126" customFormat="1">
      <c r="A2033" s="232"/>
      <c r="B2033" s="232"/>
      <c r="C2033" s="232"/>
      <c r="D2033" s="232"/>
    </row>
    <row r="2034" spans="1:4" s="126" customFormat="1">
      <c r="A2034" s="232"/>
      <c r="B2034" s="232"/>
      <c r="C2034" s="232"/>
      <c r="D2034" s="232"/>
    </row>
    <row r="2035" spans="1:4" s="126" customFormat="1">
      <c r="A2035" s="232"/>
      <c r="B2035" s="232"/>
      <c r="C2035" s="232"/>
      <c r="D2035" s="232"/>
    </row>
    <row r="2036" spans="1:4" s="126" customFormat="1">
      <c r="A2036" s="232"/>
      <c r="B2036" s="232"/>
      <c r="C2036" s="232"/>
      <c r="D2036" s="232"/>
    </row>
    <row r="2037" spans="1:4" s="126" customFormat="1">
      <c r="A2037" s="232"/>
      <c r="B2037" s="232"/>
      <c r="C2037" s="232"/>
      <c r="D2037" s="232"/>
    </row>
    <row r="2038" spans="1:4" s="126" customFormat="1">
      <c r="A2038" s="232"/>
      <c r="B2038" s="232"/>
      <c r="C2038" s="232"/>
      <c r="D2038" s="232"/>
    </row>
    <row r="2039" spans="1:4" s="126" customFormat="1">
      <c r="A2039" s="232"/>
      <c r="B2039" s="232"/>
      <c r="C2039" s="232"/>
      <c r="D2039" s="232"/>
    </row>
    <row r="2040" spans="1:4" s="126" customFormat="1">
      <c r="A2040" s="232"/>
      <c r="B2040" s="232"/>
      <c r="C2040" s="232"/>
      <c r="D2040" s="232"/>
    </row>
    <row r="2041" spans="1:4" s="126" customFormat="1">
      <c r="A2041" s="232"/>
      <c r="B2041" s="232"/>
      <c r="C2041" s="232"/>
      <c r="D2041" s="232"/>
    </row>
    <row r="2042" spans="1:4" s="126" customFormat="1">
      <c r="A2042" s="232"/>
      <c r="B2042" s="232"/>
      <c r="C2042" s="232"/>
      <c r="D2042" s="232"/>
    </row>
    <row r="2043" spans="1:4" s="126" customFormat="1">
      <c r="A2043" s="232"/>
      <c r="B2043" s="232"/>
      <c r="C2043" s="232"/>
      <c r="D2043" s="232"/>
    </row>
    <row r="2044" spans="1:4" s="126" customFormat="1">
      <c r="A2044" s="232"/>
      <c r="B2044" s="232"/>
      <c r="C2044" s="232"/>
      <c r="D2044" s="232"/>
    </row>
    <row r="2045" spans="1:4" s="126" customFormat="1">
      <c r="A2045" s="232"/>
      <c r="B2045" s="232"/>
      <c r="C2045" s="232"/>
      <c r="D2045" s="232"/>
    </row>
    <row r="2046" spans="1:4" s="126" customFormat="1">
      <c r="A2046" s="232"/>
      <c r="B2046" s="232"/>
      <c r="C2046" s="232"/>
      <c r="D2046" s="232"/>
    </row>
    <row r="2047" spans="1:4" s="126" customFormat="1">
      <c r="A2047" s="232"/>
      <c r="B2047" s="232"/>
      <c r="C2047" s="232"/>
      <c r="D2047" s="232"/>
    </row>
    <row r="2048" spans="1:4" s="126" customFormat="1">
      <c r="A2048" s="232"/>
      <c r="B2048" s="232"/>
      <c r="C2048" s="232"/>
      <c r="D2048" s="232"/>
    </row>
    <row r="2049" spans="1:4" s="126" customFormat="1">
      <c r="A2049" s="232"/>
      <c r="B2049" s="232"/>
      <c r="C2049" s="232"/>
      <c r="D2049" s="232"/>
    </row>
    <row r="2050" spans="1:4" s="126" customFormat="1">
      <c r="A2050" s="232"/>
      <c r="B2050" s="232"/>
      <c r="C2050" s="232"/>
      <c r="D2050" s="232"/>
    </row>
    <row r="2051" spans="1:4" s="126" customFormat="1">
      <c r="A2051" s="232"/>
      <c r="B2051" s="232"/>
      <c r="C2051" s="232"/>
      <c r="D2051" s="232"/>
    </row>
    <row r="2052" spans="1:4" s="126" customFormat="1">
      <c r="A2052" s="232"/>
      <c r="B2052" s="232"/>
      <c r="C2052" s="232"/>
      <c r="D2052" s="232"/>
    </row>
    <row r="2053" spans="1:4" s="126" customFormat="1">
      <c r="A2053" s="232"/>
      <c r="B2053" s="232"/>
      <c r="C2053" s="232"/>
      <c r="D2053" s="232"/>
    </row>
    <row r="2054" spans="1:4" s="126" customFormat="1">
      <c r="A2054" s="232"/>
      <c r="B2054" s="232"/>
      <c r="C2054" s="232"/>
      <c r="D2054" s="232"/>
    </row>
    <row r="2055" spans="1:4" s="126" customFormat="1">
      <c r="A2055" s="232"/>
      <c r="B2055" s="232"/>
      <c r="C2055" s="232"/>
      <c r="D2055" s="232"/>
    </row>
    <row r="2056" spans="1:4" s="126" customFormat="1">
      <c r="A2056" s="232"/>
      <c r="B2056" s="232"/>
      <c r="C2056" s="232"/>
      <c r="D2056" s="232"/>
    </row>
    <row r="2057" spans="1:4" s="126" customFormat="1">
      <c r="A2057" s="232"/>
      <c r="B2057" s="232"/>
      <c r="C2057" s="232"/>
      <c r="D2057" s="232"/>
    </row>
    <row r="2058" spans="1:4" s="126" customFormat="1">
      <c r="A2058" s="232"/>
      <c r="B2058" s="232"/>
      <c r="C2058" s="232"/>
      <c r="D2058" s="232"/>
    </row>
    <row r="2059" spans="1:4" s="126" customFormat="1">
      <c r="A2059" s="232"/>
      <c r="B2059" s="232"/>
      <c r="C2059" s="232"/>
      <c r="D2059" s="232"/>
    </row>
    <row r="2060" spans="1:4" s="126" customFormat="1">
      <c r="A2060" s="232"/>
      <c r="B2060" s="232"/>
      <c r="C2060" s="232"/>
      <c r="D2060" s="232"/>
    </row>
    <row r="2061" spans="1:4" s="126" customFormat="1">
      <c r="A2061" s="232"/>
      <c r="B2061" s="232"/>
      <c r="C2061" s="232"/>
      <c r="D2061" s="232"/>
    </row>
    <row r="2062" spans="1:4" s="126" customFormat="1">
      <c r="A2062" s="232"/>
      <c r="B2062" s="232"/>
      <c r="C2062" s="232"/>
      <c r="D2062" s="232"/>
    </row>
    <row r="2063" spans="1:4" s="126" customFormat="1">
      <c r="A2063" s="232"/>
      <c r="B2063" s="232"/>
      <c r="C2063" s="232"/>
      <c r="D2063" s="232"/>
    </row>
    <row r="2064" spans="1:4" s="126" customFormat="1">
      <c r="A2064" s="232"/>
      <c r="B2064" s="232"/>
      <c r="C2064" s="232"/>
      <c r="D2064" s="232"/>
    </row>
    <row r="2065" spans="1:4" s="126" customFormat="1">
      <c r="A2065" s="232"/>
      <c r="B2065" s="232"/>
      <c r="C2065" s="232"/>
      <c r="D2065" s="232"/>
    </row>
    <row r="2066" spans="1:4" s="126" customFormat="1">
      <c r="A2066" s="232"/>
      <c r="B2066" s="232"/>
      <c r="C2066" s="232"/>
      <c r="D2066" s="232"/>
    </row>
    <row r="2067" spans="1:4" s="126" customFormat="1">
      <c r="A2067" s="232"/>
      <c r="B2067" s="232"/>
      <c r="C2067" s="232"/>
      <c r="D2067" s="232"/>
    </row>
    <row r="2068" spans="1:4" s="126" customFormat="1">
      <c r="A2068" s="232"/>
      <c r="B2068" s="232"/>
      <c r="C2068" s="232"/>
      <c r="D2068" s="232"/>
    </row>
    <row r="2069" spans="1:4" s="126" customFormat="1">
      <c r="A2069" s="232"/>
      <c r="B2069" s="232"/>
      <c r="C2069" s="232"/>
      <c r="D2069" s="232"/>
    </row>
    <row r="2070" spans="1:4" s="126" customFormat="1">
      <c r="A2070" s="232"/>
      <c r="B2070" s="232"/>
      <c r="C2070" s="232"/>
      <c r="D2070" s="232"/>
    </row>
    <row r="2071" spans="1:4" s="126" customFormat="1">
      <c r="A2071" s="232"/>
      <c r="B2071" s="232"/>
      <c r="C2071" s="232"/>
      <c r="D2071" s="232"/>
    </row>
    <row r="2072" spans="1:4" s="126" customFormat="1">
      <c r="A2072" s="232"/>
      <c r="B2072" s="232"/>
      <c r="C2072" s="232"/>
      <c r="D2072" s="232"/>
    </row>
    <row r="2073" spans="1:4" s="126" customFormat="1">
      <c r="A2073" s="232"/>
      <c r="B2073" s="232"/>
      <c r="C2073" s="232"/>
      <c r="D2073" s="232"/>
    </row>
    <row r="2074" spans="1:4" s="126" customFormat="1">
      <c r="A2074" s="232"/>
      <c r="B2074" s="232"/>
      <c r="C2074" s="232"/>
      <c r="D2074" s="232"/>
    </row>
    <row r="2075" spans="1:4" s="126" customFormat="1">
      <c r="A2075" s="232"/>
      <c r="B2075" s="232"/>
      <c r="C2075" s="232"/>
      <c r="D2075" s="232"/>
    </row>
    <row r="2076" spans="1:4" s="126" customFormat="1">
      <c r="A2076" s="232"/>
      <c r="B2076" s="232"/>
      <c r="C2076" s="232"/>
      <c r="D2076" s="232"/>
    </row>
    <row r="2077" spans="1:4" s="126" customFormat="1">
      <c r="A2077" s="232"/>
      <c r="B2077" s="232"/>
      <c r="C2077" s="232"/>
      <c r="D2077" s="232"/>
    </row>
    <row r="2078" spans="1:4" s="126" customFormat="1">
      <c r="A2078" s="232"/>
      <c r="B2078" s="232"/>
      <c r="C2078" s="232"/>
      <c r="D2078" s="232"/>
    </row>
    <row r="2079" spans="1:4" s="126" customFormat="1">
      <c r="A2079" s="232"/>
      <c r="B2079" s="232"/>
      <c r="C2079" s="232"/>
      <c r="D2079" s="232"/>
    </row>
    <row r="2080" spans="1:4" s="126" customFormat="1">
      <c r="A2080" s="232"/>
      <c r="B2080" s="232"/>
      <c r="C2080" s="232"/>
      <c r="D2080" s="232"/>
    </row>
    <row r="2081" spans="1:4" s="126" customFormat="1">
      <c r="A2081" s="232"/>
      <c r="B2081" s="232"/>
      <c r="C2081" s="232"/>
      <c r="D2081" s="232"/>
    </row>
    <row r="2082" spans="1:4" s="126" customFormat="1">
      <c r="A2082" s="232"/>
      <c r="B2082" s="232"/>
      <c r="C2082" s="232"/>
      <c r="D2082" s="232"/>
    </row>
    <row r="2083" spans="1:4" s="126" customFormat="1">
      <c r="A2083" s="232"/>
      <c r="B2083" s="232"/>
      <c r="C2083" s="232"/>
      <c r="D2083" s="232"/>
    </row>
    <row r="2084" spans="1:4" s="126" customFormat="1">
      <c r="A2084" s="232"/>
      <c r="B2084" s="232"/>
      <c r="C2084" s="232"/>
      <c r="D2084" s="232"/>
    </row>
    <row r="2085" spans="1:4" s="126" customFormat="1">
      <c r="A2085" s="232"/>
      <c r="B2085" s="232"/>
      <c r="C2085" s="232"/>
      <c r="D2085" s="232"/>
    </row>
    <row r="2086" spans="1:4" s="126" customFormat="1">
      <c r="A2086" s="232"/>
      <c r="B2086" s="232"/>
      <c r="C2086" s="232"/>
      <c r="D2086" s="232"/>
    </row>
    <row r="2087" spans="1:4" s="126" customFormat="1">
      <c r="A2087" s="232"/>
      <c r="B2087" s="232"/>
      <c r="C2087" s="232"/>
      <c r="D2087" s="232"/>
    </row>
    <row r="2088" spans="1:4" s="126" customFormat="1">
      <c r="A2088" s="232"/>
      <c r="B2088" s="232"/>
      <c r="C2088" s="232"/>
      <c r="D2088" s="232"/>
    </row>
    <row r="2089" spans="1:4" s="126" customFormat="1">
      <c r="A2089" s="232"/>
      <c r="B2089" s="232"/>
      <c r="C2089" s="232"/>
      <c r="D2089" s="232"/>
    </row>
    <row r="2090" spans="1:4" s="126" customFormat="1">
      <c r="A2090" s="232"/>
      <c r="B2090" s="232"/>
      <c r="C2090" s="232"/>
      <c r="D2090" s="232"/>
    </row>
    <row r="2091" spans="1:4" s="126" customFormat="1">
      <c r="A2091" s="232"/>
      <c r="B2091" s="232"/>
      <c r="C2091" s="232"/>
      <c r="D2091" s="232"/>
    </row>
    <row r="2092" spans="1:4" s="126" customFormat="1">
      <c r="A2092" s="232"/>
      <c r="B2092" s="232"/>
      <c r="C2092" s="232"/>
      <c r="D2092" s="232"/>
    </row>
    <row r="2093" spans="1:4" s="126" customFormat="1">
      <c r="A2093" s="232"/>
      <c r="B2093" s="232"/>
      <c r="C2093" s="232"/>
      <c r="D2093" s="232"/>
    </row>
    <row r="2094" spans="1:4" s="126" customFormat="1">
      <c r="A2094" s="232"/>
      <c r="B2094" s="232"/>
      <c r="C2094" s="232"/>
      <c r="D2094" s="232"/>
    </row>
    <row r="2095" spans="1:4" s="126" customFormat="1">
      <c r="A2095" s="232"/>
      <c r="B2095" s="232"/>
      <c r="C2095" s="232"/>
      <c r="D2095" s="232"/>
    </row>
    <row r="2096" spans="1:4" s="126" customFormat="1">
      <c r="A2096" s="232"/>
      <c r="B2096" s="232"/>
      <c r="C2096" s="232"/>
      <c r="D2096" s="232"/>
    </row>
    <row r="2097" spans="1:4" s="126" customFormat="1">
      <c r="A2097" s="232"/>
      <c r="B2097" s="232"/>
      <c r="C2097" s="232"/>
      <c r="D2097" s="232"/>
    </row>
    <row r="2098" spans="1:4" s="126" customFormat="1">
      <c r="A2098" s="232"/>
      <c r="B2098" s="232"/>
      <c r="C2098" s="232"/>
      <c r="D2098" s="232"/>
    </row>
    <row r="2099" spans="1:4" s="126" customFormat="1">
      <c r="A2099" s="232"/>
      <c r="B2099" s="232"/>
      <c r="C2099" s="232"/>
      <c r="D2099" s="232"/>
    </row>
    <row r="2100" spans="1:4" s="126" customFormat="1">
      <c r="A2100" s="232"/>
      <c r="B2100" s="232"/>
      <c r="C2100" s="232"/>
      <c r="D2100" s="232"/>
    </row>
    <row r="2101" spans="1:4" s="126" customFormat="1">
      <c r="A2101" s="232"/>
      <c r="B2101" s="232"/>
      <c r="C2101" s="232"/>
      <c r="D2101" s="232"/>
    </row>
    <row r="2102" spans="1:4" s="126" customFormat="1">
      <c r="A2102" s="232"/>
      <c r="B2102" s="232"/>
      <c r="C2102" s="232"/>
      <c r="D2102" s="232"/>
    </row>
    <row r="2103" spans="1:4" s="126" customFormat="1">
      <c r="A2103" s="232"/>
      <c r="B2103" s="232"/>
      <c r="C2103" s="232"/>
      <c r="D2103" s="232"/>
    </row>
    <row r="2104" spans="1:4" s="126" customFormat="1">
      <c r="A2104" s="232"/>
      <c r="B2104" s="232"/>
      <c r="C2104" s="232"/>
      <c r="D2104" s="232"/>
    </row>
    <row r="2105" spans="1:4" s="126" customFormat="1">
      <c r="A2105" s="232"/>
      <c r="B2105" s="232"/>
      <c r="C2105" s="232"/>
      <c r="D2105" s="232"/>
    </row>
    <row r="2106" spans="1:4" s="126" customFormat="1">
      <c r="A2106" s="232"/>
      <c r="B2106" s="232"/>
      <c r="C2106" s="232"/>
      <c r="D2106" s="232"/>
    </row>
    <row r="2107" spans="1:4" s="126" customFormat="1">
      <c r="A2107" s="232"/>
      <c r="B2107" s="232"/>
      <c r="C2107" s="232"/>
      <c r="D2107" s="232"/>
    </row>
    <row r="2108" spans="1:4" s="126" customFormat="1">
      <c r="A2108" s="232"/>
      <c r="B2108" s="232"/>
      <c r="C2108" s="232"/>
      <c r="D2108" s="232"/>
    </row>
    <row r="2109" spans="1:4" s="126" customFormat="1">
      <c r="A2109" s="232"/>
      <c r="B2109" s="232"/>
      <c r="C2109" s="232"/>
      <c r="D2109" s="232"/>
    </row>
    <row r="2110" spans="1:4" s="126" customFormat="1">
      <c r="A2110" s="232"/>
      <c r="B2110" s="232"/>
      <c r="C2110" s="232"/>
      <c r="D2110" s="232"/>
    </row>
    <row r="2111" spans="1:4" s="126" customFormat="1">
      <c r="A2111" s="232"/>
      <c r="B2111" s="232"/>
      <c r="C2111" s="232"/>
      <c r="D2111" s="232"/>
    </row>
    <row r="2112" spans="1:4" s="126" customFormat="1">
      <c r="A2112" s="232"/>
      <c r="B2112" s="232"/>
      <c r="C2112" s="232"/>
      <c r="D2112" s="232"/>
    </row>
    <row r="2113" spans="1:4" s="126" customFormat="1">
      <c r="A2113" s="232"/>
      <c r="B2113" s="232"/>
      <c r="C2113" s="232"/>
      <c r="D2113" s="232"/>
    </row>
    <row r="2114" spans="1:4" s="126" customFormat="1">
      <c r="A2114" s="232"/>
      <c r="B2114" s="232"/>
      <c r="C2114" s="232"/>
      <c r="D2114" s="232"/>
    </row>
    <row r="2115" spans="1:4" s="126" customFormat="1">
      <c r="A2115" s="232"/>
      <c r="B2115" s="232"/>
      <c r="C2115" s="232"/>
      <c r="D2115" s="232"/>
    </row>
    <row r="2116" spans="1:4" s="126" customFormat="1">
      <c r="A2116" s="232"/>
      <c r="B2116" s="232"/>
      <c r="C2116" s="232"/>
      <c r="D2116" s="232"/>
    </row>
    <row r="2117" spans="1:4" s="126" customFormat="1">
      <c r="A2117" s="232"/>
      <c r="B2117" s="232"/>
      <c r="C2117" s="232"/>
      <c r="D2117" s="232"/>
    </row>
    <row r="2118" spans="1:4" s="126" customFormat="1">
      <c r="A2118" s="232"/>
      <c r="B2118" s="232"/>
      <c r="C2118" s="232"/>
      <c r="D2118" s="232"/>
    </row>
    <row r="2119" spans="1:4" s="126" customFormat="1">
      <c r="A2119" s="232"/>
      <c r="B2119" s="232"/>
      <c r="C2119" s="232"/>
      <c r="D2119" s="232"/>
    </row>
    <row r="2120" spans="1:4" s="126" customFormat="1">
      <c r="A2120" s="232"/>
      <c r="B2120" s="232"/>
      <c r="C2120" s="232"/>
      <c r="D2120" s="232"/>
    </row>
    <row r="2121" spans="1:4" s="126" customFormat="1">
      <c r="A2121" s="232"/>
      <c r="B2121" s="232"/>
      <c r="C2121" s="232"/>
      <c r="D2121" s="232"/>
    </row>
    <row r="2122" spans="1:4" s="126" customFormat="1">
      <c r="A2122" s="232"/>
      <c r="B2122" s="232"/>
      <c r="C2122" s="232"/>
      <c r="D2122" s="232"/>
    </row>
    <row r="2123" spans="1:4" s="126" customFormat="1">
      <c r="A2123" s="232"/>
      <c r="B2123" s="232"/>
      <c r="C2123" s="232"/>
      <c r="D2123" s="232"/>
    </row>
    <row r="2124" spans="1:4" s="126" customFormat="1">
      <c r="A2124" s="232"/>
      <c r="B2124" s="232"/>
      <c r="C2124" s="232"/>
      <c r="D2124" s="232"/>
    </row>
    <row r="2125" spans="1:4" s="126" customFormat="1">
      <c r="A2125" s="232"/>
      <c r="B2125" s="232"/>
      <c r="C2125" s="232"/>
      <c r="D2125" s="232"/>
    </row>
    <row r="2126" spans="1:4" s="126" customFormat="1">
      <c r="A2126" s="232"/>
      <c r="B2126" s="232"/>
      <c r="C2126" s="232"/>
      <c r="D2126" s="232"/>
    </row>
    <row r="2127" spans="1:4" s="126" customFormat="1">
      <c r="A2127" s="232"/>
      <c r="B2127" s="232"/>
      <c r="C2127" s="232"/>
      <c r="D2127" s="232"/>
    </row>
    <row r="2128" spans="1:4" s="126" customFormat="1">
      <c r="A2128" s="232"/>
      <c r="B2128" s="232"/>
      <c r="C2128" s="232"/>
      <c r="D2128" s="232"/>
    </row>
    <row r="2129" spans="1:4" s="126" customFormat="1">
      <c r="A2129" s="232"/>
      <c r="B2129" s="232"/>
      <c r="C2129" s="232"/>
      <c r="D2129" s="232"/>
    </row>
    <row r="2130" spans="1:4" s="126" customFormat="1">
      <c r="A2130" s="232"/>
      <c r="B2130" s="232"/>
      <c r="C2130" s="232"/>
      <c r="D2130" s="232"/>
    </row>
    <row r="2131" spans="1:4" s="126" customFormat="1">
      <c r="A2131" s="232"/>
      <c r="B2131" s="232"/>
      <c r="C2131" s="232"/>
      <c r="D2131" s="232"/>
    </row>
    <row r="2132" spans="1:4" s="126" customFormat="1">
      <c r="A2132" s="232"/>
      <c r="B2132" s="232"/>
      <c r="C2132" s="232"/>
      <c r="D2132" s="232"/>
    </row>
    <row r="2133" spans="1:4" s="126" customFormat="1">
      <c r="A2133" s="232"/>
      <c r="B2133" s="232"/>
      <c r="C2133" s="232"/>
      <c r="D2133" s="232"/>
    </row>
    <row r="2134" spans="1:4" s="126" customFormat="1">
      <c r="A2134" s="232"/>
      <c r="B2134" s="232"/>
      <c r="C2134" s="232"/>
      <c r="D2134" s="232"/>
    </row>
    <row r="2135" spans="1:4" s="126" customFormat="1">
      <c r="A2135" s="232"/>
      <c r="B2135" s="232"/>
      <c r="C2135" s="232"/>
      <c r="D2135" s="232"/>
    </row>
    <row r="2136" spans="1:4" s="126" customFormat="1">
      <c r="A2136" s="232"/>
      <c r="B2136" s="232"/>
      <c r="C2136" s="232"/>
      <c r="D2136" s="232"/>
    </row>
    <row r="2137" spans="1:4" s="126" customFormat="1">
      <c r="A2137" s="232"/>
      <c r="B2137" s="232"/>
      <c r="C2137" s="232"/>
      <c r="D2137" s="232"/>
    </row>
    <row r="2138" spans="1:4" s="126" customFormat="1">
      <c r="A2138" s="232"/>
      <c r="B2138" s="232"/>
      <c r="C2138" s="232"/>
      <c r="D2138" s="232"/>
    </row>
    <row r="2139" spans="1:4" s="126" customFormat="1">
      <c r="A2139" s="232"/>
      <c r="B2139" s="232"/>
      <c r="C2139" s="232"/>
      <c r="D2139" s="232"/>
    </row>
    <row r="2140" spans="1:4" s="126" customFormat="1">
      <c r="A2140" s="232"/>
      <c r="B2140" s="232"/>
      <c r="C2140" s="232"/>
      <c r="D2140" s="232"/>
    </row>
    <row r="2141" spans="1:4" s="126" customFormat="1">
      <c r="A2141" s="232"/>
      <c r="B2141" s="232"/>
      <c r="C2141" s="232"/>
      <c r="D2141" s="232"/>
    </row>
    <row r="2142" spans="1:4" s="126" customFormat="1">
      <c r="A2142" s="232"/>
      <c r="B2142" s="232"/>
      <c r="C2142" s="232"/>
      <c r="D2142" s="232"/>
    </row>
    <row r="2143" spans="1:4" s="126" customFormat="1">
      <c r="A2143" s="232"/>
      <c r="B2143" s="232"/>
      <c r="C2143" s="232"/>
      <c r="D2143" s="232"/>
    </row>
    <row r="2144" spans="1:4" s="126" customFormat="1">
      <c r="A2144" s="232"/>
      <c r="B2144" s="232"/>
      <c r="C2144" s="232"/>
      <c r="D2144" s="232"/>
    </row>
    <row r="2145" spans="1:4" s="126" customFormat="1">
      <c r="A2145" s="232"/>
      <c r="B2145" s="232"/>
      <c r="C2145" s="232"/>
      <c r="D2145" s="232"/>
    </row>
    <row r="2146" spans="1:4" s="126" customFormat="1">
      <c r="A2146" s="232"/>
      <c r="B2146" s="232"/>
      <c r="C2146" s="232"/>
      <c r="D2146" s="232"/>
    </row>
    <row r="2147" spans="1:4" s="126" customFormat="1">
      <c r="A2147" s="232"/>
      <c r="B2147" s="232"/>
      <c r="C2147" s="232"/>
      <c r="D2147" s="232"/>
    </row>
    <row r="2148" spans="1:4" s="126" customFormat="1">
      <c r="A2148" s="232"/>
      <c r="B2148" s="232"/>
      <c r="C2148" s="232"/>
      <c r="D2148" s="232"/>
    </row>
    <row r="2149" spans="1:4" s="126" customFormat="1">
      <c r="A2149" s="232"/>
      <c r="B2149" s="232"/>
      <c r="C2149" s="232"/>
      <c r="D2149" s="232"/>
    </row>
    <row r="2150" spans="1:4" s="126" customFormat="1">
      <c r="A2150" s="232"/>
      <c r="B2150" s="232"/>
      <c r="C2150" s="232"/>
      <c r="D2150" s="232"/>
    </row>
    <row r="2151" spans="1:4" s="126" customFormat="1">
      <c r="A2151" s="232"/>
      <c r="B2151" s="232"/>
      <c r="C2151" s="232"/>
      <c r="D2151" s="232"/>
    </row>
    <row r="2152" spans="1:4" s="126" customFormat="1">
      <c r="A2152" s="232"/>
      <c r="B2152" s="232"/>
      <c r="C2152" s="232"/>
      <c r="D2152" s="232"/>
    </row>
    <row r="2153" spans="1:4" s="126" customFormat="1">
      <c r="A2153" s="232"/>
      <c r="B2153" s="232"/>
      <c r="C2153" s="232"/>
      <c r="D2153" s="232"/>
    </row>
    <row r="2154" spans="1:4" s="126" customFormat="1">
      <c r="A2154" s="232"/>
      <c r="B2154" s="232"/>
      <c r="C2154" s="232"/>
      <c r="D2154" s="232"/>
    </row>
    <row r="2155" spans="1:4" s="126" customFormat="1">
      <c r="A2155" s="232"/>
      <c r="B2155" s="232"/>
      <c r="C2155" s="232"/>
      <c r="D2155" s="232"/>
    </row>
    <row r="2156" spans="1:4" s="126" customFormat="1">
      <c r="A2156" s="232"/>
      <c r="B2156" s="232"/>
      <c r="C2156" s="232"/>
      <c r="D2156" s="232"/>
    </row>
    <row r="2157" spans="1:4" s="126" customFormat="1">
      <c r="A2157" s="232"/>
      <c r="B2157" s="232"/>
      <c r="C2157" s="232"/>
      <c r="D2157" s="232"/>
    </row>
    <row r="2158" spans="1:4" s="126" customFormat="1">
      <c r="A2158" s="232"/>
      <c r="B2158" s="232"/>
      <c r="C2158" s="232"/>
      <c r="D2158" s="232"/>
    </row>
    <row r="2159" spans="1:4" s="126" customFormat="1">
      <c r="A2159" s="232"/>
      <c r="B2159" s="232"/>
      <c r="C2159" s="232"/>
      <c r="D2159" s="232"/>
    </row>
    <row r="2160" spans="1:4" s="126" customFormat="1">
      <c r="A2160" s="232"/>
      <c r="B2160" s="232"/>
      <c r="C2160" s="232"/>
      <c r="D2160" s="232"/>
    </row>
    <row r="2161" spans="1:4" s="126" customFormat="1">
      <c r="A2161" s="232"/>
      <c r="B2161" s="232"/>
      <c r="C2161" s="232"/>
      <c r="D2161" s="232"/>
    </row>
    <row r="2162" spans="1:4" s="126" customFormat="1">
      <c r="A2162" s="232"/>
      <c r="B2162" s="232"/>
      <c r="C2162" s="232"/>
      <c r="D2162" s="232"/>
    </row>
    <row r="2163" spans="1:4" s="126" customFormat="1">
      <c r="A2163" s="232"/>
      <c r="B2163" s="232"/>
      <c r="C2163" s="232"/>
      <c r="D2163" s="232"/>
    </row>
    <row r="2164" spans="1:4" s="126" customFormat="1">
      <c r="A2164" s="232"/>
      <c r="B2164" s="232"/>
      <c r="C2164" s="232"/>
      <c r="D2164" s="232"/>
    </row>
    <row r="2165" spans="1:4" s="126" customFormat="1">
      <c r="A2165" s="232"/>
      <c r="B2165" s="232"/>
      <c r="C2165" s="232"/>
      <c r="D2165" s="232"/>
    </row>
    <row r="2166" spans="1:4" s="126" customFormat="1">
      <c r="A2166" s="232"/>
      <c r="B2166" s="232"/>
      <c r="C2166" s="232"/>
      <c r="D2166" s="232"/>
    </row>
    <row r="2167" spans="1:4" s="126" customFormat="1">
      <c r="A2167" s="232"/>
      <c r="B2167" s="232"/>
      <c r="C2167" s="232"/>
      <c r="D2167" s="232"/>
    </row>
    <row r="2168" spans="1:4" s="126" customFormat="1">
      <c r="A2168" s="232"/>
      <c r="B2168" s="232"/>
      <c r="C2168" s="232"/>
      <c r="D2168" s="232"/>
    </row>
    <row r="2169" spans="1:4" s="126" customFormat="1">
      <c r="A2169" s="232"/>
      <c r="B2169" s="232"/>
      <c r="C2169" s="232"/>
      <c r="D2169" s="232"/>
    </row>
    <row r="2170" spans="1:4" s="126" customFormat="1">
      <c r="A2170" s="232"/>
      <c r="B2170" s="232"/>
      <c r="C2170" s="232"/>
      <c r="D2170" s="232"/>
    </row>
    <row r="2171" spans="1:4" s="126" customFormat="1">
      <c r="A2171" s="232"/>
      <c r="B2171" s="232"/>
      <c r="C2171" s="232"/>
      <c r="D2171" s="232"/>
    </row>
    <row r="2172" spans="1:4" s="126" customFormat="1">
      <c r="A2172" s="232"/>
      <c r="B2172" s="232"/>
      <c r="C2172" s="232"/>
      <c r="D2172" s="232"/>
    </row>
    <row r="2173" spans="1:4" s="126" customFormat="1">
      <c r="A2173" s="232"/>
      <c r="B2173" s="232"/>
      <c r="C2173" s="232"/>
      <c r="D2173" s="232"/>
    </row>
    <row r="2174" spans="1:4" s="126" customFormat="1">
      <c r="A2174" s="232"/>
      <c r="B2174" s="232"/>
      <c r="C2174" s="232"/>
      <c r="D2174" s="232"/>
    </row>
    <row r="2175" spans="1:4" s="126" customFormat="1">
      <c r="A2175" s="232"/>
      <c r="B2175" s="232"/>
      <c r="C2175" s="232"/>
      <c r="D2175" s="232"/>
    </row>
    <row r="2176" spans="1:4" s="126" customFormat="1">
      <c r="A2176" s="232"/>
      <c r="B2176" s="232"/>
      <c r="C2176" s="232"/>
      <c r="D2176" s="232"/>
    </row>
    <row r="2177" spans="1:4" s="126" customFormat="1">
      <c r="A2177" s="232"/>
      <c r="B2177" s="232"/>
      <c r="C2177" s="232"/>
      <c r="D2177" s="232"/>
    </row>
    <row r="2178" spans="1:4" s="126" customFormat="1">
      <c r="A2178" s="232"/>
      <c r="B2178" s="232"/>
      <c r="C2178" s="232"/>
      <c r="D2178" s="232"/>
    </row>
    <row r="2179" spans="1:4" s="126" customFormat="1">
      <c r="A2179" s="232"/>
      <c r="B2179" s="232"/>
      <c r="C2179" s="232"/>
      <c r="D2179" s="232"/>
    </row>
    <row r="2180" spans="1:4" s="126" customFormat="1">
      <c r="A2180" s="232"/>
      <c r="B2180" s="232"/>
      <c r="C2180" s="232"/>
      <c r="D2180" s="232"/>
    </row>
    <row r="2181" spans="1:4" s="126" customFormat="1">
      <c r="A2181" s="232"/>
      <c r="B2181" s="232"/>
      <c r="C2181" s="232"/>
      <c r="D2181" s="232"/>
    </row>
    <row r="2182" spans="1:4" s="126" customFormat="1">
      <c r="A2182" s="232"/>
      <c r="B2182" s="232"/>
      <c r="C2182" s="232"/>
      <c r="D2182" s="232"/>
    </row>
    <row r="2183" spans="1:4" s="126" customFormat="1">
      <c r="A2183" s="232"/>
      <c r="B2183" s="232"/>
      <c r="C2183" s="232"/>
      <c r="D2183" s="232"/>
    </row>
    <row r="2184" spans="1:4" s="126" customFormat="1">
      <c r="A2184" s="232"/>
      <c r="B2184" s="232"/>
      <c r="C2184" s="232"/>
      <c r="D2184" s="232"/>
    </row>
  </sheetData>
  <sheetProtection sheet="1" objects="1" scenarios="1" formatCells="0" formatColumns="0" formatRows="0" selectLockedCells="1"/>
  <mergeCells count="50">
    <mergeCell ref="A13:D13"/>
    <mergeCell ref="A9:F9"/>
    <mergeCell ref="A10:F10"/>
    <mergeCell ref="A11:F11"/>
    <mergeCell ref="A12:D12"/>
    <mergeCell ref="B8:F8"/>
    <mergeCell ref="A3:F3"/>
    <mergeCell ref="A4:F4"/>
    <mergeCell ref="A5:C5"/>
    <mergeCell ref="D5:F5"/>
    <mergeCell ref="A6:C6"/>
    <mergeCell ref="D6:F6"/>
    <mergeCell ref="A32:F32"/>
    <mergeCell ref="A39:C39"/>
    <mergeCell ref="D39:E39"/>
    <mergeCell ref="A41:C41"/>
    <mergeCell ref="A34:C34"/>
    <mergeCell ref="D34:F34"/>
    <mergeCell ref="A36:C36"/>
    <mergeCell ref="D36:F36"/>
    <mergeCell ref="A37:C37"/>
    <mergeCell ref="D37:F37"/>
    <mergeCell ref="A38:C38"/>
    <mergeCell ref="D38:F38"/>
    <mergeCell ref="D40:F40"/>
    <mergeCell ref="A40:C40"/>
    <mergeCell ref="A35:C35"/>
    <mergeCell ref="D35:F35"/>
    <mergeCell ref="A23:D23"/>
    <mergeCell ref="A29:C29"/>
    <mergeCell ref="D29:F29"/>
    <mergeCell ref="A30:C30"/>
    <mergeCell ref="D30:F30"/>
    <mergeCell ref="A24:D24"/>
    <mergeCell ref="D44:E44"/>
    <mergeCell ref="A33:C33"/>
    <mergeCell ref="D33:F33"/>
    <mergeCell ref="A14:D14"/>
    <mergeCell ref="A26:F26"/>
    <mergeCell ref="A27:F27"/>
    <mergeCell ref="A28:C28"/>
    <mergeCell ref="D28:F28"/>
    <mergeCell ref="A19:D19"/>
    <mergeCell ref="A15:D15"/>
    <mergeCell ref="A16:D16"/>
    <mergeCell ref="A18:D18"/>
    <mergeCell ref="A20:D20"/>
    <mergeCell ref="A21:D21"/>
    <mergeCell ref="A17:D17"/>
    <mergeCell ref="A22:D22"/>
  </mergeCells>
  <phoneticPr fontId="4" type="noConversion"/>
  <dataValidations xWindow="756" yWindow="482" count="10">
    <dataValidation allowBlank="1" showInputMessage="1" showErrorMessage="1" prompt="Modifier les contenus bleus et mettre ensuite en noir : _x000a_Enregistrements qualité : indiquez ceux que vous mettrez à disposition d'un auditeur. Il peut s'agir des onglets imprimés et signés de ce fichier d'autodiagnostic" sqref="D29:F29" xr:uid="{00000000-0002-0000-0500-000000000000}"/>
    <dataValidation allowBlank="1" showInputMessage="1" showErrorMessage="1" prompt="Autre document d'appui : Mettre ici, et en noir, tout autre document d'appui éventuel pour cette déclaration" sqref="D30:F31" xr:uid="{00000000-0002-0000-0500-000001000000}"/>
    <dataValidation allowBlank="1" showInputMessage="1" showErrorMessage="1" prompt="Indiquer les NOM et Prénom de la personne indépendante" sqref="A34:C34" xr:uid="{00000000-0002-0000-0500-000002000000}"/>
    <dataValidation allowBlank="1" showInputMessage="1" showErrorMessage="1" prompt="Organisme de la personne indépendante" sqref="A36:C36" xr:uid="{00000000-0002-0000-0500-000003000000}"/>
    <dataValidation allowBlank="1" showInputMessage="1" showErrorMessage="1" prompt="Adresse complète de l'organisme de la personne indépendante" sqref="A37:C37" xr:uid="{00000000-0002-0000-0500-000004000000}"/>
    <dataValidation allowBlank="1" showInputMessage="1" showErrorMessage="1" prompt="Code postal - Ville - Pays de l'organisme de la personne indépendante" sqref="A38:C38" xr:uid="{00000000-0002-0000-0500-000005000000}"/>
    <dataValidation allowBlank="1" showInputMessage="1" showErrorMessage="1" prompt="Tél et email de la personne indépendante" sqref="A39:C39" xr:uid="{00000000-0002-0000-0500-000006000000}"/>
    <dataValidation allowBlank="1" showInputMessage="1" showErrorMessage="1" prompt="Mettre la date de signature par la personne compétente" sqref="A41" xr:uid="{00000000-0002-0000-0500-000007000000}"/>
    <dataValidation allowBlank="1" showInputMessage="1" showErrorMessage="1" prompt="Adresse complète de l'Exploitant des dispositifs médicaux" sqref="D37:F37" xr:uid="{00000000-0002-0000-0500-000008000000}"/>
    <dataValidation allowBlank="1" showInputMessage="1" showErrorMessage="1" prompt="Code postal - Ville - Pays de l'Exploitant" sqref="D38:F38" xr:uid="{00000000-0002-0000-0500-000009000000}"/>
  </dataValidations>
  <printOptions horizontalCentered="1"/>
  <pageMargins left="0.19685039370078741" right="0.19685039370078741" top="0" bottom="0.35314960629921266" header="0" footer="0.11314960629921259"/>
  <pageSetup paperSize="9" orientation="portrait" r:id="rId1"/>
  <headerFooter>
    <oddFooter>&amp;L&amp;"Arial Italique,Italique"&amp;6&amp;K000000Fichier : &amp;F&amp;C&amp;"Arial Italique,Italique"&amp;6&amp;K000000 Onglet : &amp;A&amp;R&amp;"Arial Italique,Italique"&amp;6&amp;K000000Imprimé le &amp;D, page n° &amp;P/&amp;N</oddFooter>
  </headerFooter>
  <extLst>
    <ext xmlns:x14="http://schemas.microsoft.com/office/spreadsheetml/2009/9/main" uri="{CCE6A557-97BC-4b89-ADB6-D9C93CAAB3DF}">
      <x14:dataValidations xmlns:xm="http://schemas.microsoft.com/office/excel/2006/main" xWindow="756" yWindow="482" count="1">
        <x14:dataValidation type="list" allowBlank="1" showInputMessage="1" showErrorMessage="1" xr:uid="{6A62974A-F10B-4641-8B1E-E1C1D6D137F5}">
          <x14:formula1>
            <xm:f>Utilitaires!$L$8:$L$12</xm:f>
          </x14:formula1>
          <xm:sqref>E12</xm:sqref>
        </x14:dataValidation>
      </x14:dataValidations>
    </ext>
    <ext xmlns:mx="http://schemas.microsoft.com/office/mac/excel/2008/main" uri="{64002731-A6B0-56B0-2670-7721B7C09600}">
      <mx:PLV Mode="1"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L13"/>
  <sheetViews>
    <sheetView topLeftCell="A3" zoomScaleNormal="100" workbookViewId="0">
      <selection activeCell="M10" sqref="M10"/>
    </sheetView>
  </sheetViews>
  <sheetFormatPr baseColWidth="10" defaultRowHeight="15"/>
  <cols>
    <col min="1" max="1" width="23.6640625" style="1" customWidth="1"/>
    <col min="2" max="2" width="14.33203125" style="1" customWidth="1"/>
    <col min="3" max="3" width="10.6640625" style="1" customWidth="1"/>
    <col min="4" max="4" width="12.5546875" customWidth="1"/>
    <col min="7" max="7" width="13.33203125" customWidth="1"/>
    <col min="12" max="12" width="18.33203125" style="310" customWidth="1"/>
  </cols>
  <sheetData>
    <row r="1" spans="1:12" ht="15.75" thickBot="1"/>
    <row r="2" spans="1:12" ht="36" customHeight="1">
      <c r="A2" s="302" t="s">
        <v>355</v>
      </c>
      <c r="B2" s="2" t="s">
        <v>356</v>
      </c>
      <c r="D2" s="627" t="s">
        <v>366</v>
      </c>
      <c r="E2" s="628"/>
      <c r="F2" s="628"/>
      <c r="G2" s="629"/>
    </row>
    <row r="3" spans="1:12" ht="30">
      <c r="A3" s="303" t="s">
        <v>630</v>
      </c>
      <c r="B3" s="304" t="s">
        <v>631</v>
      </c>
      <c r="D3" s="11" t="s">
        <v>359</v>
      </c>
      <c r="E3" s="10" t="s">
        <v>360</v>
      </c>
      <c r="F3" s="630" t="s">
        <v>361</v>
      </c>
      <c r="G3" s="631"/>
    </row>
    <row r="4" spans="1:12" ht="50.25" customHeight="1">
      <c r="A4" s="3" t="s">
        <v>368</v>
      </c>
      <c r="B4" s="634" t="s">
        <v>645</v>
      </c>
      <c r="D4" s="8" t="s">
        <v>357</v>
      </c>
      <c r="E4" s="6" t="s">
        <v>364</v>
      </c>
      <c r="F4" s="630" t="s">
        <v>363</v>
      </c>
      <c r="G4" s="631"/>
    </row>
    <row r="5" spans="1:12" ht="47.25" customHeight="1" thickBot="1">
      <c r="A5" s="4" t="s">
        <v>369</v>
      </c>
      <c r="B5" s="635"/>
      <c r="D5" s="9" t="s">
        <v>358</v>
      </c>
      <c r="E5" s="7" t="s">
        <v>365</v>
      </c>
      <c r="F5" s="625" t="s">
        <v>362</v>
      </c>
      <c r="G5" s="626"/>
    </row>
    <row r="6" spans="1:12" ht="15.75" thickBot="1"/>
    <row r="7" spans="1:12" ht="50.1" customHeight="1" thickBot="1">
      <c r="A7" s="642" t="str">
        <f>'Mode d''emploi'!A33:J33</f>
        <v>Echelles d'évaluation utilisées</v>
      </c>
      <c r="B7" s="643"/>
      <c r="C7" s="643"/>
      <c r="D7" s="643"/>
      <c r="E7" s="643"/>
      <c r="F7" s="643"/>
      <c r="G7" s="643"/>
      <c r="H7" s="643"/>
      <c r="I7" s="643"/>
      <c r="J7" s="644"/>
      <c r="L7" s="314" t="s">
        <v>642</v>
      </c>
    </row>
    <row r="8" spans="1:12" ht="50.1" customHeight="1">
      <c r="A8" s="645" t="str">
        <f>'Mode d''emploi'!A34:D34</f>
        <v>Niveaux de RÉALISATION
d'une exigence</v>
      </c>
      <c r="B8" s="646"/>
      <c r="C8" s="646"/>
      <c r="D8" s="646"/>
      <c r="E8" s="647" t="str">
        <f>'Mode d''emploi'!E34:J34</f>
        <v xml:space="preserve">LIBELLÉS des niveaux de CONFORMITE des ARTICLES du règlement </v>
      </c>
      <c r="F8" s="647"/>
      <c r="G8" s="647"/>
      <c r="H8" s="647"/>
      <c r="I8" s="647"/>
      <c r="J8" s="648"/>
      <c r="L8" s="315">
        <v>0.5</v>
      </c>
    </row>
    <row r="9" spans="1:12" ht="50.1" customHeight="1">
      <c r="A9" s="632" t="str">
        <f>'Mode d''emploi'!A35:B35</f>
        <v>Libellés explicites 
des niveaux de VÉRACITÉ</v>
      </c>
      <c r="B9" s="633"/>
      <c r="C9" s="5" t="str">
        <f>'Mode d''emploi'!C35</f>
        <v>Choix de VÉRACITÉ</v>
      </c>
      <c r="D9" s="293" t="str">
        <f>'Mode d''emploi'!D35</f>
        <v>Taux de VÉRACITÉ</v>
      </c>
      <c r="E9" s="294" t="str">
        <f>'Mode d''emploi'!E35</f>
        <v>Taux moyen Minimal</v>
      </c>
      <c r="F9" s="294" t="str">
        <f>'Mode d''emploi'!F35</f>
        <v>Taux moyen Maximal</v>
      </c>
      <c r="G9" s="294" t="str">
        <f>'Mode d''emploi'!G35</f>
        <v>Niveau de CONFORMITE</v>
      </c>
      <c r="H9" s="636" t="str">
        <f>'Mode d''emploi'!H35:J35</f>
        <v>Libellés explicites 
des niveaux de conformité</v>
      </c>
      <c r="I9" s="636"/>
      <c r="J9" s="637"/>
      <c r="L9" s="315">
        <v>0.6</v>
      </c>
    </row>
    <row r="10" spans="1:12" ht="50.1" customHeight="1">
      <c r="A10" s="632" t="str">
        <f>'Mode d''emploi'!A36:B36</f>
        <v>Niveau 1 : L'exigence est respectée</v>
      </c>
      <c r="B10" s="633"/>
      <c r="C10" s="297" t="str">
        <f>'Mode d''emploi'!C36</f>
        <v>Fait</v>
      </c>
      <c r="D10" s="298">
        <f>'Mode d''emploi'!D36</f>
        <v>1</v>
      </c>
      <c r="E10" s="305">
        <f>'Mode d''emploi'!E36</f>
        <v>0</v>
      </c>
      <c r="F10" s="305">
        <f>'Mode d''emploi'!F36</f>
        <v>0.49</v>
      </c>
      <c r="G10" s="294" t="str">
        <f>'Mode d''emploi'!G36</f>
        <v>Insuffisant</v>
      </c>
      <c r="H10" s="636" t="str">
        <f>'Mode d''emploi'!H36:J36</f>
        <v>Conformité de niveau 1 :  Revoyez le fonctionnement de vos activités.</v>
      </c>
      <c r="I10" s="636"/>
      <c r="J10" s="637"/>
      <c r="L10" s="315">
        <v>0.7</v>
      </c>
    </row>
    <row r="11" spans="1:12" ht="50.1" customHeight="1">
      <c r="A11" s="632" t="str">
        <f>'Mode d''emploi'!A37:B37</f>
        <v>Niveau 2 : La conformité à l'exigence est en cours…</v>
      </c>
      <c r="B11" s="633"/>
      <c r="C11" s="295" t="str">
        <f>'Mode d''emploi'!C37</f>
        <v>En Cours</v>
      </c>
      <c r="D11" s="298">
        <f>'Mode d''emploi'!D37</f>
        <v>0.35</v>
      </c>
      <c r="E11" s="305">
        <f>'Mode d''emploi'!E37</f>
        <v>0.5</v>
      </c>
      <c r="F11" s="305">
        <f>'Mode d''emploi'!F37</f>
        <v>0.79</v>
      </c>
      <c r="G11" s="294" t="str">
        <f>'Mode d''emploi'!G37</f>
        <v>Convaincant</v>
      </c>
      <c r="H11" s="636" t="str">
        <f>'Mode d''emploi'!H37:J37</f>
        <v>Conformité de niveau 2 : Des améliorations peuvent encore être apportées.</v>
      </c>
      <c r="I11" s="636"/>
      <c r="J11" s="637"/>
      <c r="L11" s="315">
        <v>0.8</v>
      </c>
    </row>
    <row r="12" spans="1:12" ht="50.1" customHeight="1" thickBot="1">
      <c r="A12" s="632" t="str">
        <f>'Mode d''emploi'!A38:B38</f>
        <v>Niveau 3 : L'exigence n'est pas respectée</v>
      </c>
      <c r="B12" s="633"/>
      <c r="C12" s="296" t="str">
        <f>'Mode d''emploi'!C38</f>
        <v>Non Fait</v>
      </c>
      <c r="D12" s="298">
        <f>'Mode d''emploi'!D38</f>
        <v>0</v>
      </c>
      <c r="E12" s="305">
        <f>'Mode d''emploi'!E38</f>
        <v>0.9</v>
      </c>
      <c r="F12" s="305">
        <f>'Mode d''emploi'!F38</f>
        <v>1</v>
      </c>
      <c r="G12" s="294" t="str">
        <f>'Mode d''emploi'!G38</f>
        <v>Conforme</v>
      </c>
      <c r="H12" s="636" t="str">
        <f>'Mode d''emploi'!H38:J38</f>
        <v xml:space="preserve">Conformité de niveau 3 : Félicitations, communiquez vos résultats </v>
      </c>
      <c r="I12" s="636"/>
      <c r="J12" s="637"/>
      <c r="L12" s="316">
        <v>0.9</v>
      </c>
    </row>
    <row r="13" spans="1:12" ht="50.1" customHeight="1" thickBot="1">
      <c r="A13" s="638" t="str">
        <f>'Mode d''emploi'!A39:B39</f>
        <v>Niveau 4 : L'exigence est non applicable</v>
      </c>
      <c r="B13" s="639"/>
      <c r="C13" s="299" t="str">
        <f>'Mode d''emploi'!C39</f>
        <v>Non applicable</v>
      </c>
      <c r="D13" s="300" t="str">
        <f>'Mode d''emploi'!D39</f>
        <v>NA</v>
      </c>
      <c r="E13" s="301" t="str">
        <f>'Mode d''emploi'!E39</f>
        <v>NA</v>
      </c>
      <c r="F13" s="301" t="str">
        <f>'Mode d''emploi'!F39</f>
        <v>NA</v>
      </c>
      <c r="G13" s="301" t="str">
        <f>'Mode d''emploi'!G39</f>
        <v>Non Applicable</v>
      </c>
      <c r="H13" s="640" t="str">
        <f>'Mode d''emploi'!H39:J39</f>
        <v>Non applicable : Ce critère ne peut pas être appliqué, d'une manière justifiée.</v>
      </c>
      <c r="I13" s="640"/>
      <c r="J13" s="641"/>
    </row>
  </sheetData>
  <sheetProtection formatCells="0" formatColumns="0" formatRows="0" selectLockedCells="1"/>
  <mergeCells count="18">
    <mergeCell ref="H10:J10"/>
    <mergeCell ref="A7:J7"/>
    <mergeCell ref="A8:D8"/>
    <mergeCell ref="E8:J8"/>
    <mergeCell ref="A9:B9"/>
    <mergeCell ref="H9:J9"/>
    <mergeCell ref="H11:J11"/>
    <mergeCell ref="A11:B11"/>
    <mergeCell ref="H12:J12"/>
    <mergeCell ref="A13:B13"/>
    <mergeCell ref="H13:J13"/>
    <mergeCell ref="F5:G5"/>
    <mergeCell ref="D2:G2"/>
    <mergeCell ref="F3:G3"/>
    <mergeCell ref="F4:G4"/>
    <mergeCell ref="A12:B12"/>
    <mergeCell ref="A10:B10"/>
    <mergeCell ref="B4: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10</vt:i4>
      </vt:variant>
    </vt:vector>
  </HeadingPairs>
  <TitlesOfParts>
    <vt:vector size="17" baseType="lpstr">
      <vt:lpstr>Mode d'emploi</vt:lpstr>
      <vt:lpstr>Evaluation_par_Chapitre</vt:lpstr>
      <vt:lpstr>Evaluation par Annexe</vt:lpstr>
      <vt:lpstr>Résultats Globaux</vt:lpstr>
      <vt:lpstr>Maîtrise documentaire</vt:lpstr>
      <vt:lpstr>Déclaration ISO 17050</vt:lpstr>
      <vt:lpstr>Utilitaires</vt:lpstr>
      <vt:lpstr>'Evaluation par Annexe'!Impression_des_titres</vt:lpstr>
      <vt:lpstr>Evaluation_par_Chapitre!Impression_des_titres</vt:lpstr>
      <vt:lpstr>'Maîtrise documentaire'!Impression_des_titres</vt:lpstr>
      <vt:lpstr>'Résultats Globaux'!Impression_des_titres</vt:lpstr>
      <vt:lpstr>'Déclaration ISO 17050'!Zone_d_impression</vt:lpstr>
      <vt:lpstr>'Evaluation par Annexe'!Zone_d_impression</vt:lpstr>
      <vt:lpstr>Evaluation_par_Chapitre!Zone_d_impression</vt:lpstr>
      <vt:lpstr>'Maîtrise documentaire'!Zone_d_impression</vt:lpstr>
      <vt:lpstr>'Mode d''emploi'!Zone_d_impression</vt:lpstr>
      <vt:lpstr>'Résultats Globaux'!Zone_d_impression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de Microsoft Office</dc:creator>
  <cp:lastModifiedBy>NDOK</cp:lastModifiedBy>
  <cp:lastPrinted>2020-01-28T09:44:55Z</cp:lastPrinted>
  <dcterms:created xsi:type="dcterms:W3CDTF">2017-02-08T20:21:22Z</dcterms:created>
  <dcterms:modified xsi:type="dcterms:W3CDTF">2020-02-03T02:26:16Z</dcterms:modified>
</cp:coreProperties>
</file>