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showInkAnnotation="0" updateLinks="never" codeName="ThisWorkbook" autoCompressPictures="0"/>
  <mc:AlternateContent xmlns:mc="http://schemas.openxmlformats.org/markup-compatibility/2006">
    <mc:Choice Requires="x15">
      <x15ac:absPath xmlns:x15ac="http://schemas.microsoft.com/office/spreadsheetml/2010/11/ac" url="C:\Users\NDOK\Desktop\Wordpress\"/>
    </mc:Choice>
  </mc:AlternateContent>
  <xr:revisionPtr revIDLastSave="0" documentId="13_ncr:1_{30E6A1BD-B531-41AA-B85B-B2B73C569E32}" xr6:coauthVersionLast="45" xr6:coauthVersionMax="45" xr10:uidLastSave="{00000000-0000-0000-0000-000000000000}"/>
  <bookViews>
    <workbookView xWindow="345" yWindow="30" windowWidth="20145" windowHeight="10890" tabRatio="811" xr2:uid="{00000000-000D-0000-FFFF-FFFF00000000}"/>
  </bookViews>
  <sheets>
    <sheet name="Mode d'emploi" sheetId="8" r:id="rId1"/>
    <sheet name="Evaluation par Annexe" sheetId="11" r:id="rId2"/>
    <sheet name="Résultats Globaux" sheetId="2" r:id="rId3"/>
    <sheet name="Maîtrise documentaire" sheetId="10" r:id="rId4"/>
    <sheet name="Déclaration ISO 17050" sheetId="6" r:id="rId5"/>
    <sheet name="Utilitaires" sheetId="12" state="hidden" r:id="rId6"/>
  </sheets>
  <externalReferences>
    <externalReference r:id="rId7"/>
  </externalReferences>
  <definedNames>
    <definedName name="Choix_de__VÉRACITÉ">#REF!</definedName>
    <definedName name="_xlnm.Print_Titles" localSheetId="1">'Evaluation par Annexe'!$10:$10</definedName>
    <definedName name="_xlnm.Print_Titles" localSheetId="3">'Maîtrise documentaire'!$3:$4</definedName>
    <definedName name="_xlnm.Print_Titles" localSheetId="2">'Résultats Globaux'!$5:$9</definedName>
    <definedName name="liste">#REF!</definedName>
    <definedName name="_xlnm.Print_Area" localSheetId="4">'Déclaration ISO 17050'!$A$1:$F$38</definedName>
    <definedName name="_xlnm.Print_Area" localSheetId="1">'Evaluation par Annexe'!$A$1:$E$295</definedName>
    <definedName name="_xlnm.Print_Area" localSheetId="3">'Maîtrise documentaire'!$A$1:$I$26</definedName>
    <definedName name="_xlnm.Print_Area" localSheetId="0">'Mode d''emploi'!$A$1:$J$39</definedName>
    <definedName name="_xlnm.Print_Area" localSheetId="2">'Résultats Globaux'!$A$1:$H$73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16" i="11" l="1"/>
  <c r="D36" i="6" l="1"/>
  <c r="A19" i="6"/>
  <c r="A74" i="2"/>
  <c r="C316" i="11"/>
  <c r="C315" i="11"/>
  <c r="C314" i="11"/>
  <c r="C313" i="11"/>
  <c r="C312" i="11"/>
  <c r="C311" i="11"/>
  <c r="C310" i="11"/>
  <c r="C309" i="11"/>
  <c r="C308" i="11"/>
  <c r="C307" i="11"/>
  <c r="C306" i="11"/>
  <c r="C305" i="11"/>
  <c r="C304" i="11"/>
  <c r="C303" i="11"/>
  <c r="C302" i="11"/>
  <c r="C301" i="11"/>
  <c r="C300" i="11"/>
  <c r="C299" i="11"/>
  <c r="C298" i="11" s="1"/>
  <c r="E298" i="11" s="1"/>
  <c r="D298" i="11" s="1"/>
  <c r="E2" i="11"/>
  <c r="F74" i="2" l="1"/>
  <c r="H74" i="2"/>
  <c r="A66" i="2"/>
  <c r="G74" i="2" l="1"/>
  <c r="E19" i="6"/>
  <c r="F19" i="6" s="1"/>
  <c r="A64" i="2"/>
  <c r="A63" i="2"/>
  <c r="A62" i="2"/>
  <c r="A61" i="2"/>
  <c r="A60" i="2"/>
  <c r="A59" i="2"/>
  <c r="A58" i="2"/>
  <c r="A57" i="2"/>
  <c r="A56" i="2"/>
  <c r="A55" i="2"/>
  <c r="A54" i="2"/>
  <c r="A53" i="2"/>
  <c r="A52" i="2"/>
  <c r="A51" i="2"/>
  <c r="A5" i="11" l="1"/>
  <c r="I1" i="10" l="1"/>
  <c r="H1" i="2"/>
  <c r="A1" i="2"/>
  <c r="A2" i="11"/>
  <c r="E12" i="12" l="1"/>
  <c r="A13" i="6" l="1"/>
  <c r="H10" i="12"/>
  <c r="H11" i="12"/>
  <c r="H12" i="12"/>
  <c r="H13" i="12"/>
  <c r="G10" i="12"/>
  <c r="G11" i="12"/>
  <c r="G12" i="12"/>
  <c r="G13" i="12"/>
  <c r="F10" i="12"/>
  <c r="F11" i="12"/>
  <c r="F12" i="12"/>
  <c r="F13" i="12"/>
  <c r="E10" i="12"/>
  <c r="E11" i="12"/>
  <c r="E13" i="12"/>
  <c r="H9" i="12"/>
  <c r="G9" i="12"/>
  <c r="F9" i="12"/>
  <c r="E9" i="12"/>
  <c r="D10" i="12"/>
  <c r="D11" i="12"/>
  <c r="D12" i="12"/>
  <c r="D13" i="12"/>
  <c r="D9" i="12"/>
  <c r="C10" i="12"/>
  <c r="C11" i="12"/>
  <c r="C12" i="12"/>
  <c r="C13" i="12"/>
  <c r="A11" i="12"/>
  <c r="A12" i="12"/>
  <c r="A13" i="12"/>
  <c r="A10" i="12"/>
  <c r="C9" i="12"/>
  <c r="A9" i="12"/>
  <c r="E8" i="12"/>
  <c r="A8" i="12"/>
  <c r="A7" i="12"/>
  <c r="C270" i="11" l="1"/>
  <c r="C249" i="11"/>
  <c r="C284" i="11"/>
  <c r="C277" i="11"/>
  <c r="C297" i="11"/>
  <c r="C285" i="11"/>
  <c r="C247" i="11"/>
  <c r="C257" i="11"/>
  <c r="C283" i="11"/>
  <c r="C269" i="11"/>
  <c r="C286" i="11"/>
  <c r="C265" i="11"/>
  <c r="C296" i="11"/>
  <c r="C56" i="11"/>
  <c r="C22" i="11"/>
  <c r="C25" i="11"/>
  <c r="C54" i="11"/>
  <c r="C69" i="11"/>
  <c r="C109" i="11"/>
  <c r="C126" i="11"/>
  <c r="C135" i="11"/>
  <c r="C139" i="11"/>
  <c r="C149" i="11"/>
  <c r="C165" i="11"/>
  <c r="C174" i="11"/>
  <c r="C185" i="11"/>
  <c r="C181" i="11"/>
  <c r="C208" i="11"/>
  <c r="C216" i="11"/>
  <c r="C212" i="11"/>
  <c r="C222" i="11"/>
  <c r="C227" i="11"/>
  <c r="C233" i="11"/>
  <c r="C133" i="11"/>
  <c r="C34" i="11"/>
  <c r="C37" i="11"/>
  <c r="C115" i="11"/>
  <c r="C145" i="11"/>
  <c r="C173" i="11"/>
  <c r="C180" i="11"/>
  <c r="C230" i="11"/>
  <c r="C119" i="11"/>
  <c r="C45" i="11"/>
  <c r="C44" i="11"/>
  <c r="C27" i="11"/>
  <c r="C47" i="11"/>
  <c r="C62" i="11"/>
  <c r="C67" i="11"/>
  <c r="C114" i="11"/>
  <c r="C132" i="11"/>
  <c r="C141" i="11"/>
  <c r="C148" i="11"/>
  <c r="C163" i="11"/>
  <c r="C176" i="11"/>
  <c r="C172" i="11"/>
  <c r="C183" i="11"/>
  <c r="C179" i="11"/>
  <c r="C206" i="11"/>
  <c r="C214" i="11"/>
  <c r="C210" i="11"/>
  <c r="C229" i="11"/>
  <c r="C225" i="11"/>
  <c r="C237" i="11"/>
  <c r="C108" i="11"/>
  <c r="C53" i="11"/>
  <c r="C128" i="11"/>
  <c r="C157" i="11"/>
  <c r="C184" i="11"/>
  <c r="C215" i="11"/>
  <c r="C226" i="11"/>
  <c r="C23" i="11"/>
  <c r="C26" i="11"/>
  <c r="C46" i="11"/>
  <c r="C61" i="11"/>
  <c r="C110" i="11"/>
  <c r="C118" i="11"/>
  <c r="C136" i="11"/>
  <c r="C140" i="11"/>
  <c r="C147" i="11"/>
  <c r="C166" i="11"/>
  <c r="C175" i="11"/>
  <c r="C171" i="11"/>
  <c r="C182" i="11"/>
  <c r="C178" i="11"/>
  <c r="C205" i="11"/>
  <c r="C213" i="11"/>
  <c r="C223" i="11"/>
  <c r="C228" i="11"/>
  <c r="C234" i="11"/>
  <c r="C142" i="11"/>
  <c r="C66" i="11"/>
  <c r="C28" i="11"/>
  <c r="C68" i="11"/>
  <c r="C134" i="11"/>
  <c r="C168" i="11"/>
  <c r="C207" i="11"/>
  <c r="C211" i="11"/>
  <c r="C232" i="11"/>
  <c r="C14" i="11"/>
  <c r="F1" i="6"/>
  <c r="A1" i="6"/>
  <c r="A9" i="10"/>
  <c r="A1" i="10"/>
  <c r="A2" i="10"/>
  <c r="A8" i="2"/>
  <c r="A9" i="2"/>
  <c r="A9" i="11"/>
  <c r="E1" i="11"/>
  <c r="A1" i="11"/>
  <c r="C246" i="11"/>
  <c r="C248" i="11"/>
  <c r="C250" i="11"/>
  <c r="C251" i="11"/>
  <c r="C252" i="11"/>
  <c r="C253" i="11"/>
  <c r="C254" i="11"/>
  <c r="C255" i="11"/>
  <c r="C256" i="11"/>
  <c r="C258" i="11"/>
  <c r="C259" i="11"/>
  <c r="C261" i="11"/>
  <c r="C262" i="11"/>
  <c r="C264" i="11"/>
  <c r="C266" i="11"/>
  <c r="C268" i="11"/>
  <c r="C271" i="11"/>
  <c r="C273" i="11"/>
  <c r="C274" i="11"/>
  <c r="C276" i="11"/>
  <c r="C278" i="11"/>
  <c r="C279" i="11"/>
  <c r="C280" i="11"/>
  <c r="C281" i="11"/>
  <c r="C282" i="11"/>
  <c r="C287" i="11"/>
  <c r="C288" i="11"/>
  <c r="C289" i="11"/>
  <c r="C290" i="11"/>
  <c r="C291" i="11"/>
  <c r="C292" i="11"/>
  <c r="C293" i="11"/>
  <c r="C294" i="11"/>
  <c r="C295" i="11"/>
  <c r="C72" i="11"/>
  <c r="C73" i="11"/>
  <c r="F34" i="6"/>
  <c r="C161" i="11"/>
  <c r="C162" i="11"/>
  <c r="C164" i="11"/>
  <c r="C167" i="11"/>
  <c r="C169" i="11"/>
  <c r="C170" i="11"/>
  <c r="C177" i="11"/>
  <c r="C186" i="11"/>
  <c r="C187" i="11"/>
  <c r="C188" i="11"/>
  <c r="C189" i="11"/>
  <c r="C190" i="11"/>
  <c r="C191" i="11"/>
  <c r="C192" i="11"/>
  <c r="C193" i="11"/>
  <c r="C194" i="11"/>
  <c r="C195" i="11"/>
  <c r="C196" i="11"/>
  <c r="C197" i="11"/>
  <c r="C198" i="11"/>
  <c r="C199" i="11"/>
  <c r="C200" i="11"/>
  <c r="C201" i="11"/>
  <c r="C202" i="11"/>
  <c r="C203" i="11"/>
  <c r="C204" i="11"/>
  <c r="C209" i="11"/>
  <c r="C217" i="11"/>
  <c r="C218" i="11"/>
  <c r="C219" i="11"/>
  <c r="C220" i="11"/>
  <c r="C221" i="11"/>
  <c r="C224" i="11"/>
  <c r="C231" i="11"/>
  <c r="C235" i="11"/>
  <c r="C236" i="11"/>
  <c r="C238" i="11"/>
  <c r="C239" i="11"/>
  <c r="C240" i="11"/>
  <c r="C241" i="11"/>
  <c r="C242" i="11"/>
  <c r="C243" i="11"/>
  <c r="C160" i="11"/>
  <c r="C152" i="11"/>
  <c r="C153" i="11"/>
  <c r="C154" i="11"/>
  <c r="C155" i="11"/>
  <c r="C156" i="11"/>
  <c r="C151" i="11"/>
  <c r="C143" i="11"/>
  <c r="C144" i="11"/>
  <c r="C138" i="11"/>
  <c r="C131" i="11"/>
  <c r="C123" i="11"/>
  <c r="C124" i="11"/>
  <c r="C125" i="11"/>
  <c r="C127" i="11"/>
  <c r="C129" i="11"/>
  <c r="C122" i="11"/>
  <c r="C120" i="11"/>
  <c r="C117" i="11"/>
  <c r="C111" i="11"/>
  <c r="C112" i="11"/>
  <c r="C113" i="11"/>
  <c r="C107" i="11"/>
  <c r="C104" i="11"/>
  <c r="C105" i="11"/>
  <c r="C103" i="11"/>
  <c r="C86" i="11"/>
  <c r="C87" i="11"/>
  <c r="C88" i="11"/>
  <c r="C89" i="11"/>
  <c r="C90" i="11"/>
  <c r="C91" i="11"/>
  <c r="C92" i="11"/>
  <c r="C93" i="11"/>
  <c r="C94" i="11"/>
  <c r="C95" i="11"/>
  <c r="C96" i="11"/>
  <c r="C97" i="11"/>
  <c r="C98" i="11"/>
  <c r="C99" i="11"/>
  <c r="C100" i="11"/>
  <c r="C101" i="11"/>
  <c r="C85" i="11"/>
  <c r="C76" i="11"/>
  <c r="C77" i="11"/>
  <c r="C78" i="11"/>
  <c r="C79" i="11"/>
  <c r="C80" i="11"/>
  <c r="C81" i="11"/>
  <c r="C82" i="11"/>
  <c r="C83" i="11"/>
  <c r="C75" i="11"/>
  <c r="C63" i="11"/>
  <c r="C64" i="11"/>
  <c r="C65" i="11"/>
  <c r="C70" i="11"/>
  <c r="C60" i="11"/>
  <c r="C43" i="11"/>
  <c r="C48" i="11"/>
  <c r="C49" i="11"/>
  <c r="C50" i="11"/>
  <c r="C51" i="11"/>
  <c r="C52" i="11"/>
  <c r="C55" i="11"/>
  <c r="C57" i="11"/>
  <c r="C58" i="11"/>
  <c r="C42" i="11"/>
  <c r="C35" i="11"/>
  <c r="C36" i="11"/>
  <c r="C38" i="11"/>
  <c r="C39" i="11"/>
  <c r="C40" i="11"/>
  <c r="C33" i="11"/>
  <c r="C15" i="11"/>
  <c r="C16" i="11"/>
  <c r="C17" i="11"/>
  <c r="C18" i="11"/>
  <c r="C19" i="11"/>
  <c r="C20" i="11"/>
  <c r="H28" i="10" s="1"/>
  <c r="C21" i="11"/>
  <c r="C24" i="11"/>
  <c r="C29" i="11"/>
  <c r="C30" i="11"/>
  <c r="C13" i="11"/>
  <c r="E6" i="10"/>
  <c r="C8" i="10"/>
  <c r="B8" i="10"/>
  <c r="E6" i="2"/>
  <c r="B4" i="11"/>
  <c r="C8" i="2"/>
  <c r="D8" i="2"/>
  <c r="B7" i="11"/>
  <c r="B6" i="11"/>
  <c r="B5" i="11"/>
  <c r="D5" i="11"/>
  <c r="B3" i="11"/>
  <c r="B8" i="6"/>
  <c r="A67" i="2"/>
  <c r="A18" i="6" s="1"/>
  <c r="A48" i="2"/>
  <c r="A14" i="6" s="1"/>
  <c r="A5" i="10"/>
  <c r="A73" i="2"/>
  <c r="A72" i="2"/>
  <c r="A71" i="2"/>
  <c r="A70" i="2"/>
  <c r="A69" i="2"/>
  <c r="A68" i="2"/>
  <c r="A65" i="2"/>
  <c r="A17" i="6" s="1"/>
  <c r="A50" i="2"/>
  <c r="A16" i="6" s="1"/>
  <c r="A49" i="2"/>
  <c r="A15" i="6" s="1"/>
  <c r="C7" i="10"/>
  <c r="A7" i="10"/>
  <c r="C6" i="10"/>
  <c r="A6" i="10"/>
  <c r="C7" i="2"/>
  <c r="C6" i="2"/>
  <c r="A7" i="2"/>
  <c r="A6" i="2"/>
  <c r="D34" i="6"/>
  <c r="D31" i="6"/>
  <c r="D29" i="6"/>
  <c r="A9" i="6"/>
  <c r="D6" i="6"/>
  <c r="A6" i="6"/>
  <c r="A2" i="2"/>
  <c r="G28" i="10" l="1"/>
  <c r="I28" i="10" s="1"/>
  <c r="H22" i="10"/>
  <c r="H27" i="10"/>
  <c r="G27" i="10" s="1"/>
  <c r="I27" i="10" s="1"/>
  <c r="H26" i="10"/>
  <c r="G26" i="10" s="1"/>
  <c r="I26" i="10" s="1"/>
  <c r="H24" i="10"/>
  <c r="C275" i="11"/>
  <c r="E275" i="11" s="1"/>
  <c r="H23" i="10"/>
  <c r="H25" i="10"/>
  <c r="G25" i="10" s="1"/>
  <c r="I25" i="10" s="1"/>
  <c r="C146" i="11"/>
  <c r="F63" i="2" s="1"/>
  <c r="C130" i="11"/>
  <c r="F61" i="2" s="1"/>
  <c r="C106" i="11"/>
  <c r="F58" i="2" s="1"/>
  <c r="C150" i="11"/>
  <c r="F64" i="2" s="1"/>
  <c r="C137" i="11"/>
  <c r="F62" i="2" s="1"/>
  <c r="C263" i="11"/>
  <c r="E263" i="11" s="1"/>
  <c r="H70" i="2" s="1"/>
  <c r="C272" i="11"/>
  <c r="E272" i="11" s="1"/>
  <c r="C260" i="11"/>
  <c r="E260" i="11" s="1"/>
  <c r="H69" i="2" s="1"/>
  <c r="C245" i="11"/>
  <c r="F68" i="2" s="1"/>
  <c r="G68" i="2" s="1"/>
  <c r="C116" i="11"/>
  <c r="C59" i="11"/>
  <c r="C121" i="11"/>
  <c r="C32" i="11"/>
  <c r="F51" i="2" s="1"/>
  <c r="C12" i="11"/>
  <c r="C84" i="11"/>
  <c r="C41" i="11"/>
  <c r="C159" i="11"/>
  <c r="F66" i="2" s="1"/>
  <c r="C74" i="11"/>
  <c r="C102" i="11"/>
  <c r="C71" i="11"/>
  <c r="C267" i="11"/>
  <c r="E146" i="11" l="1"/>
  <c r="E106" i="11"/>
  <c r="D106" i="11" s="1"/>
  <c r="E130" i="11"/>
  <c r="D130" i="11" s="1"/>
  <c r="E137" i="11"/>
  <c r="H62" i="2" s="1"/>
  <c r="E84" i="11"/>
  <c r="F56" i="2"/>
  <c r="E121" i="11"/>
  <c r="F60" i="2"/>
  <c r="E116" i="11"/>
  <c r="F59" i="2"/>
  <c r="E12" i="11"/>
  <c r="H49" i="2" s="1"/>
  <c r="F49" i="2"/>
  <c r="E15" i="6" s="1"/>
  <c r="H58" i="2"/>
  <c r="E41" i="11"/>
  <c r="F52" i="2"/>
  <c r="E59" i="11"/>
  <c r="F53" i="2"/>
  <c r="E71" i="11"/>
  <c r="F54" i="2"/>
  <c r="E102" i="11"/>
  <c r="F57" i="2"/>
  <c r="E74" i="11"/>
  <c r="F55" i="2"/>
  <c r="D146" i="11"/>
  <c r="H63" i="2"/>
  <c r="F72" i="2"/>
  <c r="G72" i="2" s="1"/>
  <c r="E32" i="11"/>
  <c r="C31" i="11"/>
  <c r="F50" i="2" s="1"/>
  <c r="E16" i="6" s="1"/>
  <c r="F70" i="2"/>
  <c r="G70" i="2" s="1"/>
  <c r="D263" i="11"/>
  <c r="E245" i="11"/>
  <c r="H68" i="2" s="1"/>
  <c r="F69" i="2"/>
  <c r="G69" i="2" s="1"/>
  <c r="F73" i="2"/>
  <c r="G73" i="2" s="1"/>
  <c r="G24" i="10"/>
  <c r="I24" i="10" s="1"/>
  <c r="F48" i="2"/>
  <c r="E14" i="6" s="1"/>
  <c r="G22" i="10"/>
  <c r="I22" i="10" s="1"/>
  <c r="D260" i="11"/>
  <c r="H73" i="2"/>
  <c r="D275" i="11"/>
  <c r="H72" i="2"/>
  <c r="D272" i="11"/>
  <c r="E267" i="11"/>
  <c r="F71" i="2"/>
  <c r="G71" i="2" s="1"/>
  <c r="G23" i="10"/>
  <c r="I23" i="10" s="1"/>
  <c r="C244" i="11"/>
  <c r="F67" i="2" s="1"/>
  <c r="E18" i="6" s="1"/>
  <c r="C158" i="11"/>
  <c r="E159" i="11"/>
  <c r="D12" i="11" l="1"/>
  <c r="H61" i="2"/>
  <c r="H48" i="2"/>
  <c r="D137" i="11"/>
  <c r="E150" i="11"/>
  <c r="F65" i="2"/>
  <c r="E17" i="6" s="1"/>
  <c r="D32" i="11"/>
  <c r="H51" i="2"/>
  <c r="D102" i="11"/>
  <c r="H57" i="2"/>
  <c r="D59" i="11"/>
  <c r="H53" i="2"/>
  <c r="D121" i="11"/>
  <c r="H60" i="2"/>
  <c r="D159" i="11"/>
  <c r="H66" i="2"/>
  <c r="D74" i="11"/>
  <c r="H55" i="2"/>
  <c r="D71" i="11"/>
  <c r="H54" i="2"/>
  <c r="D41" i="11"/>
  <c r="H52" i="2"/>
  <c r="D116" i="11"/>
  <c r="H59" i="2"/>
  <c r="D84" i="11"/>
  <c r="H56" i="2"/>
  <c r="D245" i="11"/>
  <c r="F16" i="6"/>
  <c r="G48" i="2"/>
  <c r="H71" i="2"/>
  <c r="D267" i="11"/>
  <c r="E31" i="11"/>
  <c r="C11" i="11"/>
  <c r="E11" i="11" s="1"/>
  <c r="D11" i="11" s="1"/>
  <c r="E158" i="11"/>
  <c r="E244" i="11"/>
  <c r="G65" i="2" l="1"/>
  <c r="D150" i="11"/>
  <c r="H64" i="2"/>
  <c r="F17" i="6"/>
  <c r="F15" i="6"/>
  <c r="H67" i="2"/>
  <c r="D244" i="11"/>
  <c r="H65" i="2"/>
  <c r="D158" i="11"/>
  <c r="G67" i="2"/>
  <c r="H50" i="2"/>
  <c r="D31" i="11"/>
  <c r="F47" i="2" l="1"/>
  <c r="F14" i="6"/>
  <c r="H47" i="2" l="1"/>
  <c r="G47" i="2"/>
  <c r="H11" i="2"/>
  <c r="F18" i="6"/>
  <c r="F46" i="2"/>
  <c r="G46" i="2" l="1"/>
  <c r="E13" i="6"/>
  <c r="F13" i="6" s="1"/>
</calcChain>
</file>

<file path=xl/sharedStrings.xml><?xml version="1.0" encoding="utf-8"?>
<sst xmlns="http://schemas.openxmlformats.org/spreadsheetml/2006/main" count="1373" uniqueCount="509">
  <si>
    <t>Impression sur pages A4 100% en format horizontal</t>
  </si>
  <si>
    <t>Plan n°1 :</t>
  </si>
  <si>
    <t>Plan n°2 :</t>
  </si>
  <si>
    <t>%</t>
  </si>
  <si>
    <t>Mode d'emploi</t>
  </si>
  <si>
    <t>Enregistrement qualité : impression sur 1 page A4 100% en vertical</t>
  </si>
  <si>
    <t>Évaluation de la conformité - Déclaration de conformité du fournisseur (NF EN ISO/CEI 17050-1)</t>
  </si>
  <si>
    <t>Date limite de validité de la déclaration :</t>
  </si>
  <si>
    <t>Référence unique de la déclaration ISO 17050 :</t>
  </si>
  <si>
    <t>Documents d'appui consultables associés à la déclaration ISO 17050</t>
  </si>
  <si>
    <t>Déclaration de conformité selon l'ISO 17050 Partie 2 : Documentation d'appui  (NF EN ISO/CEI 17050-2)</t>
  </si>
  <si>
    <t>Documents génériques</t>
  </si>
  <si>
    <t>Documents spécifiques</t>
  </si>
  <si>
    <t>Autre document d'appui : Mettre ici, et en noir, tout autre document d'appui éventuel pour cette déclaration</t>
  </si>
  <si>
    <t>Signataires</t>
  </si>
  <si>
    <t xml:space="preserve">Coordonnées professionnelles : </t>
  </si>
  <si>
    <t>Organisme de la personne indépendante</t>
  </si>
  <si>
    <t>Adresse complète de l'organisme de la personne indépendante</t>
  </si>
  <si>
    <t>Adresse complète de l'Exploitant</t>
  </si>
  <si>
    <t>Code postal - Ville - Pays de l'organisme de la personne indépendante</t>
  </si>
  <si>
    <t>Code postal - Ville - Pays de l'Exploitant</t>
  </si>
  <si>
    <t>Tél et email de la personne indépendante</t>
  </si>
  <si>
    <t>Date de la déclaration (jj/mm/aaaa) :</t>
  </si>
  <si>
    <t>Date de l'autodiagnostic (jj/mm/aaaa) :</t>
  </si>
  <si>
    <t>Signature :</t>
  </si>
  <si>
    <t>Non applicable</t>
  </si>
  <si>
    <t>NA</t>
  </si>
  <si>
    <t xml:space="preserve"> Coordonnées :</t>
  </si>
  <si>
    <t>email</t>
  </si>
  <si>
    <t>Nom de l'établissement</t>
  </si>
  <si>
    <t>Déclaration de conformité selon la norme NF EN ISO 17050 Partie 1 : Exigences générales</t>
  </si>
  <si>
    <t>Mettre la date de signature par la personne indépendante</t>
  </si>
  <si>
    <t>Libellé du document interne à l'entreprise</t>
  </si>
  <si>
    <t>Tableau des résultats</t>
  </si>
  <si>
    <t>Organisme :</t>
  </si>
  <si>
    <t>Echelles d'évaluation utilisées</t>
  </si>
  <si>
    <t>Indiquer les NOM et Prénom</t>
  </si>
  <si>
    <t>Titre des documents</t>
  </si>
  <si>
    <t>Fait</t>
  </si>
  <si>
    <t>Non Fait</t>
  </si>
  <si>
    <t>En Cours</t>
  </si>
  <si>
    <t>Chapitre II : Exigences relatives à la conception et à la fabrication</t>
  </si>
  <si>
    <t>10. Propriétés chimiques, physiques et biologiques Les dispsotifs sont concus et fabriqués en prenant en compte</t>
  </si>
  <si>
    <t>10.4 Substances</t>
  </si>
  <si>
    <t>11. Infection et contamination microbienne</t>
  </si>
  <si>
    <t xml:space="preserve">12. Dispositifs contenant une substance considérée comme un médicament et dispositifs composés de substances ou de combinaisons de substances qui sont absorbées par le corps humain ou dispersées localement dans celui- ci </t>
  </si>
  <si>
    <t xml:space="preserve">13. Dispositifs contenant des matières d'origine biologique </t>
  </si>
  <si>
    <t>14. Construction des dispositifs et interaction avec leur environnement</t>
  </si>
  <si>
    <t xml:space="preserve">15. Dispositifs ayant une fonction de diagnostic ou de mesurage </t>
  </si>
  <si>
    <t xml:space="preserve">16. Protection  contre  les rayonnements </t>
  </si>
  <si>
    <t>18. Dispositifs actifs et dispositifs raccordés à des dispositifs actifs</t>
  </si>
  <si>
    <t>19. Exigences  particulières  pour les dispositifs  implantables actifs</t>
  </si>
  <si>
    <t>20. Protection contre les risques mécaniques et thermiques</t>
  </si>
  <si>
    <t>22. Protection contre les risques émanant des dispositifs destinés par le fabricant à des profanes</t>
  </si>
  <si>
    <t>23. Étiquetage et notice d'utilisation</t>
  </si>
  <si>
    <t xml:space="preserve">14.7) Les fabricants recensent et expérimentent des procédures et des mesures permettant une élimination sûre de leurs dispositifs après utilisation. </t>
  </si>
  <si>
    <t xml:space="preserve">14.7) Ces procédures sont décrites dans la notice d'utilisation. </t>
  </si>
  <si>
    <t>Annexe II : Documentation technique</t>
  </si>
  <si>
    <t>1.1.b) L'IUD-ID attribué par le fabricant au dispositif en question, ou code du produit, numéro dans le catalogue ou référence non équivoque permettant la traçabilité</t>
  </si>
  <si>
    <t>1.1.f) La classe de risque du dispositif et la justification</t>
  </si>
  <si>
    <t>1.1.g) Une explication de toute nouvelle caractéristique</t>
  </si>
  <si>
    <t xml:space="preserve">1.1.i) Une description ou la liste complète des différentes configurations qui doivent être mises à disposition sur le marché. </t>
  </si>
  <si>
    <t>1.1.j) Une description générale des éléments fonctionnels clés tels que les pièces ou composants (y compris le logiciel, le cas échéant), la formulation, la composition, la fonctionnalité et, le cas échéant, la composition qualitative et quantitative. (schéma, photos, dessins + explications)</t>
  </si>
  <si>
    <t>1.1.e) Les raisons pour lesquelles le produit constitue un dispositif</t>
  </si>
  <si>
    <t xml:space="preserve">1.1.h) Une description des accessoires de dispositif, des autres dispositifs et des produits autres que des dispositifs destinés à être utilisés en combinaison avec le dispositif. </t>
  </si>
  <si>
    <t>1.1.c) La population de patients visée, l'affection à diagnostiquer, à traiter et/ou à contrôler, les critères de sélection applicables aux patients, les indications, les contre-indications et les mises en garde</t>
  </si>
  <si>
    <t>— la notice d'utilisation dans les langues acceptées dans les États membres où sera venu le DM</t>
  </si>
  <si>
    <t>3.b) Informations et spécifications complètes dans la documentions technique, y compris concernant les processus de fabrication et leur validation, les adjuvants, le contrôle continu et les essais sur le produit final.</t>
  </si>
  <si>
    <t>3.c) Identification de tous les sites, y compris ceux des fournisseurs et des sous-traitants, où ont lieu les activités de conception et de fabrication.</t>
  </si>
  <si>
    <t>4.b) la ou les méthodes utilisées pour démontrer la conformité avec chaque exigence générale applicable</t>
  </si>
  <si>
    <t>5.b) les solutions retenues et les résultats de la gestion des risques</t>
  </si>
  <si>
    <t xml:space="preserve">6.2.c) Dans le cas des dispositifs qui sont composés de substances ou de combinaisons de substances qui sont destinées à être introduites dans le corps humain et qui sont absorbées par le corps humain ou dispersées localement dans celui-ci, des informations détaillées relatives notamment à la conception des essais, aux protocoles d'essai ou d'étude complets, aux méthodes d'analyse des données, ainsi que des synthèses de données et des conclusions des essais sur : 
— l'absorption, la distribution, le métabolisme et l'excrétion, </t>
  </si>
  <si>
    <t>— d'éventuelles interactions de ces substances ou de leurs produits de métabolisme dans le corps humain, avec d'autres dispositifs, médicaments ou substances, eu égard à la population cible et à son état de santé</t>
  </si>
  <si>
    <t>— la tolérance locale</t>
  </si>
  <si>
    <t xml:space="preserve">— la toxicité, y compris la toxicité résultant d'une dose unique et de doses répétées, la génotoxicité, la carcinogénicité et la toxicité pour la reproduction ou le développement, selon le cas, en fonction du niveau et de la nature de l'exposition au dispositif. </t>
  </si>
  <si>
    <t xml:space="preserve">En l'absence de telles études, une justification est fournie. </t>
  </si>
  <si>
    <t xml:space="preserve">6.2.d) Dans le cas des dispositifs contenant des substances cancérogènes, mutagènes ou toxiques pour la reproduction ou des perturbateurs endocriniens Justification portant sur la présence de substances cancérogènes, mutagènes ou toxiques pour la reproduction et/ou de perturbateurs endocriniens alors une justification de la présence de ces substances repose sur les éléments suivants: 
— une analyse et une estimation de l'exposition potentielle du patient ou de l'utilisateur à la substance; </t>
  </si>
  <si>
    <t xml:space="preserve">— une analyse des substances, matériaux ou conceptions de substitution possibles, y compris des informations sur la recherche indépendante, les études ayant fait l'objet d'une évaluation par les pairs et les avis scientifiques des comités scientifiques concernés, lorsqu'ils sont disponibles, ainsi qu'une analyse de la disponibilité de ces solutions de substitution; </t>
  </si>
  <si>
    <t>— des arguments expliquant pourquoi les substances et/ou matériaux de substitution, s'ils sont disponibles, ou une modification de la conception, si elle est réalisable, ne conviennent pas pour maintenir le fonctionnement, les performances et le rapport bénéfice/risque du produit; y compris la prise en compte du fait que l'utilisation prévue des dispositifs inclut le traitement des personnes vulnérables</t>
  </si>
  <si>
    <t>6.2.e) Dans le cas des dispositifs mis sur le marché à l'état stérile ou dans des conditions microbiologiques particulières, une description des conditions environnementales pour les étapes de fabrication.</t>
  </si>
  <si>
    <t xml:space="preserve">Niveau moyen sur les exigences du règlement 2017/745 par Annexe </t>
  </si>
  <si>
    <t>1. Description et spécification du dispositif, y compris les variantes et les accessoires</t>
  </si>
  <si>
    <t>2. Informations devant être fournies par le fabricant</t>
  </si>
  <si>
    <t>3. Informations sur la conception et la fabrication</t>
  </si>
  <si>
    <t>4. Exigences générales en matière de sécurité et de performances</t>
  </si>
  <si>
    <t>5. Analyse bénéfice/risque et gestion des risques</t>
  </si>
  <si>
    <t>6. Vérification et validation du produit</t>
  </si>
  <si>
    <t>Chapitre III  Exigences relatives aux informations fournies avec le dispositif</t>
  </si>
  <si>
    <t>…</t>
  </si>
  <si>
    <t>Document d'appui à la déclaration première partie de conformité au règlement 2017/745</t>
  </si>
  <si>
    <t>Annexe I : Exigences générales en matière de sécurité et de performance</t>
  </si>
  <si>
    <t xml:space="preserve">  Résultats de la MAÎTRISE DOCUMENTAIRE conformément au Règlement 2017/745</t>
  </si>
  <si>
    <t>Relation entre les differents documents</t>
  </si>
  <si>
    <t>N° Annexe</t>
  </si>
  <si>
    <t>Cartographie de la MAÎTRISE DOCUMENTAIRE conformément au règlement 2017/745</t>
  </si>
  <si>
    <t>Statut</t>
  </si>
  <si>
    <t>Fabricants, où en êtes vous par rapport au Règlement Européen  2017/745 ?</t>
  </si>
  <si>
    <t xml:space="preserve"> Fiche de déclaration de conformité par une première partie - norme ISO 17050</t>
  </si>
  <si>
    <t>Enregistrement de qualité :  A4 100% vertical</t>
  </si>
  <si>
    <t>COMMENTAIRES sur les RÉSULTATS obtenus</t>
  </si>
  <si>
    <t>Commentaires (collectifs si possible)  :</t>
  </si>
  <si>
    <t>DÉCISIONS : Plans d'action PRIORITAIRES</t>
  </si>
  <si>
    <t>Plan n°3 :</t>
  </si>
  <si>
    <t>Cartographie par Annexe</t>
  </si>
  <si>
    <t>Chapitre I : Exigences générales</t>
  </si>
  <si>
    <t>tel</t>
  </si>
  <si>
    <t>NOM et Prénom du PCVRR</t>
  </si>
  <si>
    <t xml:space="preserve">                    Evaluation par Annexe</t>
  </si>
  <si>
    <t>Taux moyen Minimal</t>
  </si>
  <si>
    <t>Convaincant</t>
  </si>
  <si>
    <t>Conforme</t>
  </si>
  <si>
    <t>Non Applicable</t>
  </si>
  <si>
    <t>Taux moyen Maximal</t>
  </si>
  <si>
    <t>Insuffisant</t>
  </si>
  <si>
    <t xml:space="preserve">Statut </t>
  </si>
  <si>
    <t>En attente…</t>
  </si>
  <si>
    <t>Complet</t>
  </si>
  <si>
    <t>Incomplet</t>
  </si>
  <si>
    <t>Niveau de 
CONFORMITE</t>
  </si>
  <si>
    <t>Taux</t>
  </si>
  <si>
    <t>Libélllés 
explicites</t>
  </si>
  <si>
    <t>Revoir les documents prouvant la conformité à l'exigence</t>
  </si>
  <si>
    <t xml:space="preserve">Les preuves sont complètes mais une mise à jour permanente est requise </t>
  </si>
  <si>
    <t>égale 100%</t>
  </si>
  <si>
    <t>inférieur à 100%</t>
  </si>
  <si>
    <t>Echelles d'évaluation de la maitrise documentaire</t>
  </si>
  <si>
    <t>Dispositif médical (DM)</t>
  </si>
  <si>
    <t>Dispositif médical implantable actif (DMIA)</t>
  </si>
  <si>
    <t>Indiquez le type de dispositif</t>
  </si>
  <si>
    <r>
      <rPr>
        <sz val="6"/>
        <color theme="1"/>
        <rFont val="Arial"/>
        <family val="2"/>
      </rPr>
      <t xml:space="preserve">Libellés explicites </t>
    </r>
    <r>
      <rPr>
        <b/>
        <sz val="6"/>
        <color theme="1"/>
        <rFont val="Arial"/>
        <family val="2"/>
      </rPr>
      <t xml:space="preserve">
des niveaux de VÉRACITÉ</t>
    </r>
  </si>
  <si>
    <r>
      <rPr>
        <sz val="6"/>
        <color theme="1"/>
        <rFont val="Arial"/>
        <family val="2"/>
      </rPr>
      <t xml:space="preserve">Choix de </t>
    </r>
    <r>
      <rPr>
        <b/>
        <sz val="6"/>
        <color theme="1"/>
        <rFont val="Arial"/>
        <family val="2"/>
      </rPr>
      <t>VÉRACITÉ</t>
    </r>
  </si>
  <si>
    <r>
      <t xml:space="preserve">Taux de </t>
    </r>
    <r>
      <rPr>
        <b/>
        <sz val="6"/>
        <color theme="1"/>
        <rFont val="Arial"/>
        <family val="2"/>
      </rPr>
      <t>VÉRACITÉ</t>
    </r>
  </si>
  <si>
    <r>
      <t xml:space="preserve">Niveau de </t>
    </r>
    <r>
      <rPr>
        <b/>
        <sz val="6"/>
        <color rgb="FF900000"/>
        <rFont val="Arial"/>
        <family val="2"/>
      </rPr>
      <t>CONFORMITE</t>
    </r>
  </si>
  <si>
    <r>
      <t xml:space="preserve">Libellés explicites 
</t>
    </r>
    <r>
      <rPr>
        <b/>
        <sz val="6"/>
        <color rgb="FF900000"/>
        <rFont val="Arial"/>
        <family val="2"/>
      </rPr>
      <t>des niveaux de conformité</t>
    </r>
  </si>
  <si>
    <r>
      <rPr>
        <b/>
        <sz val="7"/>
        <color theme="1"/>
        <rFont val="Arial"/>
        <family val="2"/>
      </rPr>
      <t xml:space="preserve">Niveau 1 </t>
    </r>
    <r>
      <rPr>
        <sz val="7"/>
        <color theme="1"/>
        <rFont val="Arial"/>
        <family val="2"/>
      </rPr>
      <t>: L'exigence est respectée</t>
    </r>
  </si>
  <si>
    <r>
      <t xml:space="preserve">Conformité de niveau 1 :  </t>
    </r>
    <r>
      <rPr>
        <sz val="7"/>
        <color rgb="FF900000"/>
        <rFont val="Arial"/>
        <family val="2"/>
      </rPr>
      <t>Revoyez le fonctionnement de vos activités.</t>
    </r>
  </si>
  <si>
    <r>
      <rPr>
        <b/>
        <sz val="7"/>
        <color theme="1"/>
        <rFont val="Arial"/>
        <family val="2"/>
      </rPr>
      <t>Niveau 2</t>
    </r>
    <r>
      <rPr>
        <sz val="7"/>
        <color theme="1"/>
        <rFont val="Arial"/>
        <family val="2"/>
      </rPr>
      <t xml:space="preserve"> : La conformité à l'exigence est en cours…</t>
    </r>
  </si>
  <si>
    <r>
      <t xml:space="preserve">Conformité de niveau 2 : </t>
    </r>
    <r>
      <rPr>
        <sz val="7"/>
        <color rgb="FF900000"/>
        <rFont val="Arial"/>
        <family val="2"/>
      </rPr>
      <t>Des améliorations peuvent encore être apportées.</t>
    </r>
  </si>
  <si>
    <r>
      <rPr>
        <b/>
        <sz val="7"/>
        <color theme="1"/>
        <rFont val="Arial"/>
        <family val="2"/>
      </rPr>
      <t xml:space="preserve">Niveau 3 </t>
    </r>
    <r>
      <rPr>
        <sz val="7"/>
        <color theme="1"/>
        <rFont val="Arial"/>
        <family val="2"/>
      </rPr>
      <t>: L'exigence n'est pas respectée</t>
    </r>
  </si>
  <si>
    <r>
      <rPr>
        <b/>
        <sz val="7"/>
        <color theme="1"/>
        <rFont val="Arial"/>
        <family val="2"/>
      </rPr>
      <t>Niveau 4</t>
    </r>
    <r>
      <rPr>
        <sz val="7"/>
        <color theme="1"/>
        <rFont val="Arial"/>
        <family val="2"/>
      </rPr>
      <t xml:space="preserve"> : L'exigence est non applicable</t>
    </r>
  </si>
  <si>
    <r>
      <t xml:space="preserve">Non applicable : </t>
    </r>
    <r>
      <rPr>
        <sz val="7"/>
        <color rgb="FF900000"/>
        <rFont val="Arial"/>
        <family val="2"/>
      </rPr>
      <t>Ce critère ne peut pas être appliqué, d'une manière justifiée.</t>
    </r>
  </si>
  <si>
    <r>
      <rPr>
        <b/>
        <i/>
        <sz val="6"/>
        <color rgb="FF0432FF"/>
        <rFont val="Arial"/>
        <family val="2"/>
      </rPr>
      <t xml:space="preserve">Attention : </t>
    </r>
    <r>
      <rPr>
        <i/>
        <sz val="6"/>
        <color rgb="FF0432FF"/>
        <rFont val="Arial"/>
        <family val="2"/>
      </rPr>
      <t>Seules les cases blanches écrites en bleu peuvent être modifiées par l’utilisateur. Cela concerne toutes les parties de l’outil</t>
    </r>
  </si>
  <si>
    <r>
      <t>LIBELLÉS</t>
    </r>
    <r>
      <rPr>
        <sz val="7"/>
        <color rgb="FF900000"/>
        <rFont val="Arial"/>
        <family val="2"/>
      </rPr>
      <t xml:space="preserve"> des niveaux de </t>
    </r>
    <r>
      <rPr>
        <b/>
        <sz val="7"/>
        <color rgb="FF900000"/>
        <rFont val="Arial"/>
        <family val="2"/>
      </rPr>
      <t>CONFORMITE</t>
    </r>
    <r>
      <rPr>
        <sz val="7"/>
        <color rgb="FF900000"/>
        <rFont val="Arial"/>
        <family val="2"/>
      </rPr>
      <t xml:space="preserve"> des </t>
    </r>
    <r>
      <rPr>
        <b/>
        <sz val="7"/>
        <color rgb="FF900000"/>
        <rFont val="Arial"/>
        <family val="2"/>
      </rPr>
      <t xml:space="preserve">ARTICLES </t>
    </r>
    <r>
      <rPr>
        <sz val="7"/>
        <color rgb="FF900000"/>
        <rFont val="Arial"/>
        <family val="2"/>
      </rPr>
      <t xml:space="preserve">du règlement </t>
    </r>
  </si>
  <si>
    <t xml:space="preserve">  PRÉSENTATION DES ONGLETS :</t>
  </si>
  <si>
    <t>{Mode d'emploi} :</t>
  </si>
  <si>
    <t>* Echelles d'évaluation utilisées avec leurs seuils</t>
  </si>
  <si>
    <t xml:space="preserve">* Explication sur le fonctionnement de l'outil
</t>
  </si>
  <si>
    <t>{Résultats Globaux} :</t>
  </si>
  <si>
    <t>{Maitrise documentaire} :</t>
  </si>
  <si>
    <t>{Déclaration ISO 17050} :</t>
  </si>
  <si>
    <t>* Pour communiquer librement ses résultats s'ils sont considérés comme probants</t>
  </si>
  <si>
    <r>
      <t xml:space="preserve">NB : Cet outil se veut être une aide et </t>
    </r>
    <r>
      <rPr>
        <b/>
        <sz val="7"/>
        <color rgb="FFFF0000"/>
        <rFont val="Arial"/>
        <family val="2"/>
      </rPr>
      <t>ne garantit pas l'obtention du Marquage CE</t>
    </r>
  </si>
  <si>
    <t>Indiquez ici les noms des participants</t>
  </si>
  <si>
    <t xml:space="preserve"> Personne chargée de veiller 
au respect de la réglementation (PCVRR) : </t>
  </si>
  <si>
    <t>Travail réalisé dans le cadre d'un projet UTC Master M2 "Ingénierie de la Santé" - www.utc.fr - Encadrement : Dr Ing. G. Farges (HDR)</t>
  </si>
  <si>
    <t>Indiquez le nom du dispositif</t>
  </si>
  <si>
    <r>
      <t xml:space="preserve">2) Les risques sont </t>
    </r>
    <r>
      <rPr>
        <b/>
        <sz val="8"/>
        <color rgb="FF000000"/>
        <rFont val="Arial"/>
        <family val="2"/>
      </rPr>
      <t xml:space="preserve">réduits autant que possible </t>
    </r>
    <r>
      <rPr>
        <sz val="8"/>
        <color rgb="FF000000"/>
        <rFont val="Arial"/>
        <family val="2"/>
      </rPr>
      <t xml:space="preserve">sans altérer </t>
    </r>
    <r>
      <rPr>
        <b/>
        <sz val="8"/>
        <color rgb="FF000000"/>
        <rFont val="Arial"/>
        <family val="2"/>
      </rPr>
      <t>le rapport bénéfice risque</t>
    </r>
    <r>
      <rPr>
        <sz val="8"/>
        <color rgb="FF000000"/>
        <rFont val="Arial"/>
        <family val="2"/>
      </rPr>
      <t xml:space="preserve"> </t>
    </r>
  </si>
  <si>
    <r>
      <t xml:space="preserve">3) </t>
    </r>
    <r>
      <rPr>
        <b/>
        <sz val="8"/>
        <color rgb="FF000000"/>
        <rFont val="Arial"/>
        <family val="2"/>
      </rPr>
      <t>Le système de gestion des risques</t>
    </r>
    <r>
      <rPr>
        <sz val="8"/>
        <color rgb="FF000000"/>
        <rFont val="Arial"/>
        <family val="2"/>
      </rPr>
      <t xml:space="preserve"> est </t>
    </r>
    <r>
      <rPr>
        <b/>
        <sz val="8"/>
        <color rgb="FF000000"/>
        <rFont val="Arial"/>
        <family val="2"/>
      </rPr>
      <t>établit, appliqué, documenté, et mise à jour</t>
    </r>
    <r>
      <rPr>
        <sz val="8"/>
        <color rgb="FF000000"/>
        <rFont val="Arial"/>
        <family val="2"/>
      </rPr>
      <t xml:space="preserve"> en permanence</t>
    </r>
  </si>
  <si>
    <r>
      <t xml:space="preserve">3.a) un </t>
    </r>
    <r>
      <rPr>
        <b/>
        <sz val="8"/>
        <color rgb="FF000000"/>
        <rFont val="Arial"/>
        <family val="2"/>
      </rPr>
      <t>plan de gestion des risques</t>
    </r>
    <r>
      <rPr>
        <sz val="8"/>
        <color rgb="FF000000"/>
        <rFont val="Arial"/>
        <family val="2"/>
      </rPr>
      <t xml:space="preserve"> pour chaque dispositif est </t>
    </r>
    <r>
      <rPr>
        <b/>
        <sz val="8"/>
        <color rgb="FF000000"/>
        <rFont val="Arial"/>
        <family val="2"/>
      </rPr>
      <t>établi et documenté</t>
    </r>
  </si>
  <si>
    <r>
      <t xml:space="preserve">3.b) </t>
    </r>
    <r>
      <rPr>
        <b/>
        <sz val="8"/>
        <color rgb="FF000000"/>
        <rFont val="Arial"/>
        <family val="2"/>
      </rPr>
      <t>Les dangers</t>
    </r>
    <r>
      <rPr>
        <sz val="8"/>
        <color rgb="FF000000"/>
        <rFont val="Arial"/>
        <family val="2"/>
      </rPr>
      <t xml:space="preserve"> connus et prévisibles associés à chaque dispositif</t>
    </r>
    <r>
      <rPr>
        <b/>
        <sz val="8"/>
        <color rgb="FF000000"/>
        <rFont val="Arial"/>
        <family val="2"/>
      </rPr>
      <t xml:space="preserve"> sont déterminés et analysés</t>
    </r>
    <r>
      <rPr>
        <sz val="8"/>
        <color rgb="FF000000"/>
        <rFont val="Arial"/>
        <family val="2"/>
      </rPr>
      <t xml:space="preserve"> </t>
    </r>
  </si>
  <si>
    <r>
      <t xml:space="preserve">3.d)  </t>
    </r>
    <r>
      <rPr>
        <b/>
        <sz val="8"/>
        <color rgb="FF000000"/>
        <rFont val="Arial"/>
        <family val="2"/>
      </rPr>
      <t>éliminer ou maitriser les risques du point 3.c)</t>
    </r>
  </si>
  <si>
    <r>
      <t xml:space="preserve">3.e) Le fabricant </t>
    </r>
    <r>
      <rPr>
        <b/>
        <sz val="8"/>
        <color rgb="FF000000"/>
        <rFont val="Arial"/>
        <family val="2"/>
      </rPr>
      <t xml:space="preserve">a évalué l'incidence des informations issues de la phase de production </t>
    </r>
    <r>
      <rPr>
        <sz val="8"/>
        <color rgb="FF000000"/>
        <rFont val="Arial"/>
        <family val="2"/>
      </rPr>
      <t>et, en particulier, du système de surveillance après commercialisation, sur les dangers et la fréquence à laquelle ils se présentent, sur les estimations des risques associés aux dangers, ainsi que sur le risque global, le rapport bénéfice/risque et le caractère acceptable du risque</t>
    </r>
  </si>
  <si>
    <r>
      <t xml:space="preserve">3.f) Sur la base de l'évaluation de l'incidence des informations visées au point e), au besoin, le fabricant </t>
    </r>
    <r>
      <rPr>
        <b/>
        <sz val="8"/>
        <color rgb="FF000000"/>
        <rFont val="Arial"/>
        <family val="2"/>
      </rPr>
      <t>modifie les mesures de maîtrise des risques</t>
    </r>
    <r>
      <rPr>
        <sz val="8"/>
        <color rgb="FF000000"/>
        <rFont val="Arial"/>
        <family val="2"/>
      </rPr>
      <t xml:space="preserve"> </t>
    </r>
  </si>
  <si>
    <r>
      <t xml:space="preserve">8 ) </t>
    </r>
    <r>
      <rPr>
        <b/>
        <sz val="8"/>
        <color rgb="FF000000"/>
        <rFont val="Arial"/>
        <family val="2"/>
      </rPr>
      <t>Tous les risques connus</t>
    </r>
    <r>
      <rPr>
        <sz val="8"/>
        <color rgb="FF000000"/>
        <rFont val="Arial"/>
        <family val="2"/>
      </rPr>
      <t xml:space="preserve"> et prévisibles ainsi que tous les effets secondaires indésirables</t>
    </r>
    <r>
      <rPr>
        <b/>
        <sz val="8"/>
        <color rgb="FF000000"/>
        <rFont val="Arial"/>
        <family val="2"/>
      </rPr>
      <t xml:space="preserve"> sont réduits au minimum et sont acceptables au regard des bénéfices quantifiés</t>
    </r>
    <r>
      <rPr>
        <sz val="8"/>
        <color rgb="FF000000"/>
        <rFont val="Arial"/>
        <family val="2"/>
      </rPr>
      <t xml:space="preserve"> que présentent pour le patient et/ou l'utilisateur les performances effectives du dispositif dans des conditions normales d'utilisation.</t>
    </r>
  </si>
  <si>
    <r>
      <t xml:space="preserve">9 ) </t>
    </r>
    <r>
      <rPr>
        <b/>
        <sz val="8"/>
        <color rgb="FF000000"/>
        <rFont val="Arial"/>
        <family val="2"/>
      </rPr>
      <t>Les dispositifs n'ayant pas de finalité médicale</t>
    </r>
    <r>
      <rPr>
        <sz val="8"/>
        <color rgb="FF000000"/>
        <rFont val="Arial"/>
        <family val="2"/>
      </rPr>
      <t xml:space="preserve"> utilisés dans des conditions normales et conformément à sa destination,</t>
    </r>
    <r>
      <rPr>
        <b/>
        <sz val="8"/>
        <color rgb="FF000000"/>
        <rFont val="Arial"/>
        <family val="2"/>
      </rPr>
      <t xml:space="preserve"> présentent un risque nul ou un risque qui n'est pas supérieur au risque maximum acceptable</t>
    </r>
    <r>
      <rPr>
        <sz val="8"/>
        <color rgb="FF000000"/>
        <rFont val="Arial"/>
        <family val="2"/>
      </rPr>
      <t xml:space="preserve"> lié à l'utilisation du produit, de manière </t>
    </r>
    <r>
      <rPr>
        <b/>
        <sz val="8"/>
        <color rgb="FF000000"/>
        <rFont val="Arial"/>
        <family val="2"/>
      </rPr>
      <t xml:space="preserve">à garantir un niveau élevé de protection de la sécurité et de la santé des personnes. </t>
    </r>
  </si>
  <si>
    <r>
      <t xml:space="preserve">10.1.b)  </t>
    </r>
    <r>
      <rPr>
        <b/>
        <sz val="8"/>
        <color rgb="FF000000"/>
        <rFont val="Arial"/>
        <family val="2"/>
      </rPr>
      <t>la compatibilité des matériaux et des substances utilisés avec les tissus biologiques</t>
    </r>
    <r>
      <rPr>
        <sz val="8"/>
        <color rgb="FF000000"/>
        <rFont val="Arial"/>
        <family val="2"/>
      </rPr>
      <t xml:space="preserve">, les cellules et les liquides corporels, eu égard à la destination du dispositif et, le cas échéant, à l'absorption, à la distribution, au métabolisme et à l'excrétion </t>
    </r>
  </si>
  <si>
    <r>
      <t xml:space="preserve">10.1.c) </t>
    </r>
    <r>
      <rPr>
        <b/>
        <sz val="8"/>
        <color rgb="FF000000"/>
        <rFont val="Arial"/>
        <family val="2"/>
      </rPr>
      <t xml:space="preserve">la compatibilité entre les différentes parties d'un dispositif </t>
    </r>
    <r>
      <rPr>
        <sz val="8"/>
        <color rgb="FF000000"/>
        <rFont val="Arial"/>
        <family val="2"/>
      </rPr>
      <t xml:space="preserve">consistant en plus d'une partie implantable; </t>
    </r>
  </si>
  <si>
    <r>
      <t xml:space="preserve">10.1.d) </t>
    </r>
    <r>
      <rPr>
        <b/>
        <sz val="8"/>
        <rFont val="Arial"/>
        <family val="2"/>
      </rPr>
      <t>l'incidence des procédés sur les propriétés des matériaux;</t>
    </r>
    <r>
      <rPr>
        <sz val="8"/>
        <rFont val="Arial"/>
        <family val="2"/>
      </rPr>
      <t xml:space="preserve"> </t>
    </r>
  </si>
  <si>
    <r>
      <t xml:space="preserve">10.1.f) </t>
    </r>
    <r>
      <rPr>
        <b/>
        <sz val="8"/>
        <rFont val="Arial"/>
        <family val="2"/>
      </rPr>
      <t>aux propriétés mécaniques des matériaux utilisés eu égard</t>
    </r>
    <r>
      <rPr>
        <sz val="8"/>
        <rFont val="Arial"/>
        <family val="2"/>
      </rPr>
      <t xml:space="preserve">, s'il y a lieu, à des aspects comme la </t>
    </r>
    <r>
      <rPr>
        <b/>
        <sz val="8"/>
        <rFont val="Arial"/>
        <family val="2"/>
      </rPr>
      <t>résistance, la ductilité, la résistance à la rupture, la résistance à l'usure et la résistance à la fatigue</t>
    </r>
    <r>
      <rPr>
        <sz val="8"/>
        <rFont val="Arial"/>
        <family val="2"/>
      </rPr>
      <t xml:space="preserve">; </t>
    </r>
  </si>
  <si>
    <r>
      <t xml:space="preserve">10.1.g) </t>
    </r>
    <r>
      <rPr>
        <b/>
        <sz val="8"/>
        <rFont val="Arial"/>
        <family val="2"/>
      </rPr>
      <t>aux propriétés de surface</t>
    </r>
    <r>
      <rPr>
        <sz val="8"/>
        <rFont val="Arial"/>
        <family val="2"/>
      </rPr>
      <t>; et</t>
    </r>
  </si>
  <si>
    <r>
      <t xml:space="preserve">10.1.h) </t>
    </r>
    <r>
      <rPr>
        <b/>
        <sz val="8"/>
        <rFont val="Arial"/>
        <family val="2"/>
      </rPr>
      <t xml:space="preserve">à la confirmation que le dispositif satisfait </t>
    </r>
    <r>
      <rPr>
        <sz val="8"/>
        <rFont val="Arial"/>
        <family val="2"/>
      </rPr>
      <t>à toute exigence chimique et/ou physique qui a été définie.</t>
    </r>
  </si>
  <si>
    <r>
      <t xml:space="preserve">10.4.2. </t>
    </r>
    <r>
      <rPr>
        <b/>
        <sz val="8"/>
        <color rgb="FF000000"/>
        <rFont val="Arial"/>
        <family val="2"/>
      </rPr>
      <t>Justification portant sur la présence de substances</t>
    </r>
    <r>
      <rPr>
        <sz val="8"/>
        <color rgb="FF000000"/>
        <rFont val="Arial"/>
        <family val="2"/>
      </rPr>
      <t xml:space="preserve"> cancérogènes, mutagènes ou toxiques pour la reproduction et/ou de perturbateurs endocriniens </t>
    </r>
  </si>
  <si>
    <r>
      <t xml:space="preserve">10.4.2.a) </t>
    </r>
    <r>
      <rPr>
        <b/>
        <sz val="8"/>
        <color rgb="FF000000"/>
        <rFont val="Arial"/>
        <family val="2"/>
      </rPr>
      <t>une analyse et une estimation de l'exposition potentielle</t>
    </r>
    <r>
      <rPr>
        <sz val="8"/>
        <color rgb="FF000000"/>
        <rFont val="Arial"/>
        <family val="2"/>
      </rPr>
      <t xml:space="preserve"> du patient ou de l'utilisateur à la substance; </t>
    </r>
  </si>
  <si>
    <r>
      <t xml:space="preserve">10.4.2.c) </t>
    </r>
    <r>
      <rPr>
        <b/>
        <sz val="8"/>
        <color rgb="FF000000"/>
        <rFont val="Arial"/>
        <family val="2"/>
      </rPr>
      <t>des arguments expliquant pourquoi les substances et/ou matériaux de substitution,</t>
    </r>
    <r>
      <rPr>
        <sz val="8"/>
        <color rgb="FF000000"/>
        <rFont val="Arial"/>
        <family val="2"/>
      </rPr>
      <t xml:space="preserve"> s'ils sont disponibles, ou une modification de la conception, si elle est réalisable, ne conviennent pas pour maintenir le fonctionnement, les performances et le rapport bénéfice/risque du produit; y compris la prise en compte du</t>
    </r>
    <r>
      <rPr>
        <b/>
        <sz val="8"/>
        <color rgb="FF000000"/>
        <rFont val="Arial"/>
        <family val="2"/>
      </rPr>
      <t xml:space="preserve"> fait que l'utilisation prévue des dispositifs inclut le traitement</t>
    </r>
    <r>
      <rPr>
        <sz val="8"/>
        <color rgb="FF000000"/>
        <rFont val="Arial"/>
        <family val="2"/>
      </rPr>
      <t xml:space="preserve"> des personnes vulnérables à ces subtances et/ou matériaux</t>
    </r>
  </si>
  <si>
    <r>
      <t>10.4.2.d) le cas échéant et s'il en existe,</t>
    </r>
    <r>
      <rPr>
        <b/>
        <sz val="8"/>
        <color rgb="FF000000"/>
        <rFont val="Arial"/>
        <family val="2"/>
      </rPr>
      <t xml:space="preserve"> les orientations les plus récentes du comité scientifique concerné</t>
    </r>
  </si>
  <si>
    <r>
      <t xml:space="preserve">10.6. Les dispositifs sont </t>
    </r>
    <r>
      <rPr>
        <b/>
        <sz val="8"/>
        <color rgb="FF000000"/>
        <rFont val="Arial"/>
        <family val="2"/>
      </rPr>
      <t>conçus et fabriqués</t>
    </r>
    <r>
      <rPr>
        <sz val="8"/>
        <color rgb="FF000000"/>
        <rFont val="Arial"/>
        <family val="2"/>
      </rPr>
      <t xml:space="preserve"> de façon à </t>
    </r>
    <r>
      <rPr>
        <b/>
        <sz val="8"/>
        <color rgb="FF000000"/>
        <rFont val="Arial"/>
        <family val="2"/>
      </rPr>
      <t>réduire autant que possible les risques</t>
    </r>
    <r>
      <rPr>
        <sz val="8"/>
        <color rgb="FF000000"/>
        <rFont val="Arial"/>
        <family val="2"/>
      </rPr>
      <t xml:space="preserve"> associés à </t>
    </r>
    <r>
      <rPr>
        <b/>
        <sz val="8"/>
        <color rgb="FF000000"/>
        <rFont val="Arial"/>
        <family val="2"/>
      </rPr>
      <t>la taille et aux propriétés des particules</t>
    </r>
    <r>
      <rPr>
        <sz val="8"/>
        <color rgb="FF000000"/>
        <rFont val="Arial"/>
        <family val="2"/>
      </rPr>
      <t xml:space="preserve"> qui sont libérées dans le corps du patient ou de l'utilisateur, </t>
    </r>
    <r>
      <rPr>
        <b/>
        <sz val="8"/>
        <color rgb="FF000000"/>
        <rFont val="Arial"/>
        <family val="2"/>
      </rPr>
      <t>ou sont susceptibles de l'être</t>
    </r>
    <r>
      <rPr>
        <sz val="8"/>
        <color rgb="FF000000"/>
        <rFont val="Arial"/>
        <family val="2"/>
      </rPr>
      <t xml:space="preserve">, sauf si elles entrent en contact uniquement avec une peau intacte. Une attention particulière </t>
    </r>
    <r>
      <rPr>
        <b/>
        <sz val="8"/>
        <color rgb="FF000000"/>
        <rFont val="Arial"/>
        <family val="2"/>
      </rPr>
      <t>est accordée  aux  nanomatériaux.</t>
    </r>
  </si>
  <si>
    <r>
      <t>11.1.a) La conception</t>
    </r>
    <r>
      <rPr>
        <b/>
        <sz val="8"/>
        <color rgb="FF000000"/>
        <rFont val="Arial"/>
        <family val="2"/>
      </rPr>
      <t xml:space="preserve"> réduit autant que possible</t>
    </r>
    <r>
      <rPr>
        <sz val="8"/>
        <color rgb="FF000000"/>
        <rFont val="Arial"/>
        <family val="2"/>
      </rPr>
      <t xml:space="preserve"> et dans la mesure appropriée </t>
    </r>
    <r>
      <rPr>
        <b/>
        <sz val="8"/>
        <color rgb="FF000000"/>
        <rFont val="Arial"/>
        <family val="2"/>
      </rPr>
      <t>les risques de coupure ou piqûre involontaire</t>
    </r>
    <r>
      <rPr>
        <sz val="8"/>
        <color rgb="FF000000"/>
        <rFont val="Arial"/>
        <family val="2"/>
      </rPr>
      <t xml:space="preserve">, par exemple les blessures causées par une seringue; </t>
    </r>
  </si>
  <si>
    <r>
      <t xml:space="preserve">11.1.d) </t>
    </r>
    <r>
      <rPr>
        <b/>
        <sz val="8"/>
        <color rgb="FF000000"/>
        <rFont val="Arial"/>
        <family val="2"/>
      </rPr>
      <t>prévient la contamination microbienne</t>
    </r>
    <r>
      <rPr>
        <sz val="8"/>
        <color rgb="FF000000"/>
        <rFont val="Arial"/>
        <family val="2"/>
      </rPr>
      <t xml:space="preserve"> du dispositif ou de </t>
    </r>
    <r>
      <rPr>
        <b/>
        <sz val="8"/>
        <color rgb="FF000000"/>
        <rFont val="Arial"/>
        <family val="2"/>
      </rPr>
      <t>son contenu</t>
    </r>
    <r>
      <rPr>
        <sz val="8"/>
        <color rgb="FF000000"/>
        <rFont val="Arial"/>
        <family val="2"/>
      </rPr>
      <t xml:space="preserve"> (échantillons ou fluides, par exemple). </t>
    </r>
  </si>
  <si>
    <r>
      <t xml:space="preserve">11.2) les dispositifs sont </t>
    </r>
    <r>
      <rPr>
        <b/>
        <sz val="8"/>
        <color rgb="FF000000"/>
        <rFont val="Arial"/>
        <family val="2"/>
      </rPr>
      <t>conçus de manière à en faciliter le nettoyage, la désinfection et/ou la stérilisation en toute sécurité.</t>
    </r>
  </si>
  <si>
    <r>
      <t xml:space="preserve">12.1) </t>
    </r>
    <r>
      <rPr>
        <b/>
        <sz val="8"/>
        <rFont val="Arial"/>
        <family val="2"/>
      </rPr>
      <t>la qualité, la sécurité et l'utilité de la substance</t>
    </r>
    <r>
      <rPr>
        <sz val="8"/>
        <rFont val="Arial"/>
        <family val="2"/>
      </rPr>
      <t xml:space="preserve"> qui, utilisée séparément, serait considérée comme un médicament au sens de l'article 1er, point 2), de la directive 2001/83/CE, sont vérifiées par analogie au moyen des méthodes prévues à l'annexe I de la directive 2001/83/CE, comme le prévoit la procédure d'évaluation de la conformité applicable pour les dispositifs incorporant comme partie intégrante une substance</t>
    </r>
  </si>
  <si>
    <r>
      <t xml:space="preserve">12.2) </t>
    </r>
    <r>
      <rPr>
        <b/>
        <sz val="8"/>
        <color rgb="FF000000"/>
        <rFont val="Arial"/>
        <family val="2"/>
      </rPr>
      <t>Les dispositifs qui sont composés de substances ou de combinaisons de substances qui sont destinées à être introduites dans le corps humain et qui sont absorbées par le corps humain ou dispersées localement dans celui-ci sont</t>
    </r>
    <r>
      <rPr>
        <sz val="8"/>
        <color rgb="FF000000"/>
        <rFont val="Arial"/>
        <family val="2"/>
      </rPr>
      <t xml:space="preserve">, le cas échéant et uniquement pour les aspects ne relevant pas du présent règlement, </t>
    </r>
    <r>
      <rPr>
        <b/>
        <sz val="8"/>
        <color rgb="FF000000"/>
        <rFont val="Arial"/>
        <family val="2"/>
      </rPr>
      <t>conformes aux exigences applicables prévues à l'annexe I de la directive 2001/83/CE</t>
    </r>
    <r>
      <rPr>
        <sz val="8"/>
        <color rgb="FF000000"/>
        <rFont val="Arial"/>
        <family val="2"/>
      </rPr>
      <t xml:space="preserve">, en ce qui concerne </t>
    </r>
    <r>
      <rPr>
        <b/>
        <sz val="8"/>
        <color rgb="FF000000"/>
        <rFont val="Arial"/>
        <family val="2"/>
      </rPr>
      <t>l'absorption, la distribution, le métabolisme, l'excrétion, la tolérance locale, la toxicité, les interactions avec d'autres dispositifs, médicaments ou substances et les risques d'effets indésirables</t>
    </r>
    <r>
      <rPr>
        <sz val="8"/>
        <color rgb="FF000000"/>
        <rFont val="Arial"/>
        <family val="2"/>
      </rPr>
      <t>, comme le prévoit la procédure d'évaluation de la conformité applicable</t>
    </r>
  </si>
  <si>
    <r>
      <t>13.1.a)</t>
    </r>
    <r>
      <rPr>
        <b/>
        <sz val="8"/>
        <color rgb="FF000000"/>
        <rFont val="Arial"/>
        <family val="2"/>
      </rPr>
      <t xml:space="preserve"> Pour les dispositifs fabriqués à partir de dérivés de tissus</t>
    </r>
    <r>
      <rPr>
        <sz val="8"/>
        <color rgb="FF000000"/>
        <rFont val="Arial"/>
        <family val="2"/>
      </rPr>
      <t xml:space="preserve"> ou de cellules d'origine humaine, non viables ou rendus non viablesle don, l'obtention et le contrôle des tissus, ainsi que des cellules sont conformes à la directive 2004/23/CE; </t>
    </r>
  </si>
  <si>
    <r>
      <t>13.1.b)</t>
    </r>
    <r>
      <rPr>
        <b/>
        <sz val="8"/>
        <color rgb="FF000000"/>
        <rFont val="Arial"/>
        <family val="2"/>
      </rPr>
      <t xml:space="preserve"> Le traitement, la conservation et toute autre manipulation de ces tissus </t>
    </r>
    <r>
      <rPr>
        <sz val="8"/>
        <color rgb="FF000000"/>
        <rFont val="Arial"/>
        <family val="2"/>
      </rPr>
      <t xml:space="preserve">et cellules ou de leurs dérivés sont </t>
    </r>
    <r>
      <rPr>
        <b/>
        <sz val="8"/>
        <color rgb="FF000000"/>
        <rFont val="Arial"/>
        <family val="2"/>
      </rPr>
      <t>effectués de manière à garantir la sécurité des patients, des utilisateurs.</t>
    </r>
  </si>
  <si>
    <r>
      <t xml:space="preserve">13.1.b) </t>
    </r>
    <r>
      <rPr>
        <b/>
        <sz val="8"/>
        <color rgb="FF000000"/>
        <rFont val="Arial"/>
        <family val="2"/>
      </rPr>
      <t xml:space="preserve">la sécurité en ce qui concerne les virus </t>
    </r>
    <r>
      <rPr>
        <sz val="8"/>
        <color rgb="FF000000"/>
        <rFont val="Arial"/>
        <family val="2"/>
      </rPr>
      <t xml:space="preserve">et autres agents transmissibles est </t>
    </r>
    <r>
      <rPr>
        <b/>
        <sz val="8"/>
        <color rgb="FF000000"/>
        <rFont val="Arial"/>
        <family val="2"/>
      </rPr>
      <t>assurée par des méthodes d'approvisionnement appropriées et par l'application de méthodes validées d'élimination</t>
    </r>
    <r>
      <rPr>
        <sz val="8"/>
        <color rgb="FF000000"/>
        <rFont val="Arial"/>
        <family val="2"/>
      </rPr>
      <t xml:space="preserve"> ou d'inactivation au cours du processus de fabrication;  </t>
    </r>
  </si>
  <si>
    <r>
      <t xml:space="preserve">13.1.c) </t>
    </r>
    <r>
      <rPr>
        <b/>
        <sz val="8"/>
        <color rgb="FF000000"/>
        <rFont val="Arial"/>
        <family val="2"/>
      </rPr>
      <t>le système de traçabilité de ces dispositifs complète et respecte les exigences en matière de traçabilité et de protection des données</t>
    </r>
    <r>
      <rPr>
        <sz val="8"/>
        <color rgb="FF000000"/>
        <rFont val="Arial"/>
        <family val="2"/>
      </rPr>
      <t xml:space="preserve"> établies par la directive 2004/23/CE et la directive 2002/98/CE.</t>
    </r>
  </si>
  <si>
    <r>
      <t xml:space="preserve">13.2.a) Pour les dispositifs fabriqués à partir de tissus ou de cellules d'origine animale, ou de leurs dérivés, non viables ou rendus non viables compte tenu de l'espèce animale, </t>
    </r>
    <r>
      <rPr>
        <b/>
        <sz val="8"/>
        <color rgb="FF000000"/>
        <rFont val="Arial"/>
        <family val="2"/>
      </rPr>
      <t>si possible, les tissus et cellules d'origine animale, ou leurs dérivés, proviennent d'animaux qui ont été soumis à des contrôles vétérinaires adaptés</t>
    </r>
    <r>
      <rPr>
        <sz val="8"/>
        <color rgb="FF000000"/>
        <rFont val="Arial"/>
        <family val="2"/>
      </rPr>
      <t xml:space="preserve"> </t>
    </r>
  </si>
  <si>
    <r>
      <t xml:space="preserve">13.2.a) </t>
    </r>
    <r>
      <rPr>
        <b/>
        <sz val="8"/>
        <color rgb="FF000000"/>
        <rFont val="Arial"/>
        <family val="2"/>
      </rPr>
      <t>Les informations sur l'origine géographique des animaux sont conservées par les fabricants</t>
    </r>
    <r>
      <rPr>
        <sz val="8"/>
        <color rgb="FF000000"/>
        <rFont val="Arial"/>
        <family val="2"/>
      </rPr>
      <t xml:space="preserve">; </t>
    </r>
  </si>
  <si>
    <r>
      <t xml:space="preserve">13.2.b) </t>
    </r>
    <r>
      <rPr>
        <b/>
        <sz val="8"/>
        <color rgb="FF000000"/>
        <rFont val="Arial"/>
        <family val="2"/>
      </rPr>
      <t>l'approvisionnement en tissus, cellules et substances d'origine animale,</t>
    </r>
    <r>
      <rPr>
        <sz val="8"/>
        <color rgb="FF000000"/>
        <rFont val="Arial"/>
        <family val="2"/>
      </rPr>
      <t xml:space="preserve"> ou leurs dérivés, ainsi que leur traitement, leur conservation, leur contrôle et leur manipulation </t>
    </r>
    <r>
      <rPr>
        <b/>
        <sz val="8"/>
        <color rgb="FF000000"/>
        <rFont val="Arial"/>
        <family val="2"/>
      </rPr>
      <t>sont effectués de manière à garantir la sécurité des patients, des utilisateurs et, le cas échéant, d'autres personnes</t>
    </r>
  </si>
  <si>
    <r>
      <t xml:space="preserve">13.2.c) pour les dispositifs </t>
    </r>
    <r>
      <rPr>
        <b/>
        <sz val="8"/>
        <color rgb="FF000000"/>
        <rFont val="Arial"/>
        <family val="2"/>
      </rPr>
      <t>fabriqués à partir de tissus ou de cellules d'origine animale, ou de leurs dérivés, les exigences applicables du règlement (UE) no 722/2012 sont respectées</t>
    </r>
  </si>
  <si>
    <r>
      <t>14.1) le dispositif est</t>
    </r>
    <r>
      <rPr>
        <b/>
        <sz val="8"/>
        <color rgb="FF000000"/>
        <rFont val="Arial"/>
        <family val="2"/>
      </rPr>
      <t xml:space="preserve"> utilisé en combinaison avec d'autres dispositifs</t>
    </r>
    <r>
      <rPr>
        <sz val="8"/>
        <color rgb="FF000000"/>
        <rFont val="Arial"/>
        <family val="2"/>
      </rPr>
      <t xml:space="preserve"> ou équipements, l'ensemble, </t>
    </r>
    <r>
      <rPr>
        <b/>
        <sz val="8"/>
        <color rgb="FF000000"/>
        <rFont val="Arial"/>
        <family val="2"/>
      </rPr>
      <t>y compris le système de raccordement, est sûr et n'altère pas les performances prévues des dispositifs.</t>
    </r>
  </si>
  <si>
    <r>
      <t xml:space="preserve">14.1) </t>
    </r>
    <r>
      <rPr>
        <b/>
        <sz val="8"/>
        <color rgb="FF000000"/>
        <rFont val="Arial"/>
        <family val="2"/>
      </rPr>
      <t>Toute restriction d'utilisation</t>
    </r>
    <r>
      <rPr>
        <sz val="8"/>
        <color rgb="FF000000"/>
        <rFont val="Arial"/>
        <family val="2"/>
      </rPr>
      <t xml:space="preserve"> applicable à de telles combinaisons </t>
    </r>
    <r>
      <rPr>
        <b/>
        <sz val="8"/>
        <color rgb="FF000000"/>
        <rFont val="Arial"/>
        <family val="2"/>
      </rPr>
      <t>figure sur l'étiquette et/ou dans la notice d'utilisation</t>
    </r>
  </si>
  <si>
    <r>
      <t xml:space="preserve">14.1) </t>
    </r>
    <r>
      <rPr>
        <b/>
        <sz val="8"/>
        <color rgb="FF000000"/>
        <rFont val="Arial"/>
        <family val="2"/>
      </rPr>
      <t>Les raccordements qui doivent être manipulés par l'utilisateur</t>
    </r>
    <r>
      <rPr>
        <sz val="8"/>
        <color rgb="FF000000"/>
        <rFont val="Arial"/>
        <family val="2"/>
      </rPr>
      <t>, comme les systèmes de transfert de fluides ou de gaz ou les systèmes de couplage mécanique ou électrique, s</t>
    </r>
    <r>
      <rPr>
        <b/>
        <sz val="8"/>
        <color rgb="FF000000"/>
        <rFont val="Arial"/>
        <family val="2"/>
      </rPr>
      <t>ont conçus et construits de manière à réduire au minimum tous les risques possibles tels qu'une erreur de raccordement</t>
    </r>
  </si>
  <si>
    <r>
      <t xml:space="preserve">14.2.b)  </t>
    </r>
    <r>
      <rPr>
        <b/>
        <sz val="8"/>
        <color rgb="FF000000"/>
        <rFont val="Arial"/>
        <family val="2"/>
      </rPr>
      <t>tout risque lié à des influences externes ou des conditions d'environnement</t>
    </r>
    <r>
      <rPr>
        <sz val="8"/>
        <color rgb="FF000000"/>
        <rFont val="Arial"/>
        <family val="2"/>
      </rPr>
      <t xml:space="preserve"> raisonnablement prévisibles, telles que les champs magnétiques, </t>
    </r>
    <r>
      <rPr>
        <b/>
        <sz val="8"/>
        <color rgb="FF000000"/>
        <rFont val="Arial"/>
        <family val="2"/>
      </rPr>
      <t>les effets électriques et électromagnétiques externes</t>
    </r>
    <r>
      <rPr>
        <sz val="8"/>
        <color rgb="FF000000"/>
        <rFont val="Arial"/>
        <family val="2"/>
      </rPr>
      <t xml:space="preserve">, les décharges électro- statiques, </t>
    </r>
    <r>
      <rPr>
        <b/>
        <sz val="8"/>
        <color rgb="FF000000"/>
        <rFont val="Arial"/>
        <family val="2"/>
      </rPr>
      <t xml:space="preserve">les radiations associées aux procédures </t>
    </r>
    <r>
      <rPr>
        <sz val="8"/>
        <color rgb="FF000000"/>
        <rFont val="Arial"/>
        <family val="2"/>
      </rPr>
      <t xml:space="preserve">diagnostiques et thérapeutiques, la pression, l'humidité, la température, </t>
    </r>
    <r>
      <rPr>
        <b/>
        <sz val="8"/>
        <color rgb="FF000000"/>
        <rFont val="Arial"/>
        <family val="2"/>
      </rPr>
      <t>les variations de pression</t>
    </r>
    <r>
      <rPr>
        <sz val="8"/>
        <color rgb="FF000000"/>
        <rFont val="Arial"/>
        <family val="2"/>
      </rPr>
      <t xml:space="preserve"> et d'accélération ou encore les interférences radio; </t>
    </r>
  </si>
  <si>
    <r>
      <t>14.2.c)</t>
    </r>
    <r>
      <rPr>
        <b/>
        <sz val="8"/>
        <color rgb="FF000000"/>
        <rFont val="Arial"/>
        <family val="2"/>
      </rPr>
      <t xml:space="preserve"> tout risque associé à l'utilisation du dispositif lorsqu'il entre en contact avec des matériaux, </t>
    </r>
    <r>
      <rPr>
        <sz val="8"/>
        <color rgb="FF000000"/>
        <rFont val="Arial"/>
        <family val="2"/>
      </rPr>
      <t>des liquides et des substances, dont les gaz, auxquels il est exposé dans des conditions normales d'utilisation</t>
    </r>
  </si>
  <si>
    <r>
      <t>14.2.d)</t>
    </r>
    <r>
      <rPr>
        <b/>
        <sz val="8"/>
        <color rgb="FF000000"/>
        <rFont val="Arial"/>
        <family val="2"/>
      </rPr>
      <t xml:space="preserve"> tout risque associé à une éventuelle interaction négative entre les logiciels et l'environnement informatique</t>
    </r>
    <r>
      <rPr>
        <sz val="8"/>
        <color rgb="FF000000"/>
        <rFont val="Arial"/>
        <family val="2"/>
      </rPr>
      <t xml:space="preserve"> dans lequel ceux-ci fonctionnent et avec lequel ils interagissent; </t>
    </r>
  </si>
  <si>
    <r>
      <t xml:space="preserve">14.2.e) </t>
    </r>
    <r>
      <rPr>
        <b/>
        <sz val="8"/>
        <color rgb="FF000000"/>
        <rFont val="Arial"/>
        <family val="2"/>
      </rPr>
      <t>tout risque de pénétration accidentelle</t>
    </r>
    <r>
      <rPr>
        <sz val="8"/>
        <color rgb="FF000000"/>
        <rFont val="Arial"/>
        <family val="2"/>
      </rPr>
      <t xml:space="preserve"> de substances dans le dispositif; </t>
    </r>
  </si>
  <si>
    <r>
      <t>14.2.f)</t>
    </r>
    <r>
      <rPr>
        <b/>
        <sz val="8"/>
        <color rgb="FF000000"/>
        <rFont val="Arial"/>
        <family val="2"/>
      </rPr>
      <t xml:space="preserve"> tout risque d'interférence avec d'autres dispositifs normalement utilisés dans le cadre des investigations ou du traitement administré;  et </t>
    </r>
  </si>
  <si>
    <r>
      <t xml:space="preserve">14.2.g) </t>
    </r>
    <r>
      <rPr>
        <b/>
        <sz val="8"/>
        <color rgb="FF000000"/>
        <rFont val="Arial"/>
        <family val="2"/>
      </rPr>
      <t xml:space="preserve">tout risque découlant, lorsque la maintenance ou l'étalonnage est impossible </t>
    </r>
    <r>
      <rPr>
        <sz val="8"/>
        <color rgb="FF000000"/>
        <rFont val="Arial"/>
        <family val="2"/>
      </rPr>
      <t xml:space="preserve">(comme pour les implants), du vieillissement des matériaux utilisés ou de la diminution de la précision d'un mécanisme de mesure ou de contrôle. </t>
    </r>
  </si>
  <si>
    <r>
      <t>14.3)</t>
    </r>
    <r>
      <rPr>
        <b/>
        <sz val="8"/>
        <color rgb="FF000000"/>
        <rFont val="Arial"/>
        <family val="2"/>
      </rPr>
      <t xml:space="preserve"> Les dispositifs sont conçus et fabriqués de façon à réduire au minimum les risques d'incendie ou d'explosion dans des conditions normales d'utilisation et en condition de premier défaut.</t>
    </r>
    <r>
      <rPr>
        <sz val="8"/>
        <color rgb="FF000000"/>
        <rFont val="Arial"/>
        <family val="2"/>
      </rPr>
      <t xml:space="preserve"> Une attention particulière est accordée aux dispositifs dont l'utilisation prévue </t>
    </r>
    <r>
      <rPr>
        <b/>
        <sz val="8"/>
        <color rgb="FF000000"/>
        <rFont val="Arial"/>
        <family val="2"/>
      </rPr>
      <t>implique une exposition à des substances inflammables ou explosives</t>
    </r>
    <r>
      <rPr>
        <sz val="8"/>
        <color rgb="FF000000"/>
        <rFont val="Arial"/>
        <family val="2"/>
      </rPr>
      <t xml:space="preserve"> ou à </t>
    </r>
    <r>
      <rPr>
        <b/>
        <sz val="8"/>
        <color rgb="FF000000"/>
        <rFont val="Arial"/>
        <family val="2"/>
      </rPr>
      <t>des substances susceptibles de favoriser la combustion</t>
    </r>
    <r>
      <rPr>
        <sz val="8"/>
        <color rgb="FF000000"/>
        <rFont val="Arial"/>
        <family val="2"/>
      </rPr>
      <t xml:space="preserve">, ou une </t>
    </r>
    <r>
      <rPr>
        <b/>
        <sz val="8"/>
        <color rgb="FF000000"/>
        <rFont val="Arial"/>
        <family val="2"/>
      </rPr>
      <t xml:space="preserve">utilisation en association avec de telles substances. </t>
    </r>
  </si>
  <si>
    <r>
      <t xml:space="preserve">14.4) </t>
    </r>
    <r>
      <rPr>
        <b/>
        <sz val="8"/>
        <color rgb="FF000000"/>
        <rFont val="Arial"/>
        <family val="2"/>
      </rPr>
      <t>Les opérations de réglage, d'étalonnage et de maintenance sont realisées en toute sécurité et de manière efficace.</t>
    </r>
  </si>
  <si>
    <r>
      <t>14.5)</t>
    </r>
    <r>
      <rPr>
        <b/>
        <sz val="8"/>
        <color rgb="FF000000"/>
        <rFont val="Arial"/>
        <family val="2"/>
      </rPr>
      <t xml:space="preserve"> l'interopérabilité et la compatibilité des dispositifs qui sont destinés à être mis en œuvre avec d'autres dispositifs ou produits sont fiables et sûres.</t>
    </r>
  </si>
  <si>
    <r>
      <t xml:space="preserve">14.6) </t>
    </r>
    <r>
      <rPr>
        <b/>
        <sz val="8"/>
        <color rgb="FF000000"/>
        <rFont val="Arial"/>
        <family val="2"/>
      </rPr>
      <t xml:space="preserve">Toute échelle de mesure, de contrôle ou d'affichage est conçue et fabriquée suivant des principes ergonomiques, </t>
    </r>
    <r>
      <rPr>
        <sz val="8"/>
        <color rgb="FF000000"/>
        <rFont val="Arial"/>
        <family val="2"/>
      </rPr>
      <t>en tenant compte de la destination, des utilisateurs et des conditions d'environnement dans lesquelles les dispositifs sont destinés à être utilisés.</t>
    </r>
  </si>
  <si>
    <r>
      <t>14.7) Les dispositifs sont conçus et fabriqués de manière à</t>
    </r>
    <r>
      <rPr>
        <b/>
        <sz val="8"/>
        <color rgb="FF000000"/>
        <rFont val="Arial"/>
        <family val="2"/>
      </rPr>
      <t xml:space="preserve"> favoriser leur élimination sûre et l'élimination sûre des déchets associés par l'utilisateur, le patient</t>
    </r>
  </si>
  <si>
    <r>
      <t xml:space="preserve">15.1) Les dispositifs </t>
    </r>
    <r>
      <rPr>
        <b/>
        <sz val="8"/>
        <color rgb="FF000000"/>
        <rFont val="Arial"/>
        <family val="2"/>
      </rPr>
      <t xml:space="preserve">de diagnostic </t>
    </r>
    <r>
      <rPr>
        <sz val="8"/>
        <color rgb="FF000000"/>
        <rFont val="Arial"/>
        <family val="2"/>
      </rPr>
      <t>et les dispositifs ayant une fonction de mesurage sont conçus et fabriqués de manière à garantir une exactitude, une précision et une stabilité suffisantes eu égard à leur destination, sur la base de méthodes scientifiques et techniques appropriées</t>
    </r>
  </si>
  <si>
    <r>
      <t xml:space="preserve">15.1) </t>
    </r>
    <r>
      <rPr>
        <b/>
        <sz val="8"/>
        <color rgb="FF000000"/>
        <rFont val="Arial"/>
        <family val="2"/>
      </rPr>
      <t xml:space="preserve">Les limites de précision sont indiquées par le fabricant. </t>
    </r>
  </si>
  <si>
    <r>
      <t xml:space="preserve">15.2) Les mesures effectuées par les dispositifs </t>
    </r>
    <r>
      <rPr>
        <b/>
        <sz val="8"/>
        <color rgb="FF000000"/>
        <rFont val="Arial"/>
        <family val="2"/>
      </rPr>
      <t>ayant une fonction de mesurage sont exprimées en unités légales conformes aux dispositions de la directive 80/181/CEE du Conseil (1)</t>
    </r>
    <r>
      <rPr>
        <sz val="8"/>
        <color rgb="FF000000"/>
        <rFont val="Arial"/>
        <family val="2"/>
      </rPr>
      <t>.</t>
    </r>
  </si>
  <si>
    <r>
      <t xml:space="preserve">16.1.b) </t>
    </r>
    <r>
      <rPr>
        <b/>
        <sz val="8"/>
        <color rgb="FF000000"/>
        <rFont val="Arial"/>
        <family val="2"/>
      </rPr>
      <t>La notice d'utilisation des dispositifs émettant des rayonnements dangereux</t>
    </r>
    <r>
      <rPr>
        <sz val="8"/>
        <color rgb="FF000000"/>
        <rFont val="Arial"/>
        <family val="2"/>
      </rPr>
      <t xml:space="preserve"> ou potentiellement dangereux comporte des </t>
    </r>
    <r>
      <rPr>
        <b/>
        <sz val="8"/>
        <color rgb="FF000000"/>
        <rFont val="Arial"/>
        <family val="2"/>
      </rPr>
      <t xml:space="preserve">informations concernant les essais d'acceptation et de performances, les critères d'acceptation et la procédure de maintenance. </t>
    </r>
  </si>
  <si>
    <r>
      <t xml:space="preserve">16.3) Des méthodes appropriées </t>
    </r>
    <r>
      <rPr>
        <b/>
        <sz val="8"/>
        <color rgb="FF000000"/>
        <rFont val="Arial"/>
        <family val="2"/>
      </rPr>
      <t>qui réduisent l'exposition aux rayonnements des patients, des utilisateurs et d'autres personnes susceptibles d'être affectées sont choisies</t>
    </r>
  </si>
  <si>
    <r>
      <t>16.4.b) Les dispositifs destinés à émettre</t>
    </r>
    <r>
      <rPr>
        <b/>
        <sz val="8"/>
        <color rgb="FF000000"/>
        <rFont val="Arial"/>
        <family val="2"/>
      </rPr>
      <t xml:space="preserve"> des rayonnements ionisants sont conçus et fabriqués de manière à garantir que la quantité, la géométrie et la qualité du rayonnement puissent,</t>
    </r>
    <r>
      <rPr>
        <sz val="8"/>
        <color rgb="FF000000"/>
        <rFont val="Arial"/>
        <family val="2"/>
      </rPr>
      <t xml:space="preserve"> dans la mesure du possible, être réglées et contrôlées eu égard à l'utilisation prévue et,</t>
    </r>
    <r>
      <rPr>
        <b/>
        <sz val="8"/>
        <color rgb="FF000000"/>
        <rFont val="Arial"/>
        <family val="2"/>
      </rPr>
      <t xml:space="preserve"> si possible, surveillées pendant le traitement. </t>
    </r>
  </si>
  <si>
    <r>
      <t xml:space="preserve">17.3) Les logiciels visés à la présente section qui sont destinés à être utilisés en </t>
    </r>
    <r>
      <rPr>
        <b/>
        <sz val="8"/>
        <color rgb="FF000000"/>
        <rFont val="Arial"/>
        <family val="2"/>
      </rPr>
      <t>combinaison avec des plateformes informatiques mobiles sont conçus et fabriqués en tenant compte des caractéristiques spécifiques de la plateforme mobile</t>
    </r>
    <r>
      <rPr>
        <sz val="8"/>
        <color rgb="FF000000"/>
        <rFont val="Arial"/>
        <family val="2"/>
      </rPr>
      <t xml:space="preserve"> (par exemple, taille et rapport de contraste de l'écran) </t>
    </r>
    <r>
      <rPr>
        <b/>
        <sz val="8"/>
        <color rgb="FF000000"/>
        <rFont val="Arial"/>
        <family val="2"/>
      </rPr>
      <t xml:space="preserve">et des facteurs externes liés à leur utilisation </t>
    </r>
    <r>
      <rPr>
        <sz val="8"/>
        <color rgb="FF000000"/>
        <rFont val="Arial"/>
        <family val="2"/>
      </rPr>
      <t>(variation du niveau sonore ou de la luminosité dans l'environnement).</t>
    </r>
  </si>
  <si>
    <r>
      <t>17.4) Les fabricants énoncent</t>
    </r>
    <r>
      <rPr>
        <b/>
        <sz val="8"/>
        <color rgb="FF000000"/>
        <rFont val="Arial"/>
        <family val="2"/>
      </rPr>
      <t xml:space="preserve"> les exigences minimales concernant le matériel informatique, les caractéristiques des réseaux informatiques et les mesures de sécurité informatique</t>
    </r>
    <r>
      <rPr>
        <sz val="8"/>
        <color rgb="FF000000"/>
        <rFont val="Arial"/>
        <family val="2"/>
      </rPr>
      <t xml:space="preserve">, y compris </t>
    </r>
    <r>
      <rPr>
        <b/>
        <sz val="8"/>
        <color rgb="FF000000"/>
        <rFont val="Arial"/>
        <family val="2"/>
      </rPr>
      <t>la protection contre l'accès non autorisé</t>
    </r>
    <r>
      <rPr>
        <sz val="8"/>
        <color rgb="FF000000"/>
        <rFont val="Arial"/>
        <family val="2"/>
      </rPr>
      <t>, qui sont nécessaires pour faire fonctionner le logiciel comme prévu.</t>
    </r>
  </si>
  <si>
    <r>
      <t xml:space="preserve">18.1) Pour les dispositifs actifs non implantables, </t>
    </r>
    <r>
      <rPr>
        <b/>
        <sz val="8"/>
        <color rgb="FF000000"/>
        <rFont val="Arial"/>
        <family val="2"/>
      </rPr>
      <t>en condition de premier défaut, des moyens adéquats sont adoptés pour éliminer ou réduire</t>
    </r>
    <r>
      <rPr>
        <sz val="8"/>
        <color rgb="FF000000"/>
        <rFont val="Arial"/>
        <family val="2"/>
      </rPr>
      <t xml:space="preserve"> autant que possible les risques qui en résultent.</t>
    </r>
  </si>
  <si>
    <r>
      <t xml:space="preserve">23.3) Informations figurant sur le conditionnement qui préserve l'état stérile d'un dispositif («conditionnement stérile») 
</t>
    </r>
    <r>
      <rPr>
        <sz val="8"/>
        <color rgb="FF000000"/>
        <rFont val="Arial"/>
        <family val="2"/>
      </rPr>
      <t xml:space="preserve">a) l'indication permettant de  reconnaître le  conditionnement  stérile; </t>
    </r>
  </si>
  <si>
    <r>
      <t xml:space="preserve">23.4.aa) Le fabricant d'un dispositif implantable fournit au patient:
a) Les informations sur la carte d'implant comprennant : </t>
    </r>
    <r>
      <rPr>
        <b/>
        <sz val="8"/>
        <color rgb="FF000000"/>
        <rFont val="Arial"/>
        <family val="2"/>
      </rPr>
      <t>le nom, le numéro de série, le numéro de lot, l'IUD,</t>
    </r>
    <r>
      <rPr>
        <sz val="8"/>
        <color rgb="FF000000"/>
        <rFont val="Arial"/>
        <family val="2"/>
      </rPr>
      <t xml:space="preserve"> </t>
    </r>
    <r>
      <rPr>
        <b/>
        <sz val="8"/>
        <color rgb="FF000000"/>
        <rFont val="Arial"/>
        <family val="2"/>
      </rPr>
      <t>le modèle du dispositif, et également le nom, l'adresse et le site internet du fabricant</t>
    </r>
    <r>
      <rPr>
        <sz val="8"/>
        <color rgb="FF000000"/>
        <rFont val="Arial"/>
        <family val="2"/>
      </rPr>
      <t>;</t>
    </r>
  </si>
  <si>
    <r>
      <t xml:space="preserve">Critères d'exigence des </t>
    </r>
    <r>
      <rPr>
        <b/>
        <sz val="8"/>
        <rFont val="Arial"/>
        <family val="2"/>
      </rPr>
      <t>Annexes</t>
    </r>
    <r>
      <rPr>
        <sz val="8"/>
        <rFont val="Arial"/>
        <family val="2"/>
      </rPr>
      <t xml:space="preserve"> du Règlement 2017/745</t>
    </r>
  </si>
  <si>
    <t>Informations sur l'organisme et le dispositif médical</t>
  </si>
  <si>
    <r>
      <t xml:space="preserve">RÉSULTATS
</t>
    </r>
    <r>
      <rPr>
        <sz val="8"/>
        <color rgb="FF900000"/>
        <rFont val="Arial"/>
        <family val="2"/>
      </rPr>
      <t>Suivi des solutions obtenues</t>
    </r>
  </si>
  <si>
    <r>
      <t xml:space="preserve">QUAND
</t>
    </r>
    <r>
      <rPr>
        <sz val="8"/>
        <color rgb="FF900000"/>
        <rFont val="Arial"/>
        <family val="2"/>
      </rPr>
      <t>Date début 
et Date fin</t>
    </r>
  </si>
  <si>
    <r>
      <rPr>
        <b/>
        <sz val="8"/>
        <color rgb="FF900000"/>
        <rFont val="Arial"/>
        <family val="2"/>
      </rPr>
      <t>QUI</t>
    </r>
    <r>
      <rPr>
        <sz val="8"/>
        <color rgb="FF900000"/>
        <rFont val="Arial"/>
        <family val="2"/>
      </rPr>
      <t xml:space="preserve">
Responsable 
et Equipe</t>
    </r>
  </si>
  <si>
    <r>
      <rPr>
        <b/>
        <sz val="8"/>
        <color indexed="16"/>
        <rFont val="Arial"/>
        <family val="2"/>
      </rPr>
      <t>QUOI</t>
    </r>
    <r>
      <rPr>
        <sz val="8"/>
        <color indexed="16"/>
        <rFont val="Arial"/>
        <family val="2"/>
      </rPr>
      <t xml:space="preserve">
Objectifs 
à atteindre</t>
    </r>
  </si>
  <si>
    <t>Moyenne :</t>
  </si>
  <si>
    <t xml:space="preserve">Signature de la PCVRR
</t>
  </si>
  <si>
    <t>Participants à l'évaluation :</t>
  </si>
  <si>
    <t>Participants :</t>
  </si>
  <si>
    <t>Référence Unique 
du Document</t>
  </si>
  <si>
    <r>
      <t xml:space="preserve">Nous avons appliqué </t>
    </r>
    <r>
      <rPr>
        <b/>
        <sz val="8"/>
        <rFont val="Arial"/>
        <family val="2"/>
      </rPr>
      <t xml:space="preserve">la meilleure rigueur d'élaboration et d'analyse </t>
    </r>
    <r>
      <rPr>
        <sz val="8"/>
        <rFont val="Arial"/>
        <family val="2"/>
      </rPr>
      <t>(évaluation par plusieurs personnes compétentes) et nous avons respecté</t>
    </r>
    <r>
      <rPr>
        <b/>
        <sz val="8"/>
        <rFont val="Arial"/>
        <family val="2"/>
      </rPr>
      <t xml:space="preserve"> les règles d'éthique professionnelle</t>
    </r>
    <r>
      <rPr>
        <sz val="8"/>
        <rFont val="Arial"/>
        <family val="2"/>
      </rPr>
      <t xml:space="preserve"> (absence de conflits d'intérêt, respect des opinions, liberté des choix) pour parvenir aux résultats ci-dessous.</t>
    </r>
  </si>
  <si>
    <r>
      <t xml:space="preserve">Personne </t>
    </r>
    <r>
      <rPr>
        <b/>
        <i/>
        <sz val="8"/>
        <rFont val="Arial"/>
        <family val="2"/>
      </rPr>
      <t>indépendante</t>
    </r>
    <r>
      <rPr>
        <i/>
        <sz val="8"/>
        <rFont val="Arial"/>
        <family val="2"/>
      </rPr>
      <t xml:space="preserve"> à l'organisme : </t>
    </r>
  </si>
  <si>
    <r>
      <t xml:space="preserve">Personne </t>
    </r>
    <r>
      <rPr>
        <b/>
        <i/>
        <sz val="8"/>
        <rFont val="Arial"/>
        <family val="2"/>
      </rPr>
      <t>responsable</t>
    </r>
    <r>
      <rPr>
        <i/>
        <sz val="8"/>
        <rFont val="Arial"/>
        <family val="2"/>
      </rPr>
      <t xml:space="preserve"> de l'organisme : </t>
    </r>
  </si>
  <si>
    <r>
      <rPr>
        <b/>
        <sz val="6"/>
        <color indexed="39"/>
        <rFont val="Arial"/>
        <family val="2"/>
      </rPr>
      <t>Modifier les contenus bleus et mettre ensuite en</t>
    </r>
    <r>
      <rPr>
        <b/>
        <sz val="6"/>
        <color indexed="10"/>
        <rFont val="Arial"/>
        <family val="2"/>
      </rPr>
      <t xml:space="preserve"> </t>
    </r>
    <r>
      <rPr>
        <b/>
        <sz val="6"/>
        <rFont val="Arial"/>
        <family val="2"/>
      </rPr>
      <t>noir</t>
    </r>
    <r>
      <rPr>
        <b/>
        <sz val="6"/>
        <color indexed="10"/>
        <rFont val="Arial"/>
        <family val="2"/>
      </rPr>
      <t xml:space="preserve"> </t>
    </r>
    <r>
      <rPr>
        <sz val="6"/>
        <color indexed="10"/>
        <rFont val="Arial"/>
        <family val="2"/>
      </rPr>
      <t xml:space="preserve">: 
</t>
    </r>
    <r>
      <rPr>
        <sz val="6"/>
        <color indexed="39"/>
        <rFont val="Arial"/>
        <family val="2"/>
      </rPr>
      <t>Enregistrements qualité :</t>
    </r>
    <r>
      <rPr>
        <b/>
        <sz val="6"/>
        <color indexed="39"/>
        <rFont val="Arial"/>
        <family val="2"/>
      </rPr>
      <t xml:space="preserve"> </t>
    </r>
    <r>
      <rPr>
        <sz val="6"/>
        <color indexed="39"/>
        <rFont val="Arial"/>
        <family val="2"/>
      </rPr>
      <t>indiquez ceux que vous mettrez à disposition d'un auditeur. Il peut s'agir des onglets imprimés et signés de ce fichier d'autodiagnostic</t>
    </r>
  </si>
  <si>
    <t>Objet de la déclaration :</t>
  </si>
  <si>
    <t>Outil d'autodiagnostic : Fichier Excel® automatisé mis au point à l'Université de Technologie de Compiègne, France (www.utc.fr) - voir sa dénomination au bas de la feuille</t>
  </si>
  <si>
    <t>RÈGLEMENT (UE) 2017/745 DU PARLEMENT EUROPÉEN ET DU CONSEIL du 5 avril 2017 relatif aux dispositifs médicaux, modifiant la directive 2001/83/CE, le règlement (CE) no 178/2002 et le règlement (CE) no 1223/2009 et abrogeant les directives du Conseil 90/385/CEE et 93/42/CEE, Source : https://eur-lex.europa.eu/legal-content/FR/TXT/PDF/?uri=CELEX:32017R0745</t>
  </si>
  <si>
    <r>
      <rPr>
        <sz val="7"/>
        <color theme="1"/>
        <rFont val="Arial"/>
        <family val="2"/>
      </rPr>
      <t xml:space="preserve">Niveaux de </t>
    </r>
    <r>
      <rPr>
        <b/>
        <sz val="7"/>
        <color theme="1"/>
        <rFont val="Arial"/>
        <family val="2"/>
      </rPr>
      <t>RÉALISATION</t>
    </r>
    <r>
      <rPr>
        <sz val="7"/>
        <color theme="1"/>
        <rFont val="Arial"/>
        <family val="2"/>
      </rPr>
      <t xml:space="preserve">
d'une exigence</t>
    </r>
  </si>
  <si>
    <t xml:space="preserve"> * Tableau de synthèse et plans d'amélioration</t>
  </si>
  <si>
    <t>* Une fois qu'une exigence est satisfaite, il est nécessaire de mentionner le document de preuve et/ou le référentiel utilisé quant au respect de l'exigence.</t>
  </si>
  <si>
    <t>Déclarable</t>
  </si>
  <si>
    <t>Non Déclarable</t>
  </si>
  <si>
    <t>Cartographie par Sous-Parties des ANNEXES</t>
  </si>
  <si>
    <t>Niveau de déclaration</t>
  </si>
  <si>
    <t>Choisir le niveau minimal "Déclarable"</t>
  </si>
  <si>
    <t>Type de dispositif</t>
  </si>
  <si>
    <r>
      <t xml:space="preserve">Conformité de niveau 3 : </t>
    </r>
    <r>
      <rPr>
        <sz val="7"/>
        <color rgb="FF900000"/>
        <rFont val="Arial"/>
        <family val="2"/>
      </rPr>
      <t xml:space="preserve">Félicitations, communiquez vos résultats </t>
    </r>
  </si>
  <si>
    <t>Choix de VÉRACITÉ</t>
  </si>
  <si>
    <t>* L'auto déclaration de conformité est paramétrable de 50 % à 90%</t>
  </si>
  <si>
    <t>Maîtrise des exigences générales en matière de sécurité et de performances du Règlement Européen 2017/745 relatif aux dispositifs médicaux (DM) et aux dispositifs médicaux implantables actifs (DMIA)</t>
  </si>
  <si>
    <t>10.1.e) s'il y a lieu, aux résultats des recherches en biophysique ou en modélisation dont la validité a été préalablement démontrée;</t>
  </si>
  <si>
    <r>
      <t xml:space="preserve">10.4.2.b) </t>
    </r>
    <r>
      <rPr>
        <b/>
        <sz val="8"/>
        <color rgb="FF000000"/>
        <rFont val="Arial"/>
        <family val="2"/>
      </rPr>
      <t>une analyse des substances, matériaux ou conceptions de substitution possibles,</t>
    </r>
    <r>
      <rPr>
        <sz val="8"/>
        <color rgb="FF000000"/>
        <rFont val="Arial"/>
        <family val="2"/>
      </rPr>
      <t xml:space="preserve"> y compris des informations sur la recherche indépendante, </t>
    </r>
    <r>
      <rPr>
        <b/>
        <sz val="8"/>
        <color rgb="FF000000"/>
        <rFont val="Arial"/>
        <family val="2"/>
      </rPr>
      <t>les études ayant fait l'objet d'une évaluation par les pairs</t>
    </r>
    <r>
      <rPr>
        <sz val="8"/>
        <color rgb="FF000000"/>
        <rFont val="Arial"/>
        <family val="2"/>
      </rPr>
      <t xml:space="preserve"> et </t>
    </r>
    <r>
      <rPr>
        <b/>
        <sz val="8"/>
        <color rgb="FF000000"/>
        <rFont val="Arial"/>
        <family val="2"/>
      </rPr>
      <t>les avis scientifiques des comités scientifiques</t>
    </r>
    <r>
      <rPr>
        <sz val="8"/>
        <color rgb="FF000000"/>
        <rFont val="Arial"/>
        <family val="2"/>
      </rPr>
      <t xml:space="preserve"> concernés, lorsqu'ils sont disponibles, ainsi qu'une analyse de la disponibilité de ces solutions de substitution; </t>
    </r>
  </si>
  <si>
    <t>11.1.b) permet une manipulation simple et sûre;</t>
  </si>
  <si>
    <t>11.1.c) réduit autant que possible toute émission microbienne par le dispositif et/ou toute exposition microbienne pendant l'utilisation; et</t>
  </si>
  <si>
    <r>
      <t xml:space="preserve">14.2)  Les dispositifs </t>
    </r>
    <r>
      <rPr>
        <b/>
        <sz val="8"/>
        <color rgb="FF000000"/>
        <rFont val="Arial"/>
        <family val="2"/>
      </rPr>
      <t>sont conçus et fabriqués de manière à éliminer ou à réduire autant que possible</t>
    </r>
    <r>
      <rPr>
        <sz val="8"/>
        <color rgb="FF000000"/>
        <rFont val="Arial"/>
        <family val="2"/>
      </rPr>
      <t xml:space="preserve"> 
14.2.a) </t>
    </r>
    <r>
      <rPr>
        <b/>
        <sz val="8"/>
        <color rgb="FF000000"/>
        <rFont val="Arial"/>
        <family val="2"/>
      </rPr>
      <t>tout risque de blessure lié à leurs caractéristiques physiques</t>
    </r>
    <r>
      <rPr>
        <sz val="8"/>
        <color rgb="FF000000"/>
        <rFont val="Arial"/>
        <family val="2"/>
      </rPr>
      <t xml:space="preserve">, y compris le rapport volume/pression, et leurs caractéristiques dimensionnelles  </t>
    </r>
  </si>
  <si>
    <r>
      <t xml:space="preserve">16.4. Rayonnements  ionisants 
16.4.a) Les dispositifs destinés </t>
    </r>
    <r>
      <rPr>
        <b/>
        <sz val="8"/>
        <color rgb="FF000000"/>
        <rFont val="Arial"/>
        <family val="2"/>
      </rPr>
      <t xml:space="preserve">à émettre des rayonnements ionisants sont conçus et fabriqués compte tenu des exigences de la directive 2013/59/Euratom </t>
    </r>
  </si>
  <si>
    <t>19.1) Les dispositifs implantables actifs sont conçus et fabriqués de manière à éliminer ou à réduire au minimum, autant que possible:
19.1.a) les risques liés à l'utilisation des sources d'énergie en portant, dans le cas de l'utilisation de l'électricité, une attention particulière notamment à l'isolation, aux courants de fuite et à l'échauffement des dispositifs;</t>
  </si>
  <si>
    <t>19.1.b) les risques liés à des interventions médicales, notamment ceux résultant de l'utilisation des défibrillateurs ou des équipements chirurgicaux à haute fréquence; et</t>
  </si>
  <si>
    <t>19.1.c) les risques pouvant survenir pour autant que la maintenance ou l'étalonnage ne soient pas possibles, et liés notamment:
— à une augmentation excessive des courants de fuite,
— au vieillissement des matériaux utilisés,
— à un accroissement excessif de la chaleur engendrée par le dispositif,
— à une détérioration de la précision d'un mécanisme de mesure ou de contrôle.</t>
  </si>
  <si>
    <t>19.2) Les dispositifs implantables actifs sont conçus et fabriqués de manière à garantir:
— la compatibilité des dispositifs avec les substances qu'ils sont destinés à administrer, et
— la fiabilité de la source d'énergie</t>
  </si>
  <si>
    <t>19.3) Les dispositifs implantables actifs et, le cas échéant, leurs composants sont identifiables de façon à rendre possible toute action appropriée s'avérant nécessaire à la suite de la découverte d'un risque potentiel lié aux dispositifs ou à leurscomposants</t>
  </si>
  <si>
    <t>19.4. Les dispositifs implantables actifs comportent un code permettant l'identification univoque du dispositif (notamment le type de dispositif et l'année de fabrication) et du fabricant; ce code peut être détecté, le cas échéant, sans devoir recourir à une intervention chirurgicale.</t>
  </si>
  <si>
    <t>21. Protection contre les risques pour le patient ou l'utilisateur émanant de dispositifs destinés à fournir de l'énergie ou à administrer des substances</t>
  </si>
  <si>
    <r>
      <t>23.1.a) la notice d'utilisation est rédigée dans des termes faciles à comprendre par l'utilisateur auquel le dispositif est destiné et,</t>
    </r>
    <r>
      <rPr>
        <b/>
        <sz val="8"/>
        <color rgb="FF000000"/>
        <rFont val="Arial"/>
        <family val="2"/>
      </rPr>
      <t xml:space="preserve"> s'il y a lieu, complétée par des dessins et des graphiques; </t>
    </r>
  </si>
  <si>
    <t>23.2.f) le cas échéant, des informations étiquetées conformément à la section 10.4.5;</t>
  </si>
  <si>
    <r>
      <t>1) Les dispositifs</t>
    </r>
    <r>
      <rPr>
        <b/>
        <sz val="8"/>
        <color rgb="FF000000"/>
        <rFont val="Arial"/>
        <family val="2"/>
      </rPr>
      <t xml:space="preserve"> atteignent les performances prévues par leur fabricant</t>
    </r>
    <r>
      <rPr>
        <sz val="8"/>
        <color rgb="FF000000"/>
        <rFont val="Arial"/>
        <family val="2"/>
      </rPr>
      <t xml:space="preserve"> et sont conçus et fabriqués de telle manière que, dans des conditions normales d'utilisation, ils soient adaptés à leur destination.   
 Ils sont </t>
    </r>
    <r>
      <rPr>
        <b/>
        <sz val="8"/>
        <color rgb="FF000000"/>
        <rFont val="Arial"/>
        <family val="2"/>
      </rPr>
      <t>sûrs et efficaces et ne compromettent pas l'état clinique ou la sécurité des patients</t>
    </r>
    <r>
      <rPr>
        <sz val="8"/>
        <color rgb="FF000000"/>
        <rFont val="Arial"/>
        <family val="2"/>
      </rPr>
      <t xml:space="preserve"> ni la sécurité ou la santé des utilisateurs ou, le cas échéant, d'autres personnes, étant entendu que les</t>
    </r>
    <r>
      <rPr>
        <b/>
        <sz val="8"/>
        <color rgb="FF000000"/>
        <rFont val="Arial"/>
        <family val="2"/>
      </rPr>
      <t xml:space="preserve"> risques éventuels liés à leur utilisation constituent des risques acceptables au regard des bénéfices </t>
    </r>
    <r>
      <rPr>
        <sz val="8"/>
        <color rgb="FF000000"/>
        <rFont val="Arial"/>
        <family val="2"/>
      </rPr>
      <t>pour le patient et compatibles avec un niveau élevé de protection de la santé et de la sécurité, compte tenu de l'état de l'art généralement admis.</t>
    </r>
  </si>
  <si>
    <r>
      <t xml:space="preserve">3.c) </t>
    </r>
    <r>
      <rPr>
        <b/>
        <sz val="8"/>
        <color rgb="FF000000"/>
        <rFont val="Arial"/>
        <family val="2"/>
      </rPr>
      <t xml:space="preserve">estimer et évaluer les risques associés à l'utilisation prévue et à une mauvaise utilisation </t>
    </r>
    <r>
      <rPr>
        <sz val="8"/>
        <color rgb="FF000000"/>
        <rFont val="Arial"/>
        <family val="2"/>
      </rPr>
      <t>raisonnablement prévisible et qui se présentent lors des dites utilisations sont estimés et maitrisés</t>
    </r>
  </si>
  <si>
    <r>
      <t xml:space="preserve">4) Les mesures de maîtrise des risques adoptées par les fabricants pour la conception et la fabrication des dispositifs sont </t>
    </r>
    <r>
      <rPr>
        <b/>
        <sz val="8"/>
        <color rgb="FF000000"/>
        <rFont val="Arial"/>
        <family val="2"/>
      </rPr>
      <t>conformes aux principes de sécurité,</t>
    </r>
    <r>
      <rPr>
        <sz val="8"/>
        <color rgb="FF000000"/>
        <rFont val="Arial"/>
        <family val="2"/>
      </rPr>
      <t xml:space="preserve"> compte tenu de l'état de l'art généralement admis. Pour réduire les risques, les fabricants gèrent ceux-ci de sorte que le risque </t>
    </r>
    <r>
      <rPr>
        <b/>
        <sz val="8"/>
        <color rgb="FF000000"/>
        <rFont val="Arial"/>
        <family val="2"/>
      </rPr>
      <t>résiduel associé à chaque danger ainsi que le risque résiduel global soient jugés acceptables.</t>
    </r>
    <r>
      <rPr>
        <sz val="8"/>
        <color rgb="FF000000"/>
        <rFont val="Arial"/>
        <family val="2"/>
      </rPr>
      <t xml:space="preserve"> Lorsqu'ils choisissent les solutions les plus appropriées, les fabricants appliquent les principes suivants, dans l'ordre de priorité suivant:
4.a) </t>
    </r>
    <r>
      <rPr>
        <b/>
        <sz val="8"/>
        <color rgb="FF000000"/>
        <rFont val="Arial"/>
        <family val="2"/>
      </rPr>
      <t>éliminer ou réduire les risques autant que possible</t>
    </r>
    <r>
      <rPr>
        <sz val="8"/>
        <color rgb="FF000000"/>
        <rFont val="Arial"/>
        <family val="2"/>
      </rPr>
      <t xml:space="preserve"> grâce à une conception et une fabrication sûres;</t>
    </r>
  </si>
  <si>
    <r>
      <t xml:space="preserve">4.b) le cas échéant, prendre des mesures de protection adéquates, </t>
    </r>
    <r>
      <rPr>
        <b/>
        <sz val="8"/>
        <color rgb="FF000000"/>
        <rFont val="Arial"/>
        <family val="2"/>
      </rPr>
      <t>notamment au besoin sous la forme d'alarmes, pour les risques qui ne peuvent être éliminés</t>
    </r>
    <r>
      <rPr>
        <sz val="8"/>
        <color rgb="FF000000"/>
        <rFont val="Arial"/>
        <family val="2"/>
      </rPr>
      <t>; et</t>
    </r>
  </si>
  <si>
    <t>Chapitre 7 de la NF EN 60601-1</t>
  </si>
  <si>
    <r>
      <t xml:space="preserve">4.c) Le fabricant fournit des informations de sécurité (mises en garde/précautions/contre-indications) et, le cas échéant, </t>
    </r>
    <r>
      <rPr>
        <b/>
        <sz val="8"/>
        <color rgb="FF000000"/>
        <rFont val="Arial"/>
        <family val="2"/>
      </rPr>
      <t>une formation  aux utilisateurs.</t>
    </r>
    <r>
      <rPr>
        <sz val="8"/>
        <color rgb="FF000000"/>
        <rFont val="Arial"/>
        <family val="2"/>
      </rPr>
      <t xml:space="preserve"> 
Les fabricants</t>
    </r>
    <r>
      <rPr>
        <b/>
        <sz val="8"/>
        <color rgb="FF000000"/>
        <rFont val="Arial"/>
        <family val="2"/>
      </rPr>
      <t xml:space="preserve"> informent les utilisateurs concernant tout risque résiduel.</t>
    </r>
  </si>
  <si>
    <r>
      <t xml:space="preserve">5. Lorsqu'il s'agit d'éliminer ou de réduire les risques liés à une erreur d'utilisation, le fabricant applique les principes suivants:
5.a) </t>
    </r>
    <r>
      <rPr>
        <b/>
        <sz val="8"/>
        <color rgb="FF000000"/>
        <rFont val="Arial"/>
        <family val="2"/>
      </rPr>
      <t xml:space="preserve">réduire autant que possible les risques liés aux caractéristiques ergonomiques du dispositif et à l'environnement </t>
    </r>
    <r>
      <rPr>
        <sz val="8"/>
        <color rgb="FF000000"/>
        <rFont val="Arial"/>
        <family val="2"/>
      </rPr>
      <t>dans lequel le dispositif est destiné à être utilisé (conception tenant compte de la sécurité du patient); et</t>
    </r>
  </si>
  <si>
    <r>
      <t xml:space="preserve">5.b) </t>
    </r>
    <r>
      <rPr>
        <b/>
        <sz val="8"/>
        <color rgb="FF000000"/>
        <rFont val="Arial"/>
        <family val="2"/>
      </rPr>
      <t>prendre en compte les connaissances techniques, l'expérience, le niveau d'éducation et de formation et l'environnement d'utilisation</t>
    </r>
    <r>
      <rPr>
        <sz val="8"/>
        <color rgb="FF000000"/>
        <rFont val="Arial"/>
        <family val="2"/>
      </rPr>
      <t xml:space="preserve"> s'il y a lieu, ainsi que l'état de santé et la condition physique des utilisateurs auxquels le dispositif est destiné (conception pour des utilisateurs profanes, professionnels, handicapés ou autres).</t>
    </r>
  </si>
  <si>
    <r>
      <t xml:space="preserve">6. Les caractéristiques et les performances d'un dispositif </t>
    </r>
    <r>
      <rPr>
        <b/>
        <sz val="8"/>
        <color rgb="FF000000"/>
        <rFont val="Arial"/>
        <family val="2"/>
      </rPr>
      <t>ne sont pas altérées au point de mettre en danger la santé ou la sécurité du patient</t>
    </r>
    <r>
      <rPr>
        <sz val="8"/>
        <color rgb="FF000000"/>
        <rFont val="Arial"/>
        <family val="2"/>
      </rPr>
      <t xml:space="preserve">, de l'utilisateur et, le cas échéant, d'autres personnes pendant la durée de vie du dispositif, telle qu'elle est indiquée par le fabricant, lorsque le dispositif est soumis aux </t>
    </r>
    <r>
      <rPr>
        <b/>
        <sz val="8"/>
        <color rgb="FF000000"/>
        <rFont val="Arial"/>
        <family val="2"/>
      </rPr>
      <t>contraintes pouvant survenir dans des conditions normales d'utilisation et qu'il a été entretenu selon les instructions du fabricant.</t>
    </r>
  </si>
  <si>
    <r>
      <t>7. Les dispositifs sont conçus, fabriqués et conditionnés</t>
    </r>
    <r>
      <rPr>
        <b/>
        <sz val="8"/>
        <color rgb="FF000000"/>
        <rFont val="Arial"/>
        <family val="2"/>
      </rPr>
      <t xml:space="preserve"> de façon à ce que leurs caractéristiques et leurs performances pendant leur utilisation prévue ne soient pas altérées pendant le transport et le stockage</t>
    </r>
    <r>
      <rPr>
        <sz val="8"/>
        <color rgb="FF000000"/>
        <rFont val="Arial"/>
        <family val="2"/>
      </rPr>
      <t>, par exemple par des variations de température et d'humidité, en tenant compte des instructions et des informations fournies par le fabricant</t>
    </r>
  </si>
  <si>
    <r>
      <t>10.1. Les dispositifs sont conçus et fabriqués de manière</t>
    </r>
    <r>
      <rPr>
        <b/>
        <sz val="8"/>
        <color rgb="FF000000"/>
        <rFont val="Arial"/>
        <family val="2"/>
      </rPr>
      <t xml:space="preserve"> à garantir que les caractéristiques et les exigences en matière de performance visées au chapitre I sont satisfaites.</t>
    </r>
    <r>
      <rPr>
        <sz val="8"/>
        <color rgb="FF000000"/>
        <rFont val="Arial"/>
        <family val="2"/>
      </rPr>
      <t xml:space="preserve"> Une attention particulière est accordée:
10.1.a) au choix des </t>
    </r>
    <r>
      <rPr>
        <b/>
        <sz val="8"/>
        <color rgb="FF000000"/>
        <rFont val="Arial"/>
        <family val="2"/>
      </rPr>
      <t>matériauxet des substances utilisés</t>
    </r>
    <r>
      <rPr>
        <sz val="8"/>
        <color rgb="FF000000"/>
        <rFont val="Arial"/>
        <family val="2"/>
      </rPr>
      <t>, eu égard notamment à la</t>
    </r>
    <r>
      <rPr>
        <b/>
        <sz val="8"/>
        <color rgb="FF000000"/>
        <rFont val="Arial"/>
        <family val="2"/>
      </rPr>
      <t xml:space="preserve"> toxicité</t>
    </r>
    <r>
      <rPr>
        <sz val="8"/>
        <color rgb="FF000000"/>
        <rFont val="Arial"/>
        <family val="2"/>
      </rPr>
      <t xml:space="preserve"> et, s'il y a lieu, à </t>
    </r>
    <r>
      <rPr>
        <b/>
        <sz val="8"/>
        <color rgb="FF000000"/>
        <rFont val="Arial"/>
        <family val="2"/>
      </rPr>
      <t>l'inflammabilité;</t>
    </r>
  </si>
  <si>
    <t>§ Points 8.8.4.1; 11.3; 11.7 de la NF EN 60601-1, Les essais de la CEI 60695-11-10 sur l'inflamabilité</t>
  </si>
  <si>
    <t>§ Point 11.7 de la NF EN 60601-1 ou l'ISO 10993-1</t>
  </si>
  <si>
    <r>
      <t xml:space="preserve">20.2) Les dispositifs sont conçus et fabriqués de manière à </t>
    </r>
    <r>
      <rPr>
        <b/>
        <sz val="8"/>
        <color rgb="FF000000"/>
        <rFont val="Arial"/>
        <family val="2"/>
      </rPr>
      <t>réduire au minimum les risques résultant des vibrations produites par les dispositifs</t>
    </r>
    <r>
      <rPr>
        <sz val="8"/>
        <color rgb="FF000000"/>
        <rFont val="Arial"/>
        <family val="2"/>
      </rPr>
      <t xml:space="preserve">, compte tenu du progrès technique et des moyens disponibles d'atténuation des vibrations, </t>
    </r>
    <r>
      <rPr>
        <b/>
        <sz val="8"/>
        <color rgb="FF000000"/>
        <rFont val="Arial"/>
        <family val="2"/>
      </rPr>
      <t>notamment à la source, sauf si les vibrations font partie des performances prévues.</t>
    </r>
  </si>
  <si>
    <t>§ Point 9.3 de la NF EN 60601-1</t>
  </si>
  <si>
    <r>
      <t>10.4.1.</t>
    </r>
    <r>
      <rPr>
        <b/>
        <sz val="8"/>
        <color rgb="FF000000"/>
        <rFont val="Arial"/>
        <family val="2"/>
      </rPr>
      <t xml:space="preserve"> Conception et fabrication des dispositifs </t>
    </r>
    <r>
      <rPr>
        <sz val="8"/>
        <color rgb="FF000000"/>
        <rFont val="Arial"/>
        <family val="2"/>
      </rPr>
      <t xml:space="preserve">
Les dispositifs sont conçus et fabriqués de manière à réduire autant que possible les risques liés </t>
    </r>
    <r>
      <rPr>
        <b/>
        <sz val="8"/>
        <color rgb="FF000000"/>
        <rFont val="Arial"/>
        <family val="2"/>
      </rPr>
      <t>aux substances (cancerigènes, mutagènes, toxiques, possédant des propriétés pertubant le système endocrinien ) ou aux particules,</t>
    </r>
    <r>
      <rPr>
        <sz val="8"/>
        <color rgb="FF000000"/>
        <rFont val="Arial"/>
        <family val="2"/>
      </rPr>
      <t xml:space="preserve"> y compris les débris dus à l'usure, les produits de dégradation et les résidus de transformation, susceptibles d'être libérés d'un dispositif. </t>
    </r>
  </si>
  <si>
    <r>
      <t xml:space="preserve">10.4.1.Les dispositifs, ou les parties de dispositifs ou matériaux utilisés qui: 
— sont invasifs et entrent </t>
    </r>
    <r>
      <rPr>
        <b/>
        <sz val="8"/>
        <rFont val="Arial"/>
        <family val="2"/>
      </rPr>
      <t>en contact direct avec le corps humain</t>
    </r>
    <r>
      <rPr>
        <sz val="8"/>
        <rFont val="Arial"/>
        <family val="2"/>
      </rPr>
      <t xml:space="preserve">, ou </t>
    </r>
  </si>
  <si>
    <r>
      <t>—</t>
    </r>
    <r>
      <rPr>
        <b/>
        <sz val="8"/>
        <rFont val="Arial"/>
        <family val="2"/>
      </rPr>
      <t xml:space="preserve"> sont destinés à (ré)introduire et/ou prélever</t>
    </r>
    <r>
      <rPr>
        <sz val="8"/>
        <rFont val="Arial"/>
        <family val="2"/>
      </rPr>
      <t xml:space="preserve"> un médicament, des fluides corporels ou d'autres substances, dont des gaz, dans le corps, ou </t>
    </r>
  </si>
  <si>
    <r>
      <t xml:space="preserve">— </t>
    </r>
    <r>
      <rPr>
        <b/>
        <sz val="8"/>
        <rFont val="Arial"/>
        <family val="2"/>
      </rPr>
      <t>sont destinés à transporter ou stocker des médicaments, des fluides corporels ou d'autres substances, dont des gaz</t>
    </r>
    <r>
      <rPr>
        <sz val="8"/>
        <rFont val="Arial"/>
        <family val="2"/>
      </rPr>
      <t>, destinés à être (ré)introduits dans le corps  ne contiennent les substances ci-après dans une concentration supérieure à 0,1 % en fraction massique (m/m) que lorsque cela est justifié conformément au 10.4.2</t>
    </r>
  </si>
  <si>
    <r>
      <t>10.4.1.a)</t>
    </r>
    <r>
      <rPr>
        <b/>
        <sz val="8"/>
        <rFont val="Arial"/>
        <family val="2"/>
      </rPr>
      <t xml:space="preserve"> substances cancérogènes, mutagènes ou toxiques pour la reproduction</t>
    </r>
    <r>
      <rPr>
        <sz val="8"/>
        <rFont val="Arial"/>
        <family val="2"/>
      </rPr>
      <t xml:space="preserve"> de catégorie 1A ou 1B, conformément à l'annexe VI, partie 3, du règlement (CE) no 1272/2008 du Parlement européen et du Conseil (1); ou</t>
    </r>
  </si>
  <si>
    <r>
      <t xml:space="preserve">10.4.1.b) </t>
    </r>
    <r>
      <rPr>
        <b/>
        <sz val="8"/>
        <rFont val="Arial"/>
        <family val="2"/>
      </rPr>
      <t>substances possédant des propriétés perturbant le système endocrinien</t>
    </r>
    <r>
      <rPr>
        <sz val="8"/>
        <rFont val="Arial"/>
        <family val="2"/>
      </rPr>
      <t>, pour lesquelles il est scientifiquement prouvé qu</t>
    </r>
    <r>
      <rPr>
        <b/>
        <sz val="8"/>
        <rFont val="Arial"/>
        <family val="2"/>
      </rPr>
      <t>'elles peuvent avoir des effets graves sur la santé humaine</t>
    </r>
    <r>
      <rPr>
        <sz val="8"/>
        <rFont val="Arial"/>
        <family val="2"/>
      </rPr>
      <t xml:space="preserve"> et qui ont été identifiées soit conformément à la procédure prévue à l'article 59 du règlement (CE) no 1907/2006 du Parlement européen et du Conseil (2), </t>
    </r>
    <r>
      <rPr>
        <b/>
        <sz val="8"/>
        <rFont val="Arial"/>
        <family val="2"/>
      </rPr>
      <t>soit conformément aux critères pertinents</t>
    </r>
    <r>
      <rPr>
        <sz val="8"/>
        <rFont val="Arial"/>
        <family val="2"/>
      </rPr>
      <t xml:space="preserve"> pour la santé humaine parmi ceux établis dans l'acte délégué qui aura été adopté par la Commission en application de l'article 5, paragraphe 3, premier alinéa, du règlement (UE) no 528/2012 du Parlement européen et du Conseil (3).</t>
    </r>
  </si>
  <si>
    <r>
      <t xml:space="preserve">10.4.3. </t>
    </r>
    <r>
      <rPr>
        <b/>
        <sz val="8"/>
        <color rgb="FF000000"/>
        <rFont val="Arial"/>
        <family val="2"/>
      </rPr>
      <t>Orientations concernant les phtalates</t>
    </r>
    <r>
      <rPr>
        <sz val="8"/>
        <color rgb="FF000000"/>
        <rFont val="Arial"/>
        <family val="2"/>
      </rPr>
      <t xml:space="preserve">
Aux fins de la section 10.4, la Commission, dans les plus brefs délais et au plus tard le 26 mai 2018, donne mandat au comité scientifique concerné </t>
    </r>
    <r>
      <rPr>
        <b/>
        <sz val="8"/>
        <color rgb="FF000000"/>
        <rFont val="Arial"/>
        <family val="2"/>
      </rPr>
      <t>d'élaborer des orientations</t>
    </r>
    <r>
      <rPr>
        <sz val="8"/>
        <color rgb="FF000000"/>
        <rFont val="Arial"/>
        <family val="2"/>
      </rPr>
      <t xml:space="preserve"> qui seront disponibles avant le 26 mai 2020. 
Le mandat du comité </t>
    </r>
    <r>
      <rPr>
        <b/>
        <sz val="8"/>
        <color rgb="FF000000"/>
        <rFont val="Arial"/>
        <family val="2"/>
      </rPr>
      <t>prévoit au moins une évaluation bénéfice/risque de la présence de phtalates faisant partie de l'un des groupes de substances visés à la section 10.4.1, points a) et b)</t>
    </r>
    <r>
      <rPr>
        <sz val="8"/>
        <color rgb="FF000000"/>
        <rFont val="Arial"/>
        <family val="2"/>
      </rPr>
      <t xml:space="preserve">. L'évaluation bénéfice/risque tient </t>
    </r>
    <r>
      <rPr>
        <b/>
        <sz val="8"/>
        <color rgb="FF000000"/>
        <rFont val="Arial"/>
        <family val="2"/>
      </rPr>
      <t>compte de la destination et du contexte dans lequel le dispositif est utilisé</t>
    </r>
    <r>
      <rPr>
        <sz val="8"/>
        <color rgb="FF000000"/>
        <rFont val="Arial"/>
        <family val="2"/>
      </rPr>
      <t xml:space="preserve">, ainsi que des substances et matériaux et des conceptions et/ou traitements médicaux de substitution disponibles. Lorsque cela paraît approprié compte tenu des données scientifiques les plus récentes, </t>
    </r>
    <r>
      <rPr>
        <b/>
        <sz val="8"/>
        <color rgb="FF000000"/>
        <rFont val="Arial"/>
        <family val="2"/>
      </rPr>
      <t>mais au moins tous les cinq ans, les orientations sont actualisées.</t>
    </r>
  </si>
  <si>
    <r>
      <t xml:space="preserve">10.4.4. </t>
    </r>
    <r>
      <rPr>
        <b/>
        <sz val="8"/>
        <color rgb="FF000000"/>
        <rFont val="Arial"/>
        <family val="2"/>
      </rPr>
      <t xml:space="preserve">Orientations concernant d'autres substances cancérogènes, mutagènes ou toxiques pour la reproduction ou perturbateurs endocriniens . </t>
    </r>
    <r>
      <rPr>
        <sz val="8"/>
        <color rgb="FF000000"/>
        <rFont val="Arial"/>
        <family val="2"/>
      </rPr>
      <t xml:space="preserve">
Par la suite, la Commission donne mandat au comité scientifique concerné d'établir des orientations, telles qu'elles sont visées à la section 10.4.3, également pour les autres substances visées à la section 10.4.1, points a) et b), s'il y a lieu.</t>
    </r>
  </si>
  <si>
    <r>
      <t xml:space="preserve">10.4.5. </t>
    </r>
    <r>
      <rPr>
        <b/>
        <sz val="8"/>
        <color rgb="FF000000"/>
        <rFont val="Arial"/>
        <family val="2"/>
      </rPr>
      <t>Étiquetage</t>
    </r>
    <r>
      <rPr>
        <sz val="8"/>
        <color rgb="FF000000"/>
        <rFont val="Arial"/>
        <family val="2"/>
      </rPr>
      <t xml:space="preserve">
Lorsque des dispositifs, des parties de dispositifs ou des matériaux utilisés, tels qu'ils sont visés à la
section 10.4.1, contiennent des substances visées à la section 10.4.1, points a) et b), dans une concentration supérieure à 0,1 % en fraction massique (m/m), des étiquettes signalant la présence de ces substances sont apposées sur le dispositif lui-même et/ou sur le conditionnement de chaque unité ou, s'il y a lieu, sur le conditionnement de vente. </t>
    </r>
  </si>
  <si>
    <r>
      <t>10.4.5 Si l'utilisation prévue de ces dispositifs inclut le traitement d'enfants ou de femmes enceintes ou allaitantes ou d'autres groupes de patients considérés comme particulièrement vulnérables à ces substances et/ou matériaux,</t>
    </r>
    <r>
      <rPr>
        <b/>
        <sz val="8"/>
        <color rgb="FF000000"/>
        <rFont val="Arial"/>
        <family val="2"/>
      </rPr>
      <t xml:space="preserve"> la notice d'utilisation contient des informations sur les risques résiduels pour ces groupes de patients et, le cas échéant, sur les mesures de précaution appropriées.</t>
    </r>
  </si>
  <si>
    <r>
      <t xml:space="preserve">10.5. Les dispositifs sont conçus et fabriqués de façon à </t>
    </r>
    <r>
      <rPr>
        <b/>
        <sz val="8"/>
        <color rgb="FF000000"/>
        <rFont val="Arial"/>
        <family val="2"/>
      </rPr>
      <t>réduire autant que possible les risques liés à la pénétration non intentionnelle de substances dans le dispositif</t>
    </r>
    <r>
      <rPr>
        <sz val="8"/>
        <color rgb="FF000000"/>
        <rFont val="Arial"/>
        <family val="2"/>
      </rPr>
      <t>, en tenant compte de la nature du dispositif et de l'environnement dans lequel il est destiné à être utilisé.</t>
    </r>
  </si>
  <si>
    <t>§ Point 11.6.5 de la NF EN 60601-1</t>
  </si>
  <si>
    <t>§ Point 11.6.6 de la NF EN 60601-1</t>
  </si>
  <si>
    <r>
      <t xml:space="preserve">11.3) Les dispositifs étiquetés </t>
    </r>
    <r>
      <rPr>
        <b/>
        <sz val="8"/>
        <color rgb="FF000000"/>
        <rFont val="Arial"/>
        <family val="2"/>
      </rPr>
      <t>comme présentant un état microbien particulier</t>
    </r>
    <r>
      <rPr>
        <sz val="8"/>
        <color rgb="FF000000"/>
        <rFont val="Arial"/>
        <family val="2"/>
      </rPr>
      <t xml:space="preserve"> sont conçus, fabriqués et conditionnés </t>
    </r>
    <r>
      <rPr>
        <b/>
        <sz val="8"/>
        <color rgb="FF000000"/>
        <rFont val="Arial"/>
        <family val="2"/>
      </rPr>
      <t>de manière à garantir que cet état est préservé</t>
    </r>
    <r>
      <rPr>
        <sz val="8"/>
        <color rgb="FF000000"/>
        <rFont val="Arial"/>
        <family val="2"/>
      </rPr>
      <t xml:space="preserve"> lors de la mise sur le marché ainsi que dans les conditions de transport et de stockage spécifiées par le fabricant.</t>
    </r>
  </si>
  <si>
    <r>
      <t xml:space="preserve">11.4) L'utilisateur final se rend </t>
    </r>
    <r>
      <rPr>
        <b/>
        <sz val="8"/>
        <color rgb="FF000000"/>
        <rFont val="Arial"/>
        <family val="2"/>
      </rPr>
      <t>parfaitement compte de l'intégrité du conditionnement.</t>
    </r>
  </si>
  <si>
    <r>
      <t xml:space="preserve">11.5) Les dispositifs étiquetés comme </t>
    </r>
    <r>
      <rPr>
        <b/>
        <sz val="8"/>
        <color rgb="FF000000"/>
        <rFont val="Arial"/>
        <family val="2"/>
      </rPr>
      <t>étant stériles sont traités, fabriqués, conditionnés et stérilisés grâce à des méthodes appropriées et validées</t>
    </r>
    <r>
      <rPr>
        <sz val="8"/>
        <color rgb="FF000000"/>
        <rFont val="Arial"/>
        <family val="2"/>
      </rPr>
      <t>.</t>
    </r>
  </si>
  <si>
    <r>
      <t>11.6) Les dispositifs destinés</t>
    </r>
    <r>
      <rPr>
        <b/>
        <sz val="8"/>
        <color rgb="FF000000"/>
        <rFont val="Arial"/>
        <family val="2"/>
      </rPr>
      <t xml:space="preserve"> à être stérilisés </t>
    </r>
    <r>
      <rPr>
        <sz val="8"/>
        <color rgb="FF000000"/>
        <rFont val="Arial"/>
        <family val="2"/>
      </rPr>
      <t xml:space="preserve">sont fabriqués et conditionnés dans des conditions et des </t>
    </r>
    <r>
      <rPr>
        <b/>
        <sz val="8"/>
        <color rgb="FF000000"/>
        <rFont val="Arial"/>
        <family val="2"/>
      </rPr>
      <t>installations contrôlées et appropriées.</t>
    </r>
  </si>
  <si>
    <r>
      <t xml:space="preserve">11.7) Les systèmes de conditionnement </t>
    </r>
    <r>
      <rPr>
        <b/>
        <sz val="8"/>
        <color rgb="FF000000"/>
        <rFont val="Arial"/>
        <family val="2"/>
      </rPr>
      <t xml:space="preserve">destinés à des dispositifs non stériles garantissent l'intégrité et la propreté du produit </t>
    </r>
    <r>
      <rPr>
        <sz val="8"/>
        <color rgb="FF000000"/>
        <rFont val="Arial"/>
        <family val="2"/>
      </rPr>
      <t>et, lorsque ces dispositifs sont destinés à être stérilisés avant leur utilisation,</t>
    </r>
    <r>
      <rPr>
        <b/>
        <sz val="8"/>
        <color rgb="FF000000"/>
        <rFont val="Arial"/>
        <family val="2"/>
      </rPr>
      <t xml:space="preserve"> réduisent au minimum le risque de contamination microbienne</t>
    </r>
    <r>
      <rPr>
        <sz val="8"/>
        <color rgb="FF000000"/>
        <rFont val="Arial"/>
        <family val="2"/>
      </rPr>
      <t xml:space="preserve">; le système de conditionnement </t>
    </r>
    <r>
      <rPr>
        <b/>
        <sz val="8"/>
        <color rgb="FF000000"/>
        <rFont val="Arial"/>
        <family val="2"/>
      </rPr>
      <t>est adapté à la méthode de stérilisation préconisée</t>
    </r>
    <r>
      <rPr>
        <sz val="8"/>
        <color rgb="FF000000"/>
        <rFont val="Arial"/>
        <family val="2"/>
      </rPr>
      <t xml:space="preserve"> par le fabricant.</t>
    </r>
  </si>
  <si>
    <r>
      <t xml:space="preserve">11.8) L'étiquetage des dispositifs </t>
    </r>
    <r>
      <rPr>
        <b/>
        <sz val="8"/>
        <color rgb="FF000000"/>
        <rFont val="Arial"/>
        <family val="2"/>
      </rPr>
      <t>permet de distinguer les dispositifs identiques ou similaires</t>
    </r>
    <r>
      <rPr>
        <sz val="8"/>
        <color rgb="FF000000"/>
        <rFont val="Arial"/>
        <family val="2"/>
      </rPr>
      <t xml:space="preserve"> placés sur le marché à la fois à l'état stérile et non stérile, parallèlement au symbole utilisé pour indiquer que les dispositifs sont stériles.</t>
    </r>
  </si>
  <si>
    <r>
      <t xml:space="preserve">13.3) Pour les dispositifs fabriqués à partir de substances biologiques non viables autres que celles visées aux sections 13.1 et 13.2, </t>
    </r>
    <r>
      <rPr>
        <b/>
        <sz val="8"/>
        <color rgb="FF000000"/>
        <rFont val="Arial"/>
        <family val="2"/>
      </rPr>
      <t>le traitement, la conservation, le contrôle et la manipulation de ces substances sont effectués de manière à garantir une sécurité optimale aux patients</t>
    </r>
    <r>
      <rPr>
        <sz val="8"/>
        <color rgb="FF000000"/>
        <rFont val="Arial"/>
        <family val="2"/>
      </rPr>
      <t xml:space="preserve">, aux utilisateurs, y compris dans la chaîne d'élimination des déchets </t>
    </r>
  </si>
  <si>
    <t>§ Point 17 de la NF EN 60601-1  ou la NF EN 60601-1-2</t>
  </si>
  <si>
    <t>§ NF EN 60601-1-2</t>
  </si>
  <si>
    <t>§ NF EN 14001, politique environnementale, Directive DEEE</t>
  </si>
  <si>
    <r>
      <t xml:space="preserve">16.1. Généralités
16.1.a) Les dispositifs sont conçus, fabriqués et conditionnés </t>
    </r>
    <r>
      <rPr>
        <b/>
        <sz val="8"/>
        <color rgb="FF000000"/>
        <rFont val="Arial"/>
        <family val="2"/>
      </rPr>
      <t>de façon à réduire autant que possible l'exposition des patients, des utilisateurs et d'autres personnes aux rayonnements, d'une manière qui soit compatible</t>
    </r>
    <r>
      <rPr>
        <sz val="8"/>
        <color rgb="FF000000"/>
        <rFont val="Arial"/>
        <family val="2"/>
      </rPr>
      <t xml:space="preserve"> avec la destination des dispositifs, sans restreindre l'application des doses appropriées spécifiées à des fins thérapeutiques ou diagnostiques</t>
    </r>
  </si>
  <si>
    <r>
      <rPr>
        <b/>
        <sz val="8"/>
        <color rgb="FF000000"/>
        <rFont val="Arial"/>
        <family val="2"/>
      </rPr>
      <t>16.2. Irradiation intentionnelle</t>
    </r>
    <r>
      <rPr>
        <sz val="8"/>
        <color rgb="FF000000"/>
        <rFont val="Arial"/>
        <family val="2"/>
      </rPr>
      <t xml:space="preserve">
16.2.a) Lorsque des dispositifs sont conçus </t>
    </r>
    <r>
      <rPr>
        <b/>
        <sz val="8"/>
        <color rgb="FF000000"/>
        <rFont val="Arial"/>
        <family val="2"/>
      </rPr>
      <t>pour émettre des doses dangereuses ou potentiellement dangereuses de rayonnements ionisants et/ou non ionisants dans un but médical précis dont les avantages sont considérés comme supérieurs aux risques inhérents</t>
    </r>
    <r>
      <rPr>
        <sz val="8"/>
        <color rgb="FF000000"/>
        <rFont val="Arial"/>
        <family val="2"/>
      </rPr>
      <t xml:space="preserve"> à l'irradiation, l'utilisateur doit pouvoir contrôler l'émission de rayonnements. Ces dispositifs sont conçus et fabriqués de façon</t>
    </r>
    <r>
      <rPr>
        <b/>
        <sz val="8"/>
        <color rgb="FF000000"/>
        <rFont val="Arial"/>
        <family val="2"/>
      </rPr>
      <t xml:space="preserve"> à garantir la reproductibilité des paramètres variables pertinents avec une marge de tolérance acceptable.</t>
    </r>
  </si>
  <si>
    <r>
      <t xml:space="preserve">16.2.b) Lorsque des dispositifs sont destinés à émettre des rayonnements dangereux ou potentiellement dangereux, ionisants et/ou non ionisants, </t>
    </r>
    <r>
      <rPr>
        <b/>
        <sz val="8"/>
        <color rgb="FF000000"/>
        <rFont val="Arial"/>
        <family val="2"/>
      </rPr>
      <t>ils sont équipés, dans la mesure du possible, d'indicateurs visuels et/ou sonores signalant l'émission de rayonnements.</t>
    </r>
  </si>
  <si>
    <r>
      <t>16.4.c) Les dispositifs émettant des rayonnements ionisants destinés au radiodiagnostic sont conçus et fabriqués</t>
    </r>
    <r>
      <rPr>
        <b/>
        <sz val="8"/>
        <color rgb="FF000000"/>
        <rFont val="Arial"/>
        <family val="2"/>
      </rPr>
      <t xml:space="preserve"> de manière à permettre d'atteindre une qualité d'image et/ou de résultat convenant aux fins médicales recherchées </t>
    </r>
    <r>
      <rPr>
        <sz val="8"/>
        <color rgb="FF000000"/>
        <rFont val="Arial"/>
        <family val="2"/>
      </rPr>
      <t>tout en</t>
    </r>
    <r>
      <rPr>
        <b/>
        <sz val="8"/>
        <color rgb="FF000000"/>
        <rFont val="Arial"/>
        <family val="2"/>
      </rPr>
      <t xml:space="preserve"> réduisant au minimum l'exposition du patient</t>
    </r>
    <r>
      <rPr>
        <sz val="8"/>
        <color rgb="FF000000"/>
        <rFont val="Arial"/>
        <family val="2"/>
      </rPr>
      <t xml:space="preserve"> et de l'utilisateur aux rayonnements.</t>
    </r>
  </si>
  <si>
    <r>
      <t>17.2. Pour</t>
    </r>
    <r>
      <rPr>
        <b/>
        <sz val="8"/>
        <color rgb="FF000000"/>
        <rFont val="Arial"/>
        <family val="2"/>
      </rPr>
      <t xml:space="preserve"> les dispositifs qui comprennent des logiciels ou pour les logiciels qui sont des dispositifs à part entière</t>
    </r>
    <r>
      <rPr>
        <sz val="8"/>
        <color rgb="FF000000"/>
        <rFont val="Arial"/>
        <family val="2"/>
      </rPr>
      <t xml:space="preserve">, ces logiciels sont développés et fabriqués conformément à l'état de l'art, compte tenu des </t>
    </r>
    <r>
      <rPr>
        <b/>
        <sz val="8"/>
        <color rgb="FF000000"/>
        <rFont val="Arial"/>
        <family val="2"/>
      </rPr>
      <t>principes du cycle de développement, de gestion des risques, y compris la sécurité de l'information, de vérification et de validation.</t>
    </r>
  </si>
  <si>
    <t>§ NF EN 62304</t>
  </si>
  <si>
    <t>§ point 4.7 de la NF EN 60601-1</t>
  </si>
  <si>
    <r>
      <t>18.2)</t>
    </r>
    <r>
      <rPr>
        <b/>
        <sz val="8"/>
        <color rgb="FF000000"/>
        <rFont val="Arial"/>
        <family val="2"/>
      </rPr>
      <t xml:space="preserve"> Les dispositifs pour lesquels la sécurité des patients dépend d'une source d'énergie interne</t>
    </r>
    <r>
      <rPr>
        <sz val="8"/>
        <color rgb="FF000000"/>
        <rFont val="Arial"/>
        <family val="2"/>
      </rPr>
      <t xml:space="preserve"> sont munis d'un moyen de vérification de l'état de celle-ci et comportent une</t>
    </r>
    <r>
      <rPr>
        <b/>
        <sz val="8"/>
        <color rgb="FF000000"/>
        <rFont val="Arial"/>
        <family val="2"/>
      </rPr>
      <t xml:space="preserve"> mise en garde ou une indication appropriée au cas où l'alimentation en énergie devient critique</t>
    </r>
    <r>
      <rPr>
        <sz val="8"/>
        <color rgb="FF000000"/>
        <rFont val="Arial"/>
        <family val="2"/>
      </rPr>
      <t>. Au besoin, cette mise en garde ou indication intervient avant que l'alimentation en énergie ne devienne critique.</t>
    </r>
  </si>
  <si>
    <r>
      <t xml:space="preserve">18.3) </t>
    </r>
    <r>
      <rPr>
        <b/>
        <sz val="8"/>
        <color rgb="FF000000"/>
        <rFont val="Arial"/>
        <family val="2"/>
      </rPr>
      <t>Les dispositifs pour lesquels la sécurité des patients dépend d'une source d'énergie externe</t>
    </r>
    <r>
      <rPr>
        <sz val="8"/>
        <color rgb="FF000000"/>
        <rFont val="Arial"/>
        <family val="2"/>
      </rPr>
      <t xml:space="preserve"> sont équipés d'un système d'alarme signalant toute défaillance de celle-ci.</t>
    </r>
  </si>
  <si>
    <r>
      <t xml:space="preserve">18.4) </t>
    </r>
    <r>
      <rPr>
        <b/>
        <sz val="8"/>
        <color rgb="FF000000"/>
        <rFont val="Arial"/>
        <family val="2"/>
      </rPr>
      <t xml:space="preserve">Les dispositifs destinés à surveiller un ou plusieurs paramètres cliniques </t>
    </r>
    <r>
      <rPr>
        <sz val="8"/>
        <color rgb="FF000000"/>
        <rFont val="Arial"/>
        <family val="2"/>
      </rPr>
      <t>d'un patient sont</t>
    </r>
    <r>
      <rPr>
        <b/>
        <sz val="8"/>
        <color rgb="FF000000"/>
        <rFont val="Arial"/>
        <family val="2"/>
      </rPr>
      <t xml:space="preserve"> munis de systèmes d'alarme</t>
    </r>
    <r>
      <rPr>
        <sz val="8"/>
        <color rgb="FF000000"/>
        <rFont val="Arial"/>
        <family val="2"/>
      </rPr>
      <t xml:space="preserve"> appropriés permettant de prévenir l'utilisateur</t>
    </r>
    <r>
      <rPr>
        <b/>
        <sz val="8"/>
        <color rgb="FF000000"/>
        <rFont val="Arial"/>
        <family val="2"/>
      </rPr>
      <t xml:space="preserve"> de toute situation pouvant entraîner la mort du patient</t>
    </r>
    <r>
      <rPr>
        <sz val="8"/>
        <color rgb="FF000000"/>
        <rFont val="Arial"/>
        <family val="2"/>
      </rPr>
      <t xml:space="preserve"> ou une dégradation sévère de son état de santé.</t>
    </r>
  </si>
  <si>
    <r>
      <t xml:space="preserve">18.5) </t>
    </r>
    <r>
      <rPr>
        <b/>
        <sz val="8"/>
        <color rgb="FF000000"/>
        <rFont val="Arial"/>
        <family val="2"/>
      </rPr>
      <t>Les dispositifs sont conçus et fabriqués de manière à réduire autant que possible les risques de perturbations électromagnétiques</t>
    </r>
    <r>
      <rPr>
        <sz val="8"/>
        <color rgb="FF000000"/>
        <rFont val="Arial"/>
        <family val="2"/>
      </rPr>
      <t xml:space="preserve"> susceptibles d'affecter le fonctionnement du dispositif lui-même ou d'autres dispositifs ou équipements situés dans l'environnement prévu.</t>
    </r>
  </si>
  <si>
    <r>
      <t xml:space="preserve">18.6) Les dispositifs sont conçus et fabriqués de manière </t>
    </r>
    <r>
      <rPr>
        <b/>
        <sz val="8"/>
        <color rgb="FF000000"/>
        <rFont val="Arial"/>
        <family val="2"/>
      </rPr>
      <t>à garantir le niveau d'immunité intrinsèque contre les interférences électromagnétiques</t>
    </r>
    <r>
      <rPr>
        <sz val="8"/>
        <color rgb="FF000000"/>
        <rFont val="Arial"/>
        <family val="2"/>
      </rPr>
      <t xml:space="preserve"> qui est approprié pour leur permettre de fonctionner comme prévu. </t>
    </r>
  </si>
  <si>
    <r>
      <t xml:space="preserve">18.7. Les dispositifs sont conçus et fabriqués </t>
    </r>
    <r>
      <rPr>
        <b/>
        <sz val="8"/>
        <color rgb="FF000000"/>
        <rFont val="Arial"/>
        <family val="2"/>
      </rPr>
      <t>de manière à éviter autant que possible les risques d'électrocution accidentelle des patients,</t>
    </r>
    <r>
      <rPr>
        <sz val="8"/>
        <color rgb="FF000000"/>
        <rFont val="Arial"/>
        <family val="2"/>
      </rPr>
      <t xml:space="preserve"> des utilisateurs ou de toute autre personne dans des conditions normales d'utilisation </t>
    </r>
    <r>
      <rPr>
        <b/>
        <sz val="8"/>
        <color rgb="FF000000"/>
        <rFont val="Arial"/>
        <family val="2"/>
      </rPr>
      <t>et en condition de premier défaut,</t>
    </r>
    <r>
      <rPr>
        <sz val="8"/>
        <color rgb="FF000000"/>
        <rFont val="Arial"/>
        <family val="2"/>
      </rPr>
      <t xml:space="preserve"> lorsque les dispositifs sont installés et entretenus conformément aux instructions du fabricant.</t>
    </r>
  </si>
  <si>
    <r>
      <t>18.8) Les dispositifs sont conçus et fabriqués</t>
    </r>
    <r>
      <rPr>
        <b/>
        <sz val="8"/>
        <color rgb="FF000000"/>
        <rFont val="Arial"/>
        <family val="2"/>
      </rPr>
      <t xml:space="preserve"> de façon à les protéger autant que possible contre un accès non autorisé </t>
    </r>
    <r>
      <rPr>
        <sz val="8"/>
        <color rgb="FF000000"/>
        <rFont val="Arial"/>
        <family val="2"/>
      </rPr>
      <t xml:space="preserve">qui les empêcherait de fonctionner comme prévu. </t>
    </r>
  </si>
  <si>
    <t>§ Guide MDCG sur la cybersécurité</t>
  </si>
  <si>
    <r>
      <t>20.1) Les dispositifs sont conçus et fabriqués de manièr</t>
    </r>
    <r>
      <rPr>
        <b/>
        <sz val="8"/>
        <color rgb="FF000000"/>
        <rFont val="Arial"/>
        <family val="2"/>
      </rPr>
      <t xml:space="preserve">e à protéger le patient et l'utilisateur contre les risques mécaniques </t>
    </r>
    <r>
      <rPr>
        <sz val="8"/>
        <color rgb="FF000000"/>
        <rFont val="Arial"/>
        <family val="2"/>
      </rPr>
      <t>liés, par exemple, à la résistance au mouvement, à l'instabilité et aux pièces mobiles.</t>
    </r>
  </si>
  <si>
    <t>§ Point 15.3; 15.3.2; 15.3.4.1; 15.3.6; 15.3.3; 15.3.5 de la NF EN 60601-1</t>
  </si>
  <si>
    <r>
      <t>20.3. Les dispositifs sont conçus et fabriqués</t>
    </r>
    <r>
      <rPr>
        <b/>
        <sz val="8"/>
        <color rgb="FF000000"/>
        <rFont val="Arial"/>
        <family val="2"/>
      </rPr>
      <t xml:space="preserve"> de manière à réduire au minimum les risques résultant des émissions sonores,</t>
    </r>
    <r>
      <rPr>
        <sz val="8"/>
        <color rgb="FF000000"/>
        <rFont val="Arial"/>
        <family val="2"/>
      </rPr>
      <t xml:space="preserve"> compte tenu du progrès technique et des moyens disponibles de réduction du bruit, notamment à la source, sauf si les émissions sonores font partie des performances prévues.</t>
    </r>
  </si>
  <si>
    <t>§ Point 9.6.2.1 de la NF EN 60601-1</t>
  </si>
  <si>
    <r>
      <t>20.4.</t>
    </r>
    <r>
      <rPr>
        <b/>
        <sz val="8"/>
        <color rgb="FF000000"/>
        <rFont val="Arial"/>
        <family val="2"/>
      </rPr>
      <t xml:space="preserve"> Les terminaux et les systèmes de raccordement à des sources d'électricité, de gaz et d'énergie hydraulique ou pneumatique</t>
    </r>
    <r>
      <rPr>
        <sz val="8"/>
        <color rgb="FF000000"/>
        <rFont val="Arial"/>
        <family val="2"/>
      </rPr>
      <t xml:space="preserve"> qui doivent être manipulés par l'utilisateur ou d'autres personnes, sont</t>
    </r>
    <r>
      <rPr>
        <b/>
        <sz val="8"/>
        <color rgb="FF000000"/>
        <rFont val="Arial"/>
        <family val="2"/>
      </rPr>
      <t xml:space="preserve"> conçus et construits de manière à réduire au minimum tous les risques </t>
    </r>
    <r>
      <rPr>
        <sz val="8"/>
        <color rgb="FF000000"/>
        <rFont val="Arial"/>
        <family val="2"/>
      </rPr>
      <t>possibles.</t>
    </r>
  </si>
  <si>
    <r>
      <t xml:space="preserve">20.5) </t>
    </r>
    <r>
      <rPr>
        <b/>
        <sz val="8"/>
        <color rgb="FF000000"/>
        <rFont val="Arial"/>
        <family val="2"/>
      </rPr>
      <t>Les erreurs susceptibles d'être commises lors du montage et du remontage de certaines pièces</t>
    </r>
    <r>
      <rPr>
        <sz val="8"/>
        <color rgb="FF000000"/>
        <rFont val="Arial"/>
        <family val="2"/>
      </rPr>
      <t xml:space="preserve"> et qui peuvent engendrer des risques, </t>
    </r>
    <r>
      <rPr>
        <b/>
        <sz val="8"/>
        <color rgb="FF000000"/>
        <rFont val="Arial"/>
        <family val="2"/>
      </rPr>
      <t>sont rendues impossibles par la conception et la construction de ces pièces.</t>
    </r>
  </si>
  <si>
    <r>
      <t xml:space="preserve">20.5) </t>
    </r>
    <r>
      <rPr>
        <b/>
        <sz val="8"/>
        <color rgb="FF000000"/>
        <rFont val="Arial"/>
        <family val="2"/>
      </rPr>
      <t>Des indications figurant sur les pièces</t>
    </r>
    <r>
      <rPr>
        <sz val="8"/>
        <color rgb="FF000000"/>
        <rFont val="Arial"/>
        <family val="2"/>
      </rPr>
      <t xml:space="preserve"> elles-mêmes et/ou sur leur enveloppe. </t>
    </r>
  </si>
  <si>
    <r>
      <t xml:space="preserve">20.5) </t>
    </r>
    <r>
      <rPr>
        <b/>
        <sz val="8"/>
        <color rgb="FF000000"/>
        <rFont val="Arial"/>
        <family val="2"/>
      </rPr>
      <t>Ces indications figurent aussi sur les éléments mobiles</t>
    </r>
    <r>
      <rPr>
        <sz val="8"/>
        <color rgb="FF000000"/>
        <rFont val="Arial"/>
        <family val="2"/>
      </rPr>
      <t xml:space="preserve"> et/ou sur leur enveloppe lorsqu'il est nécessaire </t>
    </r>
    <r>
      <rPr>
        <b/>
        <sz val="8"/>
        <color rgb="FF000000"/>
        <rFont val="Arial"/>
        <family val="2"/>
      </rPr>
      <t>de connaître le sens du mouvement pour éviter un risque</t>
    </r>
    <r>
      <rPr>
        <sz val="8"/>
        <color rgb="FF000000"/>
        <rFont val="Arial"/>
        <family val="2"/>
      </rPr>
      <t>.</t>
    </r>
  </si>
  <si>
    <r>
      <t xml:space="preserve">20.6. </t>
    </r>
    <r>
      <rPr>
        <b/>
        <sz val="8"/>
        <color rgb="FF000000"/>
        <rFont val="Arial"/>
        <family val="2"/>
      </rPr>
      <t>Les parties accessibles des dispositifs</t>
    </r>
    <r>
      <rPr>
        <sz val="8"/>
        <color rgb="FF000000"/>
        <rFont val="Arial"/>
        <family val="2"/>
      </rPr>
      <t xml:space="preserve"> (à l'exclusion des parties ou des zones destinées à fournir de la chaleur ou à atteindre une température donnée) et leur environnement</t>
    </r>
    <r>
      <rPr>
        <b/>
        <sz val="8"/>
        <color rgb="FF000000"/>
        <rFont val="Arial"/>
        <family val="2"/>
      </rPr>
      <t xml:space="preserve"> n'atteignent pas des températures susceptibles de présenter un danger</t>
    </r>
    <r>
      <rPr>
        <sz val="8"/>
        <color rgb="FF000000"/>
        <rFont val="Arial"/>
        <family val="2"/>
      </rPr>
      <t xml:space="preserve"> dans des conditions normales d'utilisation.</t>
    </r>
  </si>
  <si>
    <t>§ Point 11.1 de la NF EN 60601-1; NF EN 60601-2-37 201.11.1.2.2 ; Annexe AA NF EN 60601-2-37 Concernant 201.11.1.2.2; NF EN 60601-2-37 201.11.1.3</t>
  </si>
  <si>
    <r>
      <t>21.1) Les dispositifs destinés</t>
    </r>
    <r>
      <rPr>
        <b/>
        <sz val="8"/>
        <color rgb="FF000000"/>
        <rFont val="Arial"/>
        <family val="2"/>
      </rPr>
      <t xml:space="preserve"> à fournir de l'énergie ou à administrer des substances</t>
    </r>
    <r>
      <rPr>
        <sz val="8"/>
        <color rgb="FF000000"/>
        <rFont val="Arial"/>
        <family val="2"/>
      </rPr>
      <t xml:space="preserve"> au patient sont conçus et </t>
    </r>
    <r>
      <rPr>
        <b/>
        <sz val="8"/>
        <color rgb="FF000000"/>
        <rFont val="Arial"/>
        <family val="2"/>
      </rPr>
      <t xml:space="preserve">construits de manière à ce que la dose à délivrer puisse être réglée et maintenue avec une précision suffisante </t>
    </r>
    <r>
      <rPr>
        <sz val="8"/>
        <color rgb="FF000000"/>
        <rFont val="Arial"/>
        <family val="2"/>
      </rPr>
      <t>pour garantir la sécurité du patient et de l'utilisateur.</t>
    </r>
  </si>
  <si>
    <r>
      <t>21.2</t>
    </r>
    <r>
      <rPr>
        <b/>
        <sz val="8"/>
        <color rgb="FF000000"/>
        <rFont val="Arial"/>
        <family val="2"/>
      </rPr>
      <t xml:space="preserve">. Les dispositifs sont dotés de moyens permettant d'empêcher et/ou de signaler toute anomalie de dosage d'énergie ou de substances susceptible de présenter un danger. </t>
    </r>
    <r>
      <rPr>
        <sz val="8"/>
        <color rgb="FF000000"/>
        <rFont val="Arial"/>
        <family val="2"/>
      </rPr>
      <t xml:space="preserve">Les dispositifs sont munis de systèmes appropriés </t>
    </r>
    <r>
      <rPr>
        <b/>
        <sz val="8"/>
        <color rgb="FF000000"/>
        <rFont val="Arial"/>
        <family val="2"/>
      </rPr>
      <t xml:space="preserve">permettant d'éviter, dans la mesure du possible, la libération accidentelle de quantités dangereuses </t>
    </r>
    <r>
      <rPr>
        <sz val="8"/>
        <color rgb="FF000000"/>
        <rFont val="Arial"/>
        <family val="2"/>
      </rPr>
      <t>d'énergie ou de substance par une source d'énergie ou de substances.</t>
    </r>
  </si>
  <si>
    <r>
      <t xml:space="preserve">21.3. </t>
    </r>
    <r>
      <rPr>
        <b/>
        <sz val="8"/>
        <color rgb="FF000000"/>
        <rFont val="Arial"/>
        <family val="2"/>
      </rPr>
      <t>La fonction des commandes et des indicateurs est clairement indiquée sur les dispositifs</t>
    </r>
    <r>
      <rPr>
        <sz val="8"/>
        <color rgb="FF000000"/>
        <rFont val="Arial"/>
        <family val="2"/>
      </rPr>
      <t xml:space="preserve">. Lorsque des instructions relatives à l'utilisation ou des paramètres de fonctionnement ou de réglage sont indiqués sur un dispositif à l'aide d'un système de visualisation, </t>
    </r>
    <r>
      <rPr>
        <b/>
        <sz val="8"/>
        <color rgb="FF000000"/>
        <rFont val="Arial"/>
        <family val="2"/>
      </rPr>
      <t xml:space="preserve">ces informations sont compréhensibles pour l'utilisateur </t>
    </r>
    <r>
      <rPr>
        <sz val="8"/>
        <color rgb="FF000000"/>
        <rFont val="Arial"/>
        <family val="2"/>
      </rPr>
      <t>et, s'il y a lieu,pour lepatient.</t>
    </r>
  </si>
  <si>
    <r>
      <t>22.1. Les dispositifs destinés à des profanes sont</t>
    </r>
    <r>
      <rPr>
        <b/>
        <sz val="8"/>
        <color rgb="FF000000"/>
        <rFont val="Arial"/>
        <family val="2"/>
      </rPr>
      <t xml:space="preserve"> conçus et fabriqués de manière à fonctionner conformément à leur destination compte tenu des aptitudes et des moyens dont disposent</t>
    </r>
    <r>
      <rPr>
        <sz val="8"/>
        <color rgb="FF000000"/>
        <rFont val="Arial"/>
        <family val="2"/>
      </rPr>
      <t xml:space="preserve"> ces personnes ainsi que de l'influence des variations raisonnablement prévisibles de leur maîtrise technique et de leur environnement</t>
    </r>
  </si>
  <si>
    <r>
      <t xml:space="preserve">22.1) </t>
    </r>
    <r>
      <rPr>
        <b/>
        <sz val="8"/>
        <color rgb="FF000000"/>
        <rFont val="Arial"/>
        <family val="2"/>
      </rPr>
      <t>Ces informations</t>
    </r>
    <r>
      <rPr>
        <sz val="8"/>
        <color rgb="FF000000"/>
        <rFont val="Arial"/>
        <family val="2"/>
      </rPr>
      <t xml:space="preserve"> et les instructions fournies par le fabricant</t>
    </r>
    <r>
      <rPr>
        <b/>
        <sz val="8"/>
        <color rgb="FF000000"/>
        <rFont val="Arial"/>
        <family val="2"/>
      </rPr>
      <t xml:space="preserve"> sont faciles à comprendre et à appliquer par le profane.</t>
    </r>
  </si>
  <si>
    <r>
      <t xml:space="preserve">22.2) Les dispositifs destinés à des profanes sont conçus et fabriqués de manière :
</t>
    </r>
    <r>
      <rPr>
        <b/>
        <sz val="8"/>
        <color rgb="FF000000"/>
        <rFont val="Arial"/>
        <family val="2"/>
      </rPr>
      <t>— à garantir que le dispositif peut être utilisé correctement et en toute sécurité par l'utilisateur</t>
    </r>
    <r>
      <rPr>
        <sz val="8"/>
        <color rgb="FF000000"/>
        <rFont val="Arial"/>
        <family val="2"/>
      </rPr>
      <t xml:space="preserve"> auquel il est destiné à tous les stades de la procédure, au besoin après une information et/ou une formation appropriées, </t>
    </r>
  </si>
  <si>
    <r>
      <t>—</t>
    </r>
    <r>
      <rPr>
        <b/>
        <sz val="8"/>
        <color rgb="FF000000"/>
        <rFont val="Arial"/>
        <family val="2"/>
      </rPr>
      <t xml:space="preserve"> à réduire autant que possible et dans la mesure appropriée les risques de coupure ou piqûre involontaire, </t>
    </r>
    <r>
      <rPr>
        <sz val="8"/>
        <color rgb="FF000000"/>
        <rFont val="Arial"/>
        <family val="2"/>
      </rPr>
      <t xml:space="preserve">par exemple les blessures causées par une seringue, et </t>
    </r>
  </si>
  <si>
    <r>
      <t xml:space="preserve">— </t>
    </r>
    <r>
      <rPr>
        <b/>
        <sz val="8"/>
        <color rgb="FF000000"/>
        <rFont val="Arial"/>
        <family val="2"/>
      </rPr>
      <t xml:space="preserve">à réduire autant que possible les risques d'erreur de manipulation </t>
    </r>
    <r>
      <rPr>
        <sz val="8"/>
        <color rgb="FF000000"/>
        <rFont val="Arial"/>
        <family val="2"/>
      </rPr>
      <t>et, s'il y a lieu, d'interprétation des résultats par l'utilisateur auquel le dispositif est  destiné.</t>
    </r>
  </si>
  <si>
    <r>
      <t xml:space="preserve">— s'il y a lieu, </t>
    </r>
    <r>
      <rPr>
        <b/>
        <sz val="8"/>
        <color rgb="FF000000"/>
        <rFont val="Arial"/>
        <family val="2"/>
      </rPr>
      <t>d'être averti si le dispositif n'a pas fourni un résultat valable.</t>
    </r>
  </si>
  <si>
    <r>
      <t xml:space="preserve">22.3. Les dispositifs destinés à des profanes prévoient, le cas échéant, une procédure permettant à la personne:
</t>
    </r>
    <r>
      <rPr>
        <b/>
        <sz val="8"/>
        <color rgb="FF000000"/>
        <rFont val="Arial"/>
        <family val="2"/>
      </rPr>
      <t>— de vérifier, au moment de l'utilisation, que les performances du dispositif</t>
    </r>
    <r>
      <rPr>
        <sz val="8"/>
        <color rgb="FF000000"/>
        <rFont val="Arial"/>
        <family val="2"/>
      </rPr>
      <t xml:space="preserve"> seront celles prévues par le fabricant, et
— s'il y a lieu, </t>
    </r>
    <r>
      <rPr>
        <b/>
        <sz val="8"/>
        <color rgb="FF000000"/>
        <rFont val="Arial"/>
        <family val="2"/>
      </rPr>
      <t>d'être averti si le dispositif n'a pas fourni un résultat valable.</t>
    </r>
  </si>
  <si>
    <r>
      <t>23.1)</t>
    </r>
    <r>
      <rPr>
        <b/>
        <sz val="8"/>
        <color rgb="FF000000"/>
        <rFont val="Arial"/>
        <family val="2"/>
      </rPr>
      <t xml:space="preserve"> Exigences générales relatives aux informations fournies par le fabricant</t>
    </r>
    <r>
      <rPr>
        <sz val="8"/>
        <color rgb="FF000000"/>
        <rFont val="Arial"/>
        <family val="2"/>
      </rPr>
      <t xml:space="preserve">
Les informations  nécessaires à l'identification du dispositif</t>
    </r>
    <r>
      <rPr>
        <b/>
        <sz val="8"/>
        <color rgb="FF000000"/>
        <rFont val="Arial"/>
        <family val="2"/>
      </rPr>
      <t xml:space="preserve"> figurent sur le dispositif lui même, sur le conditionnement ou dans la notice d'utilisation</t>
    </r>
    <r>
      <rPr>
        <sz val="8"/>
        <color rgb="FF000000"/>
        <rFont val="Arial"/>
        <family val="2"/>
      </rPr>
      <t xml:space="preserve"> et, </t>
    </r>
    <r>
      <rPr>
        <b/>
        <sz val="8"/>
        <color rgb="FF000000"/>
        <rFont val="Arial"/>
        <family val="2"/>
      </rPr>
      <t>si le fabricant dispose d'un site internet, sont mises à disposition et mises à jour sur le site internet</t>
    </r>
  </si>
  <si>
    <r>
      <t xml:space="preserve">23.1.a) </t>
    </r>
    <r>
      <rPr>
        <b/>
        <sz val="8"/>
        <color rgb="FF000000"/>
        <rFont val="Arial"/>
        <family val="2"/>
      </rPr>
      <t>le support, le format, le contenu, la lisibilité et l'emplacement de l'étiquette et de la notice d'utilisation sont adaptés au dispositif concerné</t>
    </r>
    <r>
      <rPr>
        <sz val="8"/>
        <color rgb="FF000000"/>
        <rFont val="Arial"/>
        <family val="2"/>
      </rPr>
      <t>, à sa destination ainsi qu'aux connaissances techniques, à l'expérience et au niveau d'éducation et de formation du ou des utilisateurs auxquels le dispositif est destiné</t>
    </r>
  </si>
  <si>
    <r>
      <t xml:space="preserve">23.1.b) </t>
    </r>
    <r>
      <rPr>
        <b/>
        <sz val="8"/>
        <color rgb="FF000000"/>
        <rFont val="Arial"/>
        <family val="2"/>
      </rPr>
      <t>les informations devant être mentionnées sur l'étiquette figurent sur le dispositif proprement dit</t>
    </r>
    <r>
      <rPr>
        <sz val="8"/>
        <color rgb="FF000000"/>
        <rFont val="Arial"/>
        <family val="2"/>
      </rPr>
      <t xml:space="preserve">. Si cette solution ne peut être mise en pratique ou n'est pas adaptée, tout ou partie des informations peuvent </t>
    </r>
    <r>
      <rPr>
        <b/>
        <sz val="8"/>
        <color rgb="FF000000"/>
        <rFont val="Arial"/>
        <family val="2"/>
      </rPr>
      <t>figurer sur le conditionnement de chaque unité et/ou sur le conditionnement de dispositifs multiples;</t>
    </r>
  </si>
  <si>
    <r>
      <t xml:space="preserve">23.1.c) les étiquettes sont </t>
    </r>
    <r>
      <rPr>
        <b/>
        <sz val="8"/>
        <color rgb="FF000000"/>
        <rFont val="Arial"/>
        <family val="2"/>
      </rPr>
      <t>fournies dans un format lisible par l'homme</t>
    </r>
    <r>
      <rPr>
        <sz val="8"/>
        <color rgb="FF000000"/>
        <rFont val="Arial"/>
        <family val="2"/>
      </rPr>
      <t xml:space="preserve"> et </t>
    </r>
    <r>
      <rPr>
        <b/>
        <sz val="8"/>
        <color rgb="FF000000"/>
        <rFont val="Arial"/>
        <family val="2"/>
      </rPr>
      <t xml:space="preserve">peuvent être complétées par des informations lisibles par machine, </t>
    </r>
    <r>
      <rPr>
        <sz val="8"/>
        <color rgb="FF000000"/>
        <rFont val="Arial"/>
        <family val="2"/>
      </rPr>
      <t>comme l'identification par radiofréquence (RFID) ou des codes à barres</t>
    </r>
  </si>
  <si>
    <r>
      <t xml:space="preserve">23.1.d) </t>
    </r>
    <r>
      <rPr>
        <b/>
        <sz val="8"/>
        <color rgb="FF000000"/>
        <rFont val="Arial"/>
        <family val="2"/>
      </rPr>
      <t>une notice d'utilisation est fournie avec les dispositifs</t>
    </r>
    <r>
      <rPr>
        <sz val="8"/>
        <color rgb="FF000000"/>
        <rFont val="Arial"/>
        <family val="2"/>
      </rPr>
      <t>. À titre d'exception, une notice d'utilisation n'est pas requise pour les dispositifs des classes I et IIa si ceux-ci peuvent être utilisés en toute sécurité sans l'aide d'une telle notice et sauf si indication contraire ailleurs dans la présente section;</t>
    </r>
  </si>
  <si>
    <r>
      <t xml:space="preserve">23.1.e) lorsque des dispositifs multiples sont fournis à un seul utilisateur et/ou en un seul lieu, </t>
    </r>
    <r>
      <rPr>
        <b/>
        <sz val="8"/>
        <color rgb="FF000000"/>
        <rFont val="Arial"/>
        <family val="2"/>
      </rPr>
      <t>la notice d'utilisation peut être fournie en un exemplaire unique si l'acheteur y consent</t>
    </r>
    <r>
      <rPr>
        <sz val="8"/>
        <color rgb="FF000000"/>
        <rFont val="Arial"/>
        <family val="2"/>
      </rPr>
      <t>, étant entendu que celui-ci peut, en tout état de cause, demander à recevoir gratuitement d'autres exemplaires;</t>
    </r>
  </si>
  <si>
    <r>
      <t xml:space="preserve">23.1.f) </t>
    </r>
    <r>
      <rPr>
        <b/>
        <sz val="8"/>
        <color rgb="FF000000"/>
        <rFont val="Arial"/>
        <family val="2"/>
      </rPr>
      <t>La notice d'utilisation est fournie à l'utilisateur autrement que sous forme imprimée</t>
    </r>
    <r>
      <rPr>
        <sz val="8"/>
        <color rgb="FF000000"/>
        <rFont val="Arial"/>
        <family val="2"/>
      </rPr>
      <t xml:space="preserve"> (fichier électronique, par exemple), </t>
    </r>
    <r>
      <rPr>
        <b/>
        <sz val="8"/>
        <color rgb="FF000000"/>
        <rFont val="Arial"/>
        <family val="2"/>
      </rPr>
      <t>uniquement sous réserve des conditions</t>
    </r>
    <r>
      <rPr>
        <sz val="8"/>
        <color rgb="FF000000"/>
        <rFont val="Arial"/>
        <family val="2"/>
      </rPr>
      <t xml:space="preserve"> </t>
    </r>
    <r>
      <rPr>
        <b/>
        <sz val="8"/>
        <color rgb="FF000000"/>
        <rFont val="Arial"/>
        <family val="2"/>
      </rPr>
      <t>établies par le règlement (UE) no 207/2012</t>
    </r>
    <r>
      <rPr>
        <sz val="8"/>
        <color rgb="FF000000"/>
        <rFont val="Arial"/>
        <family val="2"/>
      </rPr>
      <t xml:space="preserve"> ou de toute règle d'exécution ultérieure adoptée en application</t>
    </r>
  </si>
  <si>
    <r>
      <t>23.1.g)</t>
    </r>
    <r>
      <rPr>
        <b/>
        <sz val="8"/>
        <color rgb="FF000000"/>
        <rFont val="Arial"/>
        <family val="2"/>
      </rPr>
      <t xml:space="preserve"> les risques résiduels qui doivent être communiqués à l'utilisateur </t>
    </r>
    <r>
      <rPr>
        <sz val="8"/>
        <color rgb="FF000000"/>
        <rFont val="Arial"/>
        <family val="2"/>
      </rPr>
      <t xml:space="preserve">et/ou à d'autres personnes </t>
    </r>
    <r>
      <rPr>
        <b/>
        <sz val="8"/>
        <color rgb="FF000000"/>
        <rFont val="Arial"/>
        <family val="2"/>
      </rPr>
      <t>figurent dans les informations fournies</t>
    </r>
    <r>
      <rPr>
        <sz val="8"/>
        <color rgb="FF000000"/>
        <rFont val="Arial"/>
        <family val="2"/>
      </rPr>
      <t xml:space="preserve"> par le fabricant sous la forme de </t>
    </r>
    <r>
      <rPr>
        <b/>
        <sz val="8"/>
        <color rgb="FF000000"/>
        <rFont val="Arial"/>
        <family val="2"/>
      </rPr>
      <t>restrictions, de contre-indications, de précautions ou de mises en garde</t>
    </r>
    <r>
      <rPr>
        <sz val="8"/>
        <color rgb="FF000000"/>
        <rFont val="Arial"/>
        <family val="2"/>
      </rPr>
      <t>;</t>
    </r>
  </si>
  <si>
    <r>
      <rPr>
        <b/>
        <sz val="8"/>
        <color rgb="FF000000"/>
        <rFont val="Arial"/>
        <family val="2"/>
      </rPr>
      <t>23.2) Informations  figurant  sur l'étiquette</t>
    </r>
    <r>
      <rPr>
        <sz val="8"/>
        <color rgb="FF000000"/>
        <rFont val="Arial"/>
        <family val="2"/>
      </rPr>
      <t xml:space="preserve"> 
L'étiquette comporte toutes les informations suivantes:
23.2.a)</t>
    </r>
    <r>
      <rPr>
        <b/>
        <sz val="8"/>
        <color rgb="FF000000"/>
        <rFont val="Arial"/>
        <family val="2"/>
      </rPr>
      <t xml:space="preserve"> le nom ou la dénomination commerciale du dispositif;</t>
    </r>
  </si>
  <si>
    <r>
      <t xml:space="preserve">23.2.b) </t>
    </r>
    <r>
      <rPr>
        <b/>
        <sz val="8"/>
        <color rgb="FF000000"/>
        <rFont val="Arial"/>
        <family val="2"/>
      </rPr>
      <t xml:space="preserve">les données </t>
    </r>
    <r>
      <rPr>
        <sz val="8"/>
        <color rgb="FF000000"/>
        <rFont val="Arial"/>
        <family val="2"/>
      </rPr>
      <t>strictement nécessaires pour permettre à l'utilisateur</t>
    </r>
    <r>
      <rPr>
        <b/>
        <sz val="8"/>
        <color rgb="FF000000"/>
        <rFont val="Arial"/>
        <family val="2"/>
      </rPr>
      <t xml:space="preserve"> d'identifier le dispositif et de déterminer le contenu du conditionnement </t>
    </r>
    <r>
      <rPr>
        <sz val="8"/>
        <color rgb="FF000000"/>
        <rFont val="Arial"/>
        <family val="2"/>
      </rPr>
      <t>et, si elle n'est pas manifeste pour l'utilisateur, la destination du dispositif;</t>
    </r>
  </si>
  <si>
    <r>
      <t>23.2.c)</t>
    </r>
    <r>
      <rPr>
        <b/>
        <sz val="8"/>
        <color rgb="FF000000"/>
        <rFont val="Arial"/>
        <family val="2"/>
      </rPr>
      <t xml:space="preserve"> le nom, la raison sociale ou la marque déposée du fabricant,</t>
    </r>
    <r>
      <rPr>
        <sz val="8"/>
        <color rgb="FF000000"/>
        <rFont val="Arial"/>
        <family val="2"/>
      </rPr>
      <t xml:space="preserve"> ainsi que l'adresse de son siège social;</t>
    </r>
  </si>
  <si>
    <r>
      <t>23.2.d) si le fabricant a son siège social en dehors de l'Union,</t>
    </r>
    <r>
      <rPr>
        <b/>
        <sz val="8"/>
        <color rgb="FF000000"/>
        <rFont val="Arial"/>
        <family val="2"/>
      </rPr>
      <t xml:space="preserve"> le nom et l'adresse du siège social du mandataire;</t>
    </r>
  </si>
  <si>
    <r>
      <t xml:space="preserve">23.2.g) le numéro de lot ou le numéro de série du dispositif précédé, selon le cas, </t>
    </r>
    <r>
      <rPr>
        <b/>
        <sz val="8"/>
        <color rgb="FF000000"/>
        <rFont val="Arial"/>
        <family val="2"/>
      </rPr>
      <t xml:space="preserve">par la mention «NUMÉRO DE LOT» ou «NUMÉRO DE SÉRIE» </t>
    </r>
    <r>
      <rPr>
        <sz val="8"/>
        <color rgb="FF000000"/>
        <rFont val="Arial"/>
        <family val="2"/>
      </rPr>
      <t>ou par un symbole équivalent;</t>
    </r>
  </si>
  <si>
    <r>
      <t>23.2.e) le cas échéant, une indication précisant que sont contenus ou intégrés dans le dispositif:
—</t>
    </r>
    <r>
      <rPr>
        <b/>
        <sz val="8"/>
        <color rgb="FF000000"/>
        <rFont val="Arial"/>
        <family val="2"/>
      </rPr>
      <t xml:space="preserve"> un médicament</t>
    </r>
    <r>
      <rPr>
        <sz val="8"/>
        <color rgb="FF000000"/>
        <rFont val="Arial"/>
        <family val="2"/>
      </rPr>
      <t xml:space="preserve">, y compris un dérivé de sang ou de plasma d'origine humaine, ou
— </t>
    </r>
    <r>
      <rPr>
        <b/>
        <sz val="8"/>
        <color rgb="FF000000"/>
        <rFont val="Arial"/>
        <family val="2"/>
      </rPr>
      <t>des tissus ou cellules d'origine humaine ou leurs dérivés,</t>
    </r>
    <r>
      <rPr>
        <sz val="8"/>
        <color rgb="FF000000"/>
        <rFont val="Arial"/>
        <family val="2"/>
      </rPr>
      <t xml:space="preserve"> ou
— </t>
    </r>
    <r>
      <rPr>
        <b/>
        <sz val="8"/>
        <color rgb="FF000000"/>
        <rFont val="Arial"/>
        <family val="2"/>
      </rPr>
      <t>des tissus ou cellules d'origine animale ou leurs dérivés,</t>
    </r>
    <r>
      <rPr>
        <sz val="8"/>
        <color rgb="FF000000"/>
        <rFont val="Arial"/>
        <family val="2"/>
      </rPr>
      <t xml:space="preserve"> visés dans le règlement (UE) no722/2012;</t>
    </r>
  </si>
  <si>
    <r>
      <t xml:space="preserve">23.2.h) le support </t>
    </r>
    <r>
      <rPr>
        <b/>
        <sz val="8"/>
        <color rgb="FF000000"/>
        <rFont val="Arial"/>
        <family val="2"/>
      </rPr>
      <t>d'IUD</t>
    </r>
  </si>
  <si>
    <r>
      <t>23.2.i) une indication univoque de</t>
    </r>
    <r>
      <rPr>
        <b/>
        <sz val="8"/>
        <color rgb="FF000000"/>
        <rFont val="Arial"/>
        <family val="2"/>
      </rPr>
      <t xml:space="preserve"> la date limite d'utilisation ou d'implantation du dispositif</t>
    </r>
    <r>
      <rPr>
        <sz val="8"/>
        <color rgb="FF000000"/>
        <rFont val="Arial"/>
        <family val="2"/>
      </rPr>
      <t xml:space="preserve"> en toute sécurité,</t>
    </r>
    <r>
      <rPr>
        <b/>
        <sz val="8"/>
        <color rgb="FF000000"/>
        <rFont val="Arial"/>
        <family val="2"/>
      </rPr>
      <t xml:space="preserve"> exprimée au moins par l'année et le mois,</t>
    </r>
    <r>
      <rPr>
        <sz val="8"/>
        <color rgb="FF000000"/>
        <rFont val="Arial"/>
        <family val="2"/>
      </rPr>
      <t xml:space="preserve"> s'il y a lieu;</t>
    </r>
  </si>
  <si>
    <r>
      <t>23.2.j) en l'absence d'une indication de la date jusqu'à laquelle le dispositif peut être utilisé en toute sécurité,</t>
    </r>
    <r>
      <rPr>
        <b/>
        <sz val="8"/>
        <color rgb="FF000000"/>
        <rFont val="Arial"/>
        <family val="2"/>
      </rPr>
      <t xml:space="preserve"> la date de fabrication</t>
    </r>
    <r>
      <rPr>
        <sz val="8"/>
        <color rgb="FF000000"/>
        <rFont val="Arial"/>
        <family val="2"/>
      </rPr>
      <t xml:space="preserve">. </t>
    </r>
    <r>
      <rPr>
        <b/>
        <sz val="8"/>
        <color rgb="FF000000"/>
        <rFont val="Arial"/>
        <family val="2"/>
      </rPr>
      <t>Cette date peut être intégrée dans le numéro de lot ou le numéro de série</t>
    </r>
    <r>
      <rPr>
        <sz val="8"/>
        <color rgb="FF000000"/>
        <rFont val="Arial"/>
        <family val="2"/>
      </rPr>
      <t>,àcondition d'être clairement identifiable;</t>
    </r>
  </si>
  <si>
    <r>
      <t>23.2.k) une</t>
    </r>
    <r>
      <rPr>
        <b/>
        <sz val="8"/>
        <color rgb="FF000000"/>
        <rFont val="Arial"/>
        <family val="2"/>
      </rPr>
      <t xml:space="preserve"> indication de toute condition particulière de stockage </t>
    </r>
    <r>
      <rPr>
        <sz val="8"/>
        <color rgb="FF000000"/>
        <rFont val="Arial"/>
        <family val="2"/>
      </rPr>
      <t>et/ou de manipulation applicable;</t>
    </r>
  </si>
  <si>
    <r>
      <t xml:space="preserve">23.2.l) si le dispositif </t>
    </r>
    <r>
      <rPr>
        <b/>
        <sz val="8"/>
        <color rgb="FF000000"/>
        <rFont val="Arial"/>
        <family val="2"/>
      </rPr>
      <t>est fourni à l'état stérile, une indication de cet état et de la méthode de stérilisation utilisée;</t>
    </r>
  </si>
  <si>
    <r>
      <t>23.2.m)</t>
    </r>
    <r>
      <rPr>
        <b/>
        <sz val="8"/>
        <color rgb="FF000000"/>
        <rFont val="Arial"/>
        <family val="2"/>
      </rPr>
      <t xml:space="preserve"> les mises en garde ou les précautions requises devant être immédiatement portées à l'attention de l'utilisateur</t>
    </r>
    <r>
      <rPr>
        <sz val="8"/>
        <color rgb="FF000000"/>
        <rFont val="Arial"/>
        <family val="2"/>
      </rPr>
      <t xml:space="preserve"> du dispositif ou de toute autre personne. Ces informations peuvent être indiquées</t>
    </r>
    <r>
      <rPr>
        <b/>
        <sz val="8"/>
        <color rgb="FF000000"/>
        <rFont val="Arial"/>
        <family val="2"/>
      </rPr>
      <t xml:space="preserve"> de façon succincte</t>
    </r>
    <r>
      <rPr>
        <sz val="8"/>
        <color rgb="FF000000"/>
        <rFont val="Arial"/>
        <family val="2"/>
      </rPr>
      <t>, auquel cas elles doivent être détaillées dans la notice d'utilisation, compte tenu des utilisateurs auxquels les dispositifs sont destinés;</t>
    </r>
  </si>
  <si>
    <r>
      <t xml:space="preserve">23.2.n) le cas échéant, </t>
    </r>
    <r>
      <rPr>
        <b/>
        <sz val="8"/>
        <color rgb="FF000000"/>
        <rFont val="Arial"/>
        <family val="2"/>
      </rPr>
      <t>une indication précisant que le dispositif est à usage unique.</t>
    </r>
    <r>
      <rPr>
        <sz val="8"/>
        <color rgb="FF000000"/>
        <rFont val="Arial"/>
        <family val="2"/>
      </rPr>
      <t xml:space="preserve"> L'indication par le fabricant du fait que le dispositif est à usage unique est uniformisée dans l'ensemble de l'Union;</t>
    </r>
  </si>
  <si>
    <r>
      <t xml:space="preserve">23.2.o) le cas échéant, </t>
    </r>
    <r>
      <rPr>
        <b/>
        <sz val="8"/>
        <color rgb="FF000000"/>
        <rFont val="Arial"/>
        <family val="2"/>
      </rPr>
      <t>une indication précisant que le dispositif concerné est un dispositif à usage unique qui a été retraité</t>
    </r>
    <r>
      <rPr>
        <sz val="8"/>
        <color rgb="FF000000"/>
        <rFont val="Arial"/>
        <family val="2"/>
      </rPr>
      <t>, le nombre de cycles de retraitement effectués ainsi que toute limitation concernant le nombre de cycle de retraitement;</t>
    </r>
  </si>
  <si>
    <r>
      <t xml:space="preserve">23.2.p) s'il s'agit d'un dispositif sur mesure, </t>
    </r>
    <r>
      <rPr>
        <b/>
        <sz val="8"/>
        <color rgb="FF000000"/>
        <rFont val="Arial"/>
        <family val="2"/>
      </rPr>
      <t>la mention «dispositif sur mesure»;</t>
    </r>
  </si>
  <si>
    <r>
      <t xml:space="preserve">23.2.q) </t>
    </r>
    <r>
      <rPr>
        <b/>
        <sz val="8"/>
        <color rgb="FF000000"/>
        <rFont val="Arial"/>
        <family val="2"/>
      </rPr>
      <t xml:space="preserve">une indication précisant que le dispositif est un dispositif médical. </t>
    </r>
  </si>
  <si>
    <r>
      <t>23.2.r) Dans le cas des dispositifs qui son</t>
    </r>
    <r>
      <rPr>
        <b/>
        <sz val="8"/>
        <color rgb="FF000000"/>
        <rFont val="Arial"/>
        <family val="2"/>
      </rPr>
      <t xml:space="preserve">t composés de substances ou de combinaisons </t>
    </r>
    <r>
      <rPr>
        <sz val="8"/>
        <color rgb="FF000000"/>
        <rFont val="Arial"/>
        <family val="2"/>
      </rPr>
      <t>de substances qui sont destinées à être introduites dans le corps humain par un orifice du corps ou par application sur la peau et qui sont absorbées par le corps humain ou dispersées localement dans celui-ci,</t>
    </r>
    <r>
      <rPr>
        <b/>
        <sz val="8"/>
        <color rgb="FF000000"/>
        <rFont val="Arial"/>
        <family val="2"/>
      </rPr>
      <t xml:space="preserve"> l'étiquette comporte la composition qualitative globale du dispositif et des informations quantitatives sur le ou les composants principaux</t>
    </r>
    <r>
      <rPr>
        <sz val="8"/>
        <color rgb="FF000000"/>
        <rFont val="Arial"/>
        <family val="2"/>
      </rPr>
      <t xml:space="preserve"> permettant d'obtenir  l'action  principale voulue;  </t>
    </r>
  </si>
  <si>
    <r>
      <t xml:space="preserve">23.2.s) pour les </t>
    </r>
    <r>
      <rPr>
        <b/>
        <sz val="8"/>
        <color rgb="FF000000"/>
        <rFont val="Arial"/>
        <family val="2"/>
      </rPr>
      <t>dispositifs implantables actifs, le numéro de série et, pour les autres dispositifs implantables, le numéro de série ou le numéro de lot.</t>
    </r>
  </si>
  <si>
    <r>
      <t xml:space="preserve">b) </t>
    </r>
    <r>
      <rPr>
        <b/>
        <sz val="8"/>
        <color rgb="FF000000"/>
        <rFont val="Arial"/>
        <family val="2"/>
      </rPr>
      <t>l'indication</t>
    </r>
    <r>
      <rPr>
        <sz val="8"/>
        <color rgb="FF000000"/>
        <rFont val="Arial"/>
        <family val="2"/>
      </rPr>
      <t xml:space="preserve"> que le dispositif est en</t>
    </r>
    <r>
      <rPr>
        <b/>
        <sz val="8"/>
        <color rgb="FF000000"/>
        <rFont val="Arial"/>
        <family val="2"/>
      </rPr>
      <t xml:space="preserve"> état stérile;</t>
    </r>
  </si>
  <si>
    <r>
      <t xml:space="preserve">c) la </t>
    </r>
    <r>
      <rPr>
        <b/>
        <sz val="8"/>
        <color rgb="FF000000"/>
        <rFont val="Arial"/>
        <family val="2"/>
      </rPr>
      <t>méthode de stérilisation</t>
    </r>
    <r>
      <rPr>
        <sz val="8"/>
        <color rgb="FF000000"/>
        <rFont val="Arial"/>
        <family val="2"/>
      </rPr>
      <t xml:space="preserve">; </t>
    </r>
  </si>
  <si>
    <r>
      <t>d) le</t>
    </r>
    <r>
      <rPr>
        <b/>
        <sz val="8"/>
        <color rgb="FF000000"/>
        <rFont val="Arial"/>
        <family val="2"/>
      </rPr>
      <t xml:space="preserve"> nom et l'adresse du fabricant</t>
    </r>
    <r>
      <rPr>
        <sz val="8"/>
        <color rgb="FF000000"/>
        <rFont val="Arial"/>
        <family val="2"/>
      </rPr>
      <t>;</t>
    </r>
  </si>
  <si>
    <r>
      <t>e)</t>
    </r>
    <r>
      <rPr>
        <b/>
        <sz val="8"/>
        <color rgb="FF000000"/>
        <rFont val="Arial"/>
        <family val="2"/>
      </rPr>
      <t xml:space="preserve"> la description du dispositif;</t>
    </r>
    <r>
      <rPr>
        <sz val="8"/>
        <color rgb="FF000000"/>
        <rFont val="Arial"/>
        <family val="2"/>
      </rPr>
      <t xml:space="preserve"> </t>
    </r>
  </si>
  <si>
    <r>
      <t>f) s'il s'agit d'un dispositif destiné à des investigations cliniques,</t>
    </r>
    <r>
      <rPr>
        <b/>
        <sz val="8"/>
        <color rgb="FF000000"/>
        <rFont val="Arial"/>
        <family val="2"/>
      </rPr>
      <t xml:space="preserve"> la mention: «exclusivement pour des investigations cliniques»; </t>
    </r>
  </si>
  <si>
    <r>
      <t xml:space="preserve">g) s'il s'agit d'un dispositif sur mesure, </t>
    </r>
    <r>
      <rPr>
        <b/>
        <sz val="8"/>
        <color rgb="FF000000"/>
        <rFont val="Arial"/>
        <family val="2"/>
      </rPr>
      <t xml:space="preserve">la mention «dispositif sur mesure»; </t>
    </r>
  </si>
  <si>
    <r>
      <t xml:space="preserve">h) </t>
    </r>
    <r>
      <rPr>
        <b/>
        <sz val="8"/>
        <color rgb="FF000000"/>
        <rFont val="Arial"/>
        <family val="2"/>
      </rPr>
      <t xml:space="preserve">l'indication du mois et de l'année de fabrication; </t>
    </r>
  </si>
  <si>
    <r>
      <t>i)</t>
    </r>
    <r>
      <rPr>
        <b/>
        <sz val="8"/>
        <color rgb="FF000000"/>
        <rFont val="Arial"/>
        <family val="2"/>
      </rPr>
      <t xml:space="preserve"> une indication univoque de la date limite d'utilisation ou d'implantation</t>
    </r>
    <r>
      <rPr>
        <sz val="8"/>
        <color rgb="FF000000"/>
        <rFont val="Arial"/>
        <family val="2"/>
      </rPr>
      <t xml:space="preserve"> du dispositif en toute sécurité, exprimée au moins</t>
    </r>
    <r>
      <rPr>
        <b/>
        <sz val="8"/>
        <color rgb="FF000000"/>
        <rFont val="Arial"/>
        <family val="2"/>
      </rPr>
      <t xml:space="preserve"> par l'année et le mois</t>
    </r>
  </si>
  <si>
    <r>
      <t>j)</t>
    </r>
    <r>
      <rPr>
        <b/>
        <sz val="8"/>
        <color rgb="FF000000"/>
        <rFont val="Arial"/>
        <family val="2"/>
      </rPr>
      <t xml:space="preserve"> l'instruction</t>
    </r>
    <r>
      <rPr>
        <sz val="8"/>
        <color rgb="FF000000"/>
        <rFont val="Arial"/>
        <family val="2"/>
      </rPr>
      <t xml:space="preserve"> indiquant qu'il convient de </t>
    </r>
    <r>
      <rPr>
        <b/>
        <sz val="8"/>
        <color rgb="FF000000"/>
        <rFont val="Arial"/>
        <family val="2"/>
      </rPr>
      <t xml:space="preserve">se reporter à la notice d'utilisation afin de savoir comment procéder lorsque le conditionnement stérile est endommagé </t>
    </r>
    <r>
      <rPr>
        <sz val="8"/>
        <color rgb="FF000000"/>
        <rFont val="Arial"/>
        <family val="2"/>
      </rPr>
      <t xml:space="preserve">ou involontairement ouvert avant utilisation. </t>
    </r>
  </si>
  <si>
    <r>
      <t xml:space="preserve">23.4) Informations si dessous figurent dans la notice d'utilisation 
</t>
    </r>
    <r>
      <rPr>
        <sz val="8"/>
        <color rgb="FF000000"/>
        <rFont val="Arial"/>
        <family val="2"/>
      </rPr>
      <t xml:space="preserve">23.4.a) les informations visées à la section 23.2, </t>
    </r>
    <r>
      <rPr>
        <b/>
        <sz val="8"/>
        <color rgb="FF000000"/>
        <rFont val="Arial"/>
        <family val="2"/>
      </rPr>
      <t>points a), c), e), f), k), l), n) et r);</t>
    </r>
  </si>
  <si>
    <r>
      <t xml:space="preserve">23.1.h) le cas échéant, </t>
    </r>
    <r>
      <rPr>
        <b/>
        <sz val="8"/>
        <color rgb="FF000000"/>
        <rFont val="Arial"/>
        <family val="2"/>
      </rPr>
      <t>les informations fournies par le fabricant sont indiquées sous la forme de symboles reconnus au niveau international.</t>
    </r>
    <r>
      <rPr>
        <sz val="8"/>
        <color rgb="FF000000"/>
        <rFont val="Arial"/>
        <family val="2"/>
      </rPr>
      <t xml:space="preserve"> Tout symbole ou couleur d'identification est conforme aux normes harmonisées ou aux spécifications communes. Dans les domaines où il n'existe ni norme harmonisée ni spécification commune,</t>
    </r>
    <r>
      <rPr>
        <b/>
        <sz val="8"/>
        <color rgb="FF000000"/>
        <rFont val="Arial"/>
        <family val="2"/>
      </rPr>
      <t xml:space="preserve"> les symboles et couleurs utilisés sont décrits dans la documentation fournie avec le dispositif. </t>
    </r>
  </si>
  <si>
    <t>§ Point 7 de la NF EN 60601-1</t>
  </si>
  <si>
    <r>
      <t>23.4.b) la destination du dispositif, assortie</t>
    </r>
    <r>
      <rPr>
        <b/>
        <sz val="8"/>
        <color rgb="FF000000"/>
        <rFont val="Arial"/>
        <family val="2"/>
      </rPr>
      <t xml:space="preserve"> d'une description précise des indications et des contre-indications, du ou des groupes cibles</t>
    </r>
    <r>
      <rPr>
        <sz val="8"/>
        <color rgb="FF000000"/>
        <rFont val="Arial"/>
        <family val="2"/>
      </rPr>
      <t xml:space="preserve"> de patients et des utilisateurs auquel le dispositif est destiné</t>
    </r>
  </si>
  <si>
    <r>
      <t xml:space="preserve">23.4.c) le cas échéant, </t>
    </r>
    <r>
      <rPr>
        <b/>
        <sz val="8"/>
        <color rgb="FF000000"/>
        <rFont val="Arial"/>
        <family val="2"/>
      </rPr>
      <t>une description des bénéfices cliniques escomptés;</t>
    </r>
    <r>
      <rPr>
        <sz val="8"/>
        <color rgb="FF000000"/>
        <rFont val="Arial"/>
        <family val="2"/>
      </rPr>
      <t xml:space="preserve"> </t>
    </r>
  </si>
  <si>
    <r>
      <t xml:space="preserve">23.4.d) le cas échéant, </t>
    </r>
    <r>
      <rPr>
        <b/>
        <sz val="8"/>
        <color rgb="FF000000"/>
        <rFont val="Arial"/>
        <family val="2"/>
      </rPr>
      <t xml:space="preserve">des liens vers le résumé des caractéristiques de sécurité et des performances </t>
    </r>
  </si>
  <si>
    <r>
      <t xml:space="preserve">23.4.e) </t>
    </r>
    <r>
      <rPr>
        <b/>
        <sz val="8"/>
        <color rgb="FF000000"/>
        <rFont val="Arial"/>
        <family val="2"/>
      </rPr>
      <t xml:space="preserve">les caractéristiques en matière de performances du dispositif; </t>
    </r>
  </si>
  <si>
    <r>
      <t>23.4.f) le cas échéant,</t>
    </r>
    <r>
      <rPr>
        <b/>
        <sz val="8"/>
        <color rgb="FF000000"/>
        <rFont val="Arial"/>
        <family val="2"/>
      </rPr>
      <t xml:space="preserve"> la notice contient les informations permettant au professionnel de la santé de vérifier si le dispositif est adéquat</t>
    </r>
    <r>
      <rPr>
        <sz val="8"/>
        <color rgb="FF000000"/>
        <rFont val="Arial"/>
        <family val="2"/>
      </rPr>
      <t xml:space="preserve"> et de sélectionner le logiciel et les accessoires adaptés; </t>
    </r>
  </si>
  <si>
    <r>
      <t xml:space="preserve">23.4.g) </t>
    </r>
    <r>
      <rPr>
        <b/>
        <sz val="8"/>
        <color rgb="FF000000"/>
        <rFont val="Arial"/>
        <family val="2"/>
      </rPr>
      <t>tout risque résiduel, contre-indication et effet secondaire indésirable,</t>
    </r>
    <r>
      <rPr>
        <sz val="8"/>
        <color rgb="FF000000"/>
        <rFont val="Arial"/>
        <family val="2"/>
      </rPr>
      <t xml:space="preserve"> ainsi que les informations</t>
    </r>
    <r>
      <rPr>
        <b/>
        <sz val="8"/>
        <color rgb="FF000000"/>
        <rFont val="Arial"/>
        <family val="2"/>
      </rPr>
      <t xml:space="preserve"> à transmettre au patient</t>
    </r>
    <r>
      <rPr>
        <sz val="8"/>
        <color rgb="FF000000"/>
        <rFont val="Arial"/>
        <family val="2"/>
      </rPr>
      <t xml:space="preserve"> à cet égard;</t>
    </r>
  </si>
  <si>
    <r>
      <t xml:space="preserve">23.4.h) </t>
    </r>
    <r>
      <rPr>
        <b/>
        <sz val="8"/>
        <color rgb="FF000000"/>
        <rFont val="Arial"/>
        <family val="2"/>
      </rPr>
      <t xml:space="preserve">les indications </t>
    </r>
    <r>
      <rPr>
        <sz val="8"/>
        <color rgb="FF000000"/>
        <rFont val="Arial"/>
        <family val="2"/>
      </rPr>
      <t xml:space="preserve">nécessaires à l'utilisateur </t>
    </r>
    <r>
      <rPr>
        <b/>
        <sz val="8"/>
        <color rgb="FF000000"/>
        <rFont val="Arial"/>
        <family val="2"/>
      </rPr>
      <t>pour utiliser le dispositif correctement,</t>
    </r>
    <r>
      <rPr>
        <sz val="8"/>
        <color rgb="FF000000"/>
        <rFont val="Arial"/>
        <family val="2"/>
      </rPr>
      <t xml:space="preserve"> comme </t>
    </r>
    <r>
      <rPr>
        <b/>
        <sz val="8"/>
        <color rgb="FF000000"/>
        <rFont val="Arial"/>
        <family val="2"/>
      </rPr>
      <t>le degré de précision</t>
    </r>
    <r>
      <rPr>
        <sz val="8"/>
        <color rgb="FF000000"/>
        <rFont val="Arial"/>
        <family val="2"/>
      </rPr>
      <t xml:space="preserve"> s'il s'agit d'un dispositif ayant une fonction de mesurage, par exemple;</t>
    </r>
  </si>
  <si>
    <r>
      <t>23.4.i)</t>
    </r>
    <r>
      <rPr>
        <b/>
        <sz val="8"/>
        <color rgb="FF000000"/>
        <rFont val="Arial"/>
        <family val="2"/>
      </rPr>
      <t xml:space="preserve"> les indications</t>
    </r>
    <r>
      <rPr>
        <sz val="8"/>
        <color rgb="FF000000"/>
        <rFont val="Arial"/>
        <family val="2"/>
      </rPr>
      <t xml:space="preserve"> concernant tout</t>
    </r>
    <r>
      <rPr>
        <b/>
        <sz val="8"/>
        <color rgb="FF000000"/>
        <rFont val="Arial"/>
        <family val="2"/>
      </rPr>
      <t xml:space="preserve"> traitement ou manipulation préparatoire requis avant l'utilisation du dispositif ou en cours d'utilisation</t>
    </r>
    <r>
      <rPr>
        <sz val="8"/>
        <color rgb="FF000000"/>
        <rFont val="Arial"/>
        <family val="2"/>
      </rPr>
      <t xml:space="preserve"> (telles que stérilisation, assemblage final ou étalonnage, etc.), </t>
    </r>
    <r>
      <rPr>
        <b/>
        <sz val="8"/>
        <color rgb="FF000000"/>
        <rFont val="Arial"/>
        <family val="2"/>
      </rPr>
      <t xml:space="preserve">y compris les niveaux de désinfection requis pour garantir la sécurité du patient </t>
    </r>
    <r>
      <rPr>
        <sz val="8"/>
        <color rgb="FF000000"/>
        <rFont val="Arial"/>
        <family val="2"/>
      </rPr>
      <t>et toutes</t>
    </r>
    <r>
      <rPr>
        <b/>
        <sz val="8"/>
        <color rgb="FF000000"/>
        <rFont val="Arial"/>
        <family val="2"/>
      </rPr>
      <t xml:space="preserve"> les méthodes disponibles pour parvenir à ces niveaux</t>
    </r>
    <r>
      <rPr>
        <sz val="8"/>
        <color rgb="FF000000"/>
        <rFont val="Arial"/>
        <family val="2"/>
      </rPr>
      <t>;</t>
    </r>
  </si>
  <si>
    <r>
      <t xml:space="preserve">23.4.j) toute </t>
    </r>
    <r>
      <rPr>
        <b/>
        <sz val="8"/>
        <color rgb="FF000000"/>
        <rFont val="Arial"/>
        <family val="2"/>
      </rPr>
      <t>spécification particulière</t>
    </r>
    <r>
      <rPr>
        <sz val="8"/>
        <color rgb="FF000000"/>
        <rFont val="Arial"/>
        <family val="2"/>
      </rPr>
      <t xml:space="preserve"> concernant l</t>
    </r>
    <r>
      <rPr>
        <b/>
        <sz val="8"/>
        <color rgb="FF000000"/>
        <rFont val="Arial"/>
        <family val="2"/>
      </rPr>
      <t xml:space="preserve">es installations requises ou la formation ou la qualification de l'utilisateur du dispositif </t>
    </r>
    <r>
      <rPr>
        <sz val="8"/>
        <color rgb="FF000000"/>
        <rFont val="Arial"/>
        <family val="2"/>
      </rPr>
      <t>et/ou d'autres personnes;</t>
    </r>
  </si>
  <si>
    <r>
      <t xml:space="preserve">23.4.k) les informations nécessaires </t>
    </r>
    <r>
      <rPr>
        <b/>
        <sz val="8"/>
        <color rgb="FF000000"/>
        <rFont val="Arial"/>
        <family val="2"/>
      </rPr>
      <t>pour vérifier que le dispositif est correctement installé</t>
    </r>
    <r>
      <rPr>
        <sz val="8"/>
        <color rgb="FF000000"/>
        <rFont val="Arial"/>
        <family val="2"/>
      </rPr>
      <t xml:space="preserve"> </t>
    </r>
    <r>
      <rPr>
        <b/>
        <sz val="8"/>
        <color rgb="FF000000"/>
        <rFont val="Arial"/>
        <family val="2"/>
      </rPr>
      <t xml:space="preserve">et qu'il est prêt à fonctionner </t>
    </r>
    <r>
      <rPr>
        <sz val="8"/>
        <color rgb="FF000000"/>
        <rFont val="Arial"/>
        <family val="2"/>
      </rPr>
      <t>en toute sécurité et comme prévu par le fabricant, ainsi que, s'il y a lieu:</t>
    </r>
  </si>
  <si>
    <r>
      <t>—</t>
    </r>
    <r>
      <rPr>
        <b/>
        <sz val="8"/>
        <color rgb="FF000000"/>
        <rFont val="Arial"/>
        <family val="2"/>
      </rPr>
      <t xml:space="preserve"> les informations relatives</t>
    </r>
    <r>
      <rPr>
        <sz val="8"/>
        <color rgb="FF000000"/>
        <rFont val="Arial"/>
        <family val="2"/>
      </rPr>
      <t xml:space="preserve"> </t>
    </r>
    <r>
      <rPr>
        <b/>
        <sz val="8"/>
        <color rgb="FF000000"/>
        <rFont val="Arial"/>
        <family val="2"/>
      </rPr>
      <t>à la nature et à la fréquence des opérations préventives et régulières de maintenance</t>
    </r>
    <r>
      <rPr>
        <sz val="8"/>
        <color rgb="FF000000"/>
        <rFont val="Arial"/>
        <family val="2"/>
      </rPr>
      <t xml:space="preserve">, ainsi qu'à </t>
    </r>
    <r>
      <rPr>
        <b/>
        <sz val="8"/>
        <color rgb="FF000000"/>
        <rFont val="Arial"/>
        <family val="2"/>
      </rPr>
      <t>toute opération préparatoire de nettoyage ou de désinfection,</t>
    </r>
  </si>
  <si>
    <r>
      <t xml:space="preserve">— </t>
    </r>
    <r>
      <rPr>
        <b/>
        <sz val="8"/>
        <color rgb="FF000000"/>
        <rFont val="Arial"/>
        <family val="2"/>
      </rPr>
      <t>l'indication de tout composant consommable</t>
    </r>
    <r>
      <rPr>
        <sz val="8"/>
        <color rgb="FF000000"/>
        <rFont val="Arial"/>
        <family val="2"/>
      </rPr>
      <t xml:space="preserve"> et de la manière de le remplacer,</t>
    </r>
  </si>
  <si>
    <r>
      <t>—</t>
    </r>
    <r>
      <rPr>
        <b/>
        <sz val="8"/>
        <color rgb="FF000000"/>
        <rFont val="Arial"/>
        <family val="2"/>
      </rPr>
      <t xml:space="preserve"> les informations relatives à tout étalonnage nécessaire pour garantir que le dispositif fonctionne correctement</t>
    </r>
    <r>
      <rPr>
        <sz val="8"/>
        <color rgb="FF000000"/>
        <rFont val="Arial"/>
        <family val="2"/>
      </rPr>
      <t xml:space="preserve"> et en toute sécurité pendant sa durée de vie prévue, et</t>
    </r>
  </si>
  <si>
    <r>
      <t>—</t>
    </r>
    <r>
      <rPr>
        <b/>
        <sz val="8"/>
        <color rgb="FF000000"/>
        <rFont val="Arial"/>
        <family val="2"/>
      </rPr>
      <t xml:space="preserve"> les méthodes d'élimination des risques</t>
    </r>
    <r>
      <rPr>
        <sz val="8"/>
        <color rgb="FF000000"/>
        <rFont val="Arial"/>
        <family val="2"/>
      </rPr>
      <t xml:space="preserve"> auxquels sont </t>
    </r>
    <r>
      <rPr>
        <b/>
        <sz val="8"/>
        <color rgb="FF000000"/>
        <rFont val="Arial"/>
        <family val="2"/>
      </rPr>
      <t>exposées les personnes intervenant dans l'installation, l'étalonnage ou la maintenance</t>
    </r>
    <r>
      <rPr>
        <sz val="8"/>
        <color rgb="FF000000"/>
        <rFont val="Arial"/>
        <family val="2"/>
      </rPr>
      <t xml:space="preserve"> du dispositif;</t>
    </r>
  </si>
  <si>
    <r>
      <t>23.4.l) si le dispositif est fourni à l'état stérile,</t>
    </r>
    <r>
      <rPr>
        <b/>
        <sz val="8"/>
        <color rgb="FF000000"/>
        <rFont val="Arial"/>
        <family val="2"/>
      </rPr>
      <t xml:space="preserve"> les instructions à suivre si le conditionnement stérile a été endommagé ou involontairement ouvert avant utilisation</t>
    </r>
    <r>
      <rPr>
        <sz val="8"/>
        <color rgb="FF000000"/>
        <rFont val="Arial"/>
        <family val="2"/>
      </rPr>
      <t>;</t>
    </r>
  </si>
  <si>
    <r>
      <t>m) si le dispositif</t>
    </r>
    <r>
      <rPr>
        <b/>
        <sz val="8"/>
        <color rgb="FF000000"/>
        <rFont val="Arial"/>
        <family val="2"/>
      </rPr>
      <t xml:space="preserve"> est fourni à l'état non stérile et qu'il doit être stérilisé avant utilisation, les instructions à suivre en vue de sa stérilisation;</t>
    </r>
  </si>
  <si>
    <r>
      <t xml:space="preserve">23.4.n) si le </t>
    </r>
    <r>
      <rPr>
        <b/>
        <sz val="8"/>
        <color rgb="FF000000"/>
        <rFont val="Arial"/>
        <family val="2"/>
      </rPr>
      <t>dispositif est réutilisable</t>
    </r>
    <r>
      <rPr>
        <sz val="8"/>
        <color rgb="FF000000"/>
        <rFont val="Arial"/>
        <family val="2"/>
      </rPr>
      <t>, les informations relatives aux</t>
    </r>
    <r>
      <rPr>
        <b/>
        <sz val="8"/>
        <color rgb="FF000000"/>
        <rFont val="Arial"/>
        <family val="2"/>
      </rPr>
      <t xml:space="preserve"> procédés appropriés pour permettre sa réutilisation, notamment le nettoyage, la désinfection, le conditionnemen</t>
    </r>
    <r>
      <rPr>
        <sz val="8"/>
        <color rgb="FF000000"/>
        <rFont val="Arial"/>
        <family val="2"/>
      </rPr>
      <t>t et, s'il y a lieu,</t>
    </r>
    <r>
      <rPr>
        <b/>
        <sz val="8"/>
        <color rgb="FF000000"/>
        <rFont val="Arial"/>
        <family val="2"/>
      </rPr>
      <t xml:space="preserve"> la méthode validée de stérilisation</t>
    </r>
    <r>
      <rPr>
        <sz val="8"/>
        <color rgb="FF000000"/>
        <rFont val="Arial"/>
        <family val="2"/>
      </rPr>
      <t xml:space="preserve"> </t>
    </r>
    <r>
      <rPr>
        <b/>
        <sz val="8"/>
        <color rgb="FF000000"/>
        <rFont val="Arial"/>
        <family val="2"/>
      </rPr>
      <t>convenant à l'État ou aux États membres dans lesquels le dispositif a été mis sur le marché</t>
    </r>
    <r>
      <rPr>
        <sz val="8"/>
        <color rgb="FF000000"/>
        <rFont val="Arial"/>
        <family val="2"/>
      </rPr>
      <t xml:space="preserve">. </t>
    </r>
    <r>
      <rPr>
        <b/>
        <sz val="8"/>
        <color rgb="FF000000"/>
        <rFont val="Arial"/>
        <family val="2"/>
      </rPr>
      <t>Des informations sont fournies permettant de déterminer quand un dispositif ne devrait plus être réutilisé</t>
    </r>
    <r>
      <rPr>
        <sz val="8"/>
        <color rgb="FF000000"/>
        <rFont val="Arial"/>
        <family val="2"/>
      </rPr>
      <t>, comme par exemple</t>
    </r>
    <r>
      <rPr>
        <b/>
        <sz val="8"/>
        <color rgb="FF000000"/>
        <rFont val="Arial"/>
        <family val="2"/>
      </rPr>
      <t xml:space="preserve"> les signes de dégradation matérielle</t>
    </r>
    <r>
      <rPr>
        <sz val="8"/>
        <color rgb="FF000000"/>
        <rFont val="Arial"/>
        <family val="2"/>
      </rPr>
      <t xml:space="preserve"> ou le </t>
    </r>
    <r>
      <rPr>
        <b/>
        <sz val="8"/>
        <color rgb="FF000000"/>
        <rFont val="Arial"/>
        <family val="2"/>
      </rPr>
      <t>nombre maximal de réutilisations admissibles</t>
    </r>
    <r>
      <rPr>
        <sz val="8"/>
        <color rgb="FF000000"/>
        <rFont val="Arial"/>
        <family val="2"/>
      </rPr>
      <t>;</t>
    </r>
  </si>
  <si>
    <r>
      <t xml:space="preserve">23.4.o) </t>
    </r>
    <r>
      <rPr>
        <b/>
        <sz val="8"/>
        <color rgb="FF000000"/>
        <rFont val="Arial"/>
        <family val="2"/>
      </rPr>
      <t>L'indication</t>
    </r>
    <r>
      <rPr>
        <sz val="8"/>
        <color rgb="FF000000"/>
        <rFont val="Arial"/>
        <family val="2"/>
      </rPr>
      <t xml:space="preserve">, le cas échéant, </t>
    </r>
    <r>
      <rPr>
        <b/>
        <sz val="8"/>
        <color rgb="FF000000"/>
        <rFont val="Arial"/>
        <family val="2"/>
      </rPr>
      <t>qu'un dispositif ne peut être réutilisé que s'il a été reconditionné sous la responsabilité du fabricant</t>
    </r>
    <r>
      <rPr>
        <sz val="8"/>
        <color rgb="FF000000"/>
        <rFont val="Arial"/>
        <family val="2"/>
      </rPr>
      <t xml:space="preserve"> pour être conforme aux exigences générales en matière de sécurité et de performances</t>
    </r>
  </si>
  <si>
    <t>©NYAGAM D - Contact : nyagamdonald@gmail.com</t>
  </si>
  <si>
    <t> © UTC 2020 - Master IDS -  Etude complète : travaux.master.utc.fr réf n° IDS064</t>
  </si>
  <si>
    <r>
      <t xml:space="preserve">23.4.p) Si le dispositif </t>
    </r>
    <r>
      <rPr>
        <b/>
        <sz val="8"/>
        <color rgb="FF000000"/>
        <rFont val="Arial"/>
        <family val="2"/>
      </rPr>
      <t>porte une indication précisant qu'il est à usage unique,</t>
    </r>
    <r>
      <rPr>
        <sz val="8"/>
        <color rgb="FF000000"/>
        <rFont val="Arial"/>
        <family val="2"/>
      </rPr>
      <t xml:space="preserve"> des informations sur </t>
    </r>
    <r>
      <rPr>
        <b/>
        <sz val="8"/>
        <color rgb="FF000000"/>
        <rFont val="Arial"/>
        <family val="2"/>
      </rPr>
      <t>les caractéristiques et facteurs techniques connus du fabricant susceptibles d'engendrer un risque en cas de réutilisation</t>
    </r>
    <r>
      <rPr>
        <sz val="8"/>
        <color rgb="FF000000"/>
        <rFont val="Arial"/>
        <family val="2"/>
      </rPr>
      <t xml:space="preserve"> du dispositif. </t>
    </r>
  </si>
  <si>
    <r>
      <t>23.4.p)</t>
    </r>
    <r>
      <rPr>
        <b/>
        <sz val="8"/>
        <color rgb="FF000000"/>
        <rFont val="Arial"/>
        <family val="2"/>
      </rPr>
      <t xml:space="preserve"> Ces informations reposent sur une section spécifique de la documentation</t>
    </r>
    <r>
      <rPr>
        <sz val="8"/>
        <color rgb="FF000000"/>
        <rFont val="Arial"/>
        <family val="2"/>
      </rPr>
      <t xml:space="preserve"> du fabricant</t>
    </r>
    <r>
      <rPr>
        <b/>
        <sz val="8"/>
        <color rgb="FF000000"/>
        <rFont val="Arial"/>
        <family val="2"/>
      </rPr>
      <t xml:space="preserve"> relative à la gestion des risques</t>
    </r>
    <r>
      <rPr>
        <sz val="8"/>
        <color rgb="FF000000"/>
        <rFont val="Arial"/>
        <family val="2"/>
      </rPr>
      <t xml:space="preserve">, exposant en détail ces caractéristiques et facteurs techniques. </t>
    </r>
    <r>
      <rPr>
        <b/>
        <sz val="8"/>
        <color rgb="FF000000"/>
        <rFont val="Arial"/>
        <family val="2"/>
      </rPr>
      <t>Si, conformément à la section 23.1, point d)</t>
    </r>
    <r>
      <rPr>
        <sz val="8"/>
        <color rgb="FF000000"/>
        <rFont val="Arial"/>
        <family val="2"/>
      </rPr>
      <t>, aucune notice d'utilisation n'est requise,</t>
    </r>
    <r>
      <rPr>
        <b/>
        <sz val="8"/>
        <color rgb="FF000000"/>
        <rFont val="Arial"/>
        <family val="2"/>
      </rPr>
      <t xml:space="preserve"> ces informations sont fournies à l'utilisateur sur demande;</t>
    </r>
  </si>
  <si>
    <r>
      <t xml:space="preserve">23.4.q) pour les dispositifs destinés à être utilisés avec d'autres dispositifs et/ou des équipements d'usage général:
</t>
    </r>
    <r>
      <rPr>
        <b/>
        <sz val="8"/>
        <color rgb="FF000000"/>
        <rFont val="Arial"/>
        <family val="2"/>
      </rPr>
      <t>— les informations permettant d'identifier ces dispositifs ou équipements, de manière à permettre une combinaison sûre</t>
    </r>
    <r>
      <rPr>
        <sz val="8"/>
        <color rgb="FF000000"/>
        <rFont val="Arial"/>
        <family val="2"/>
      </rPr>
      <t>, et/ou</t>
    </r>
  </si>
  <si>
    <r>
      <t xml:space="preserve">— </t>
    </r>
    <r>
      <rPr>
        <b/>
        <sz val="8"/>
        <color rgb="FF000000"/>
        <rFont val="Arial"/>
        <family val="2"/>
      </rPr>
      <t>les informations sur toute restriction connue à la combinaison avec des dispositifs</t>
    </r>
    <r>
      <rPr>
        <sz val="8"/>
        <color rgb="FF000000"/>
        <rFont val="Arial"/>
        <family val="2"/>
      </rPr>
      <t xml:space="preserve"> et des équipements;</t>
    </r>
  </si>
  <si>
    <r>
      <t xml:space="preserve">23.4.r) si le dispositif émet des rayonnements à des fins médicales:
— des informations détaillées sur </t>
    </r>
    <r>
      <rPr>
        <b/>
        <sz val="8"/>
        <color rgb="FF000000"/>
        <rFont val="Arial"/>
        <family val="2"/>
      </rPr>
      <t>la nature, le type et, s'il y a lieu, l'intensité et la distribution des rayonnements émis,</t>
    </r>
  </si>
  <si>
    <r>
      <t xml:space="preserve">— </t>
    </r>
    <r>
      <rPr>
        <b/>
        <sz val="8"/>
        <color rgb="FF000000"/>
        <rFont val="Arial"/>
        <family val="2"/>
      </rPr>
      <t>les moyens de protection du patient, de l'utilisateur ou de toute autre personne contre une irradiation non intentionnelle</t>
    </r>
    <r>
      <rPr>
        <sz val="8"/>
        <color rgb="FF000000"/>
        <rFont val="Arial"/>
        <family val="2"/>
      </rPr>
      <t xml:space="preserve"> lors de l'utilisation du dispositif;</t>
    </r>
  </si>
  <si>
    <r>
      <t xml:space="preserve">23.4.s) les informations permettant à l'utilisateur et/ou au patient </t>
    </r>
    <r>
      <rPr>
        <b/>
        <sz val="8"/>
        <color rgb="FF000000"/>
        <rFont val="Arial"/>
        <family val="2"/>
      </rPr>
      <t xml:space="preserve">d'avoir connaissance de toute mise en garde, précaution, contre-indication, mesure requise et restriction d'utilisation concernant le dispositif. </t>
    </r>
    <r>
      <rPr>
        <sz val="8"/>
        <color rgb="FF000000"/>
        <rFont val="Arial"/>
        <family val="2"/>
      </rPr>
      <t xml:space="preserve">Ces informations permettent à l'utilisateur, le cas échéant, d'informer le patient de toute mise en garde, précaution, contre-indication, mesure requise et restriction d'utilisation concernant le dispositif. </t>
    </r>
    <r>
      <rPr>
        <b/>
        <sz val="8"/>
        <color rgb="FF000000"/>
        <rFont val="Arial"/>
        <family val="2"/>
      </rPr>
      <t>Ces informations concernent, s'il y a lieu le choix des substances administrées</t>
    </r>
  </si>
  <si>
    <r>
      <t>— l</t>
    </r>
    <r>
      <rPr>
        <b/>
        <sz val="8"/>
        <color rgb="FF000000"/>
        <rFont val="Arial"/>
        <family val="2"/>
      </rPr>
      <t>es mises en garde, précautions et/ou mesures requises en cas de dysfonctionnement</t>
    </r>
    <r>
      <rPr>
        <sz val="8"/>
        <color rgb="FF000000"/>
        <rFont val="Arial"/>
        <family val="2"/>
      </rPr>
      <t xml:space="preserve"> du dispositif ou de variation de ses performances susceptible d'influer sur la sécurité,</t>
    </r>
  </si>
  <si>
    <r>
      <t>—</t>
    </r>
    <r>
      <rPr>
        <b/>
        <sz val="8"/>
        <color rgb="FF000000"/>
        <rFont val="Arial"/>
        <family val="2"/>
      </rPr>
      <t xml:space="preserve"> les mises en garde, précautions et/ou mesures requises en ce qui concerne l'exposition à des influences externes ou des conditions d'environnement</t>
    </r>
    <r>
      <rPr>
        <sz val="8"/>
        <color rgb="FF000000"/>
        <rFont val="Arial"/>
        <family val="2"/>
      </rPr>
      <t xml:space="preserve"> raisonnablement prévisibles, telles que</t>
    </r>
    <r>
      <rPr>
        <b/>
        <sz val="8"/>
        <color rgb="FF000000"/>
        <rFont val="Arial"/>
        <family val="2"/>
      </rPr>
      <t xml:space="preserve"> les champs magnétiques, les effets électriques et électromagnétiques externes, les décharges électrostatiques,</t>
    </r>
    <r>
      <rPr>
        <sz val="8"/>
        <color rgb="FF000000"/>
        <rFont val="Arial"/>
        <family val="2"/>
      </rPr>
      <t xml:space="preserve"> les radiations associées aux procédures diagnostiques et thérapeutiques, </t>
    </r>
    <r>
      <rPr>
        <b/>
        <sz val="8"/>
        <color rgb="FF000000"/>
        <rFont val="Arial"/>
        <family val="2"/>
      </rPr>
      <t>la pression, l'humidité ou la température,</t>
    </r>
  </si>
  <si>
    <r>
      <t xml:space="preserve">— </t>
    </r>
    <r>
      <rPr>
        <b/>
        <sz val="8"/>
        <color rgb="FF000000"/>
        <rFont val="Arial"/>
        <family val="2"/>
      </rPr>
      <t>les mises en garde, précautions et/ou mesures requises en ce qui concerne les risques d'interférence liée à la présenc</t>
    </r>
    <r>
      <rPr>
        <sz val="8"/>
        <color rgb="FF000000"/>
        <rFont val="Arial"/>
        <family val="2"/>
      </rPr>
      <t>e raisonnablement prévisible du dispositif lors d'investigations diagnostiques, d'évaluations, de traitements thérapeutiques ou d'autres procédures spécifiques, par exemple des interférences électromagnétiques du dispositif avec d'autres équipements,</t>
    </r>
  </si>
  <si>
    <r>
      <t>— si le dispositif est destiné à administrer des médicaments, des tissus ou cellules d'origine humaine ou animale ou leurs dérivés, ou des substances biologiques,</t>
    </r>
    <r>
      <rPr>
        <b/>
        <sz val="8"/>
        <color rgb="FF000000"/>
        <rFont val="Arial"/>
        <family val="2"/>
      </rPr>
      <t xml:space="preserve"> toute restriction ou incompatibilité concernant lechoix des substances administrées,</t>
    </r>
  </si>
  <si>
    <r>
      <t xml:space="preserve">— les mises en garde, précautions et/ou restrictions </t>
    </r>
    <r>
      <rPr>
        <b/>
        <sz val="8"/>
        <color rgb="FF000000"/>
        <rFont val="Arial"/>
        <family val="2"/>
      </rPr>
      <t>concernant le médicament ou la matière biologique qui fait partie intégrante du dispositif, et</t>
    </r>
  </si>
  <si>
    <r>
      <t>—</t>
    </r>
    <r>
      <rPr>
        <b/>
        <sz val="8"/>
        <color rgb="FF000000"/>
        <rFont val="Arial"/>
        <family val="2"/>
      </rPr>
      <t xml:space="preserve"> les précautions relatives aux matériaux intégrés au dispositif qui consistent en substances cancérogènes, mutagènes ou toxiques pour la reproduction ou en perturbateurs endocriniens,</t>
    </r>
    <r>
      <rPr>
        <sz val="8"/>
        <color rgb="FF000000"/>
        <rFont val="Arial"/>
        <family val="2"/>
      </rPr>
      <t xml:space="preserve"> ou qui contiennent de telles substances, ou qui peuvent provoquer une sensibilisation ou une réaction allergique du patient ou de l'utilisateur;</t>
    </r>
  </si>
  <si>
    <r>
      <t xml:space="preserve">23.4.t) Dans le cas des dispositifs qui sont composés de substances ou de combinaisons de substances qui sont destinées à être introduites dans le corps humain et qui sont absorbées par le corps humain ou dispersées localement dans celui-ci, </t>
    </r>
    <r>
      <rPr>
        <b/>
        <sz val="8"/>
        <color rgb="FF000000"/>
        <rFont val="Arial"/>
        <family val="2"/>
      </rPr>
      <t>les mises en garde et précautions, le cas échéant, liées au profil général d'interaction entre le dispositif et les produits de son métabolisme et d'autres dispositifs, médicaments et substances</t>
    </r>
    <r>
      <rPr>
        <sz val="8"/>
        <color rgb="FF000000"/>
        <rFont val="Arial"/>
        <family val="2"/>
      </rPr>
      <t xml:space="preserve">, ainsi que les contre-indications, les effets secondaires indésirables et les risques liés au surdosage; </t>
    </r>
  </si>
  <si>
    <r>
      <t>23.4.u) dans le cas des dispositifs implantables,</t>
    </r>
    <r>
      <rPr>
        <b/>
        <sz val="8"/>
        <color rgb="FF000000"/>
        <rFont val="Arial"/>
        <family val="2"/>
      </rPr>
      <t xml:space="preserve"> les informations quantitatives et qualitatives générales sur les matériaux et substances auxquels les patients sont susceptibles d'être exposés</t>
    </r>
    <r>
      <rPr>
        <sz val="8"/>
        <color rgb="FF000000"/>
        <rFont val="Arial"/>
        <family val="2"/>
      </rPr>
      <t>;</t>
    </r>
  </si>
  <si>
    <r>
      <t xml:space="preserve">— </t>
    </r>
    <r>
      <rPr>
        <b/>
        <sz val="8"/>
        <color rgb="FF000000"/>
        <rFont val="Arial"/>
        <family val="2"/>
      </rPr>
      <t>sur les risques physiques</t>
    </r>
    <r>
      <rPr>
        <sz val="8"/>
        <color rgb="FF000000"/>
        <rFont val="Arial"/>
        <family val="2"/>
      </rPr>
      <t xml:space="preserve"> provenant, par exemple, d'objets piquants et coupants.
Si, conformément à la section 23.1, point d), aucune notice d'utilisation n'est requise, ces informations sont fournies à l'utilisateur sur demande;</t>
    </r>
  </si>
  <si>
    <r>
      <t xml:space="preserve">23.4.v) </t>
    </r>
    <r>
      <rPr>
        <b/>
        <sz val="8"/>
        <color rgb="FF000000"/>
        <rFont val="Arial"/>
        <family val="2"/>
      </rPr>
      <t>les mises en garde ou les précautions requises pour favoriser une élimination sûre du dispositif, de ses accessoires et des consommables</t>
    </r>
    <r>
      <rPr>
        <sz val="8"/>
        <color rgb="FF000000"/>
        <rFont val="Arial"/>
        <family val="2"/>
      </rPr>
      <t xml:space="preserve"> avec lesquels il est utilisé, le cas échéant. Ces informations portent notamment, s'il y a lieu:
— </t>
    </r>
    <r>
      <rPr>
        <b/>
        <sz val="8"/>
        <color rgb="FF000000"/>
        <rFont val="Arial"/>
        <family val="2"/>
      </rPr>
      <t xml:space="preserve">sur les risques d'infection et les risques microbiens </t>
    </r>
    <r>
      <rPr>
        <sz val="8"/>
        <color rgb="FF000000"/>
        <rFont val="Arial"/>
        <family val="2"/>
      </rPr>
      <t>dus par exemple à des explants, des aiguilles ou un équipement chirurgical contaminés par des substances d'origine humaine potentiellement infectieuses, et</t>
    </r>
  </si>
  <si>
    <r>
      <t>23.4.w) pour les dispositifs destinés à être utilisés par des profanes</t>
    </r>
    <r>
      <rPr>
        <b/>
        <sz val="8"/>
        <color rgb="FF000000"/>
        <rFont val="Arial"/>
        <family val="2"/>
      </rPr>
      <t>, les circonstances dans lesquelles l'utilisateur devrait consulter un professionnel de la santé;</t>
    </r>
  </si>
  <si>
    <r>
      <t>23.4.aa) Les mises en garde, précautions ou mesures à prendre par le patient ou par un professionnel de la santé</t>
    </r>
    <r>
      <rPr>
        <b/>
        <sz val="8"/>
        <color rgb="FF000000"/>
        <rFont val="Arial"/>
        <family val="2"/>
      </rPr>
      <t xml:space="preserve"> à l'égard des interférences réciproques avec des sources ou conditions d'environnement extérieures</t>
    </r>
    <r>
      <rPr>
        <sz val="8"/>
        <color rgb="FF000000"/>
        <rFont val="Arial"/>
        <family val="2"/>
      </rPr>
      <t xml:space="preserve"> ou des examens médicaux raisonnablement prévisibles ;</t>
    </r>
  </si>
  <si>
    <r>
      <t xml:space="preserve">23.4.aa) </t>
    </r>
    <r>
      <rPr>
        <b/>
        <sz val="8"/>
        <color rgb="FF000000"/>
        <rFont val="Arial"/>
        <family val="2"/>
      </rPr>
      <t>Toute information sur la durée de vie prévue</t>
    </r>
    <r>
      <rPr>
        <sz val="8"/>
        <color rgb="FF000000"/>
        <rFont val="Arial"/>
        <family val="2"/>
      </rPr>
      <t xml:space="preserve"> du dispositif ;</t>
    </r>
  </si>
  <si>
    <r>
      <t xml:space="preserve">23.4.aa) Toute autre information </t>
    </r>
    <r>
      <rPr>
        <b/>
        <sz val="8"/>
        <color rgb="FF000000"/>
        <rFont val="Arial"/>
        <family val="2"/>
      </rPr>
      <t>destinée à garantir l'utilisation sûre du dispositif</t>
    </r>
    <r>
      <rPr>
        <sz val="8"/>
        <color rgb="FF000000"/>
        <rFont val="Arial"/>
        <family val="2"/>
      </rPr>
      <t xml:space="preserve"> par le patient</t>
    </r>
  </si>
  <si>
    <r>
      <t xml:space="preserve">23.4.z) </t>
    </r>
    <r>
      <rPr>
        <b/>
        <sz val="8"/>
        <color rgb="FF000000"/>
        <rFont val="Arial"/>
        <family val="2"/>
      </rPr>
      <t>une mention à l'intention de l'utilisateur et/ou du patient indiquant que tout incident grave survenu en lien avec le dispositif devrait faire l'objet d'une notification au fabricant et à l'autorité compétente de l'État membre</t>
    </r>
    <r>
      <rPr>
        <sz val="8"/>
        <color rgb="FF000000"/>
        <rFont val="Arial"/>
        <family val="2"/>
      </rPr>
      <t xml:space="preserve"> dans lequel l'utilisateur et/ou le patient est établi</t>
    </r>
  </si>
  <si>
    <r>
      <t>23.4.y)</t>
    </r>
    <r>
      <rPr>
        <b/>
        <sz val="8"/>
        <color rgb="FF000000"/>
        <rFont val="Arial"/>
        <family val="2"/>
      </rPr>
      <t xml:space="preserve"> la date de publication de la notice d'utilisation</t>
    </r>
    <r>
      <rPr>
        <sz val="8"/>
        <color rgb="FF000000"/>
        <rFont val="Arial"/>
        <family val="2"/>
      </rPr>
      <t xml:space="preserve"> ou, si celle-ci a été révisée, </t>
    </r>
    <r>
      <rPr>
        <b/>
        <sz val="8"/>
        <color rgb="FF000000"/>
        <rFont val="Arial"/>
        <family val="2"/>
      </rPr>
      <t>la date de publication et le numéro de version de la notice d'utilisation;</t>
    </r>
  </si>
  <si>
    <r>
      <t>23.4.x) pour</t>
    </r>
    <r>
      <rPr>
        <b/>
        <sz val="8"/>
        <color rgb="FF000000"/>
        <rFont val="Arial"/>
        <family val="2"/>
      </rPr>
      <t xml:space="preserve"> les dispositifs n'ayant pas de finalité médicale</t>
    </r>
    <r>
      <rPr>
        <sz val="8"/>
        <color rgb="FF000000"/>
        <rFont val="Arial"/>
        <family val="2"/>
      </rPr>
      <t xml:space="preserve">  des </t>
    </r>
    <r>
      <rPr>
        <b/>
        <sz val="8"/>
        <color rgb="FF000000"/>
        <rFont val="Arial"/>
        <family val="2"/>
      </rPr>
      <t>informations concernant l'absence de bénéfice clinique</t>
    </r>
    <r>
      <rPr>
        <sz val="8"/>
        <color rgb="FF000000"/>
        <rFont val="Arial"/>
        <family val="2"/>
      </rPr>
      <t xml:space="preserve"> et les risques liés à l'utilisation du dispositif; </t>
    </r>
  </si>
  <si>
    <t>NF EN 60601-2-37 point 201.7.2.101</t>
  </si>
  <si>
    <t>Evaluation</t>
  </si>
  <si>
    <t xml:space="preserve">17. Systèmes électroniques programmables </t>
  </si>
  <si>
    <r>
      <t>— Dispositifs comportant des systèmes électroniques programmables et logiciels qui sont des dispositifs à part entière 
17.1</t>
    </r>
    <r>
      <rPr>
        <b/>
        <sz val="8"/>
        <color rgb="FF000000"/>
        <rFont val="Arial"/>
        <family val="2"/>
      </rPr>
      <t>. Les dispositifs comportant</t>
    </r>
    <r>
      <rPr>
        <sz val="8"/>
        <color rgb="FF000000"/>
        <rFont val="Arial"/>
        <family val="2"/>
      </rPr>
      <t xml:space="preserve"> des systèmes électroniques programmables, notamment des </t>
    </r>
    <r>
      <rPr>
        <b/>
        <sz val="8"/>
        <color rgb="FF000000"/>
        <rFont val="Arial"/>
        <family val="2"/>
      </rPr>
      <t>logiciels, ou les logiciels qui sont des dispositifs à part entière</t>
    </r>
    <r>
      <rPr>
        <sz val="8"/>
        <color rgb="FF000000"/>
        <rFont val="Arial"/>
        <family val="2"/>
      </rPr>
      <t xml:space="preserve"> sont conçus de manière à </t>
    </r>
    <r>
      <rPr>
        <b/>
        <sz val="8"/>
        <color rgb="FF000000"/>
        <rFont val="Arial"/>
        <family val="2"/>
      </rPr>
      <t>garantir la répétabilité, la fiabilité et les performances eu égard à leur utilisation prévue.</t>
    </r>
    <r>
      <rPr>
        <sz val="8"/>
        <color rgb="FF000000"/>
        <rFont val="Arial"/>
        <family val="2"/>
      </rPr>
      <t xml:space="preserve"> En condition de premier défaut, des moyens adéquats sont adoptés pour éliminer ou réduire autant que possible les risques qui en résultent ou la dégradation des performances.</t>
    </r>
  </si>
  <si>
    <t>Doc. 1 : Rapport de gestion des risques</t>
  </si>
  <si>
    <t>Synthèse sur sur la maîtrise des exigences générales en matière de sécurité et de performances de l'annexe I du Règlement (EU) 2017/745</t>
  </si>
  <si>
    <t>Nous soussignés, déclarons sous notre propre responsabilité que les niveaux de satisfaction de nos pratiques professionnelles ont été évaluées sur la Maîtrise des exigences générales en matière de sécurité et de performances du Règlement Européen 2017/745 relatif aux dispositifs médicaux (DM) et aux dispositifs médicaux implantables actifs (DMIA)</t>
  </si>
  <si>
    <t>1.1. Description et spécification du dispositif
a) Le nom ou la dénomination commerciale du produit et une description générale du dispositif, y compris sa destination, et les utilisateurs auxquels il est destiné</t>
  </si>
  <si>
    <t>11.d) Les principes de fonctionnement du dispositif et son mode d'action, démontré scientifiquement si nécessaire.</t>
  </si>
  <si>
    <t>1.1.k) Une description des matières premières intégrées dans les éléments fonctionnels clés et les éléments en contact direct avec le corps humain ou en contact indirect? par exemple, lors de la circulation extracorporelle des liquides corporels.</t>
  </si>
  <si>
    <t>l) Les spécifications techniques, telles que caractéristiques, dimensions et caractéristiques de performance, du dispositif et de toute variante/configuration ou de tout accessoire qui figurent habituellement dans les spécifications du produit mises à disposition de l'utilisateur, par exemple dans des brochures, des catalogues et des publications similaires.</t>
  </si>
  <si>
    <t>1.2. Référenceà desgénérations précédentes etsimilaires du dispositif
1.2.a) Une présentation générale de la ou des générations précédentes du dispositif produites par le fabricant</t>
  </si>
  <si>
    <t>1.2.b) Une présentation générale des dispositifs similaires identifiés disponibles sur le marché de l'Union ou le marché international, s'il en existe.</t>
  </si>
  <si>
    <t>— la ou les étiquettes présentes sur le dispositif et sur son conditionnement, par exemple le conditionnement de chaque unité, le conditionnement de vente, le conditionnement de transport en cas de conditions particulières de manipulation, dans les langues acceptées dans les États membres dans lesquels il est envisagé de vendre le dispositif, et</t>
  </si>
  <si>
    <t>3.a) Informations permettant la compréhension des étapes de la conception du dispositif.</t>
  </si>
  <si>
    <t>La documentation contient des informations permettant de démontrer la conformité avec les exigences générales en matière de sécurité et de performances établies à l'annexe I qui sont applicables au dispositif compte tenu de sa destination, y compris une justification, une validation et une vérification des solutions retenues pour satisfaire auxdites exigences. La démonstration de conformité contient:
4.a) les exigences générales en matière de sécurité et de performances qui s'appliquent au dispositif et les raisons pour lesquelles les autres exigences ne s'y appliquent pas;</t>
  </si>
  <si>
    <t>4.c) les normes harmonisées, spécifications communes ou autres solutions appliquées; et</t>
  </si>
  <si>
    <t>4.d) la référence précise des documents contrôlés fournissant la preuve du respect de chaque norme harmonisée, spécification commune ou autre méthode appliquée pour démontrer la conformité avec les exigences générales en matière de sécurité et de performances. Les informations visées au présent point indiquent où trouver cette preuve dans la documentation technique complète et, le cas échéant, dans le résumé de la documentation technique.</t>
  </si>
  <si>
    <t>La documentation contient des informations sur:
5.a) l'analyse bénéfice/risque</t>
  </si>
  <si>
    <t>La documentation contient les résultats et les analyses critiques de l'ensemble des études et/ou des essais de vérification et de validation qui ont été effectués pour démontrer que le dispositif respecte les exigences du présent règlement, en particulier les exigences générales en matière de sécurité et de performances.
6.1. Données précliniques et cliniques
6.a) Les résultats d'essais, tels que des essais d'ingénierie, en laboratoire, des simulations, et des essais sur des animaux, et d'évaluations contenus dans la littérature publiée qui sont applicables au dispositif, compte tenu de sa destination, ou à des dispositifs similaires, concernant la sécurité préclinique du dispositif et le respect des spécifications.</t>
  </si>
  <si>
    <t>6.1.b) b) Des informations détaillées relatives à la conception des essais, aux protocoles d'essai ou d'étude complets, aux méthodes d'analyse des données, ainsi que des synthèses de données et des conclusions des essais concernant en particulier:
— la biocompatibilité du dispositif, y compris le recensement de tous les matériaux en contact direct ou indirect avec le patient ou l'utilisateur,</t>
  </si>
  <si>
    <t>— la caractérisation physico-chimique et microbiologique,</t>
  </si>
  <si>
    <t>— la sécurité électrique et la compatibilité électromagnétique,</t>
  </si>
  <si>
    <t>— la vérification et la validation du logiciel: description de la conception et du processus de développement du logiciel et preuve de la validation de celui-ci, tel qu'il est utilisé dans le dispositif fini. Ces informations incluent en règle générale un résumé des résultats de l'ensemble de la vérification, de la validation et des essais réalisés en interne et dans un environnement d'utilisation simulé ou réel avant la libération finale. En outre, elles prennent en compte toutes les différentes configurations du matériel informatique et, le cas échéant, des différents systèmes d'exploitation figurant dans les informations fournies par le fabricant,</t>
  </si>
  <si>
    <t>— la stabilité, y compris la durée de conservation en stock, et</t>
  </si>
  <si>
    <t>— les performances et la sécurité.</t>
  </si>
  <si>
    <t>Le cas échéant, il convient de démontrer la conformité avec les dispositions de la directive 2004/10/CE du Parlement européen et du Conseil (1)</t>
  </si>
  <si>
    <t>Si aucun nouvel essai n'a été effectué, la documentation en explique la raison. Cela peut par exemple tenir au fait que des essais de biocompatibilité sur des matériaux identiques ont été réalisés lorsque ces matériaux ont été utilisés dans une version précédente du dispositif, qui a été légalement mise sur le marché ou mise en service.</t>
  </si>
  <si>
    <t>c) Le rapport sur l'évaluation clinique ainsi que ses mises à jour et le plan d'évaluation clinique visé à l'article 61, paragraphe 12, et à l'annexe XIV,partie A.</t>
  </si>
  <si>
    <t>d) Le plan de suivi clinique après commercialisation (SCAC) et le rapport d'évaluation du SCAC, visés à l'annexe XIV, partie B ou une justification expliquant pourquoi un SCAC n'est pas applicable.</t>
  </si>
  <si>
    <t>6.2.f) Dans le cas des dispositifs mis sur le marché ayant une fonction de mesurage, une description des méthodes utilisées pour garantir l'exactitude indiquée dans les spécifications.</t>
  </si>
  <si>
    <t>6.2.g) Si le dispositif doit être raccordé à un ou plusieurs autres dispositifs pour pouvoir fonctionner comme prévu, une description du raccordement/de la configuration incluant la preuve qu'il/elle est conforme aux exigences générales en matière de sécurité et de performances pour tous les dispositifs concernés une fois connectés, au regard des caractéristiques indiquées par le fabricant.</t>
  </si>
  <si>
    <r>
      <t xml:space="preserve">23.4.ab) Pour les dispositifs comportant des systèmes électroniques programmables, notamment des logiciels, ou des logiciels qui sont des dispositifs à part entière, </t>
    </r>
    <r>
      <rPr>
        <b/>
        <sz val="8"/>
        <color rgb="FF000000"/>
        <rFont val="Arial"/>
        <family val="2"/>
      </rPr>
      <t>les exigences minimales concernant le matériel informatique, les caractéristiques des réseaux informatiques et les mesures de sécurité informatique, y compris la protection contre l'accès non autorisé neccessaires</t>
    </r>
    <r>
      <rPr>
        <sz val="8"/>
        <color rgb="FF000000"/>
        <rFont val="Arial"/>
        <family val="2"/>
      </rPr>
      <t xml:space="preserve"> au fonctionnement du logiciel comme prévu</t>
    </r>
  </si>
  <si>
    <t>Preuve documentaire / Correspondance normative</t>
  </si>
  <si>
    <t>Justifications</t>
  </si>
  <si>
    <t>ISO 14971 Table d'analyse des risques</t>
  </si>
  <si>
    <t>NF EN 62366 Table d'analyse de risques</t>
  </si>
  <si>
    <t>NF EN 62366 Dossier d'aptitude à utilisation</t>
  </si>
  <si>
    <t>§ Point 8.8.4.2 de la NF EN 60601-1, Rapport de test "Réf"</t>
  </si>
  <si>
    <t>Inclure toutes les activités de cybersécurité, mesures de sécurité effectuées sur le dispositif</t>
  </si>
  <si>
    <t>Inclure les activités liées au développement du logiciel ou firmware</t>
  </si>
  <si>
    <t>Comprend le DHF, DMR, DHR, Plans qualité, procédures, etc.</t>
  </si>
  <si>
    <t>Inclure les instructions d'utilisation, description technique du dispositif, la documentation d'accompagnement, Etiquetage et Emballage</t>
  </si>
  <si>
    <t>Doc. 2 : Dossier d'ingénierie à l'aptitude à l'utilisation</t>
  </si>
  <si>
    <t>Doc. 4: Système de management de la qualité</t>
  </si>
  <si>
    <t>Doc. 5: Dossier de développement logiciel</t>
  </si>
  <si>
    <t>Doc. 6: Dossier de cybersécurité</t>
  </si>
  <si>
    <t>Doc. 3: Rapports d'essais 
NF EN 60601-1</t>
  </si>
  <si>
    <t>Inclure toutes les activités de surveillance après commercialisation</t>
  </si>
  <si>
    <t>Doc. 7: Surveillance après commercialisation</t>
  </si>
  <si>
    <t>NF EN 62366 Documentation d'accompagnement du dispositif
NF EN 60601-1 Test de cyclage thermique</t>
  </si>
  <si>
    <t>Inclure tous les tests (Bicompatibilité, CEM, essais électriques, mécaniques, thermiques, cyclage etc….) -&gt; Dans le SMQ</t>
  </si>
  <si>
    <t>§ Point 11.6.5 de la NF EN 60601-1 + Marquage des symboles IPXX</t>
  </si>
  <si>
    <t>16.4.d) Les dispositifs émettant des rayonnements ionisants et destinés à la radiothérapie sont conçus et fabriqués de manière à permettre une surveillance et un contrôle fiables de la dose administrée, du type et de l'énergie de faisceau et, s'il y a lieu, de la qualité des rayonnements</t>
  </si>
  <si>
    <t xml:space="preserve">§ Isolation électrique + marquage </t>
  </si>
  <si>
    <t>Inclure dans le dossier de gestiion de risques et prend en compte tous les domaines (énergie, mécanique, la bicompatibilité, électrrostatique, la cybersécurité, etc.)</t>
  </si>
  <si>
    <t>A.I.Ch1(1; 2; 3; 3.a; 3.b; 3.c; 3.d; 3.e; 3.f; 4.a; 4.b; 4.c; 5.a; 8; 9)
A.I.Ch2(10.4.1; 10.5; 10.6; 11.1.a; 11.1.c; 11.7; 14.1; 14.2.a; 14.2.b; 14.2.c; 14.2.d; 14.2.e; 14.2.f; 14.2.g; 14.3; 16.1.a; 16.3; 16.4.c; 17.1; 17.2; 18.1; 18.5; 18.6; 18.7; 18.8; 19.1.a; 19.1.b; 19.1.c; 19.3; 20.1; 20.2; 20.3; 20.4; 20.5; 20.6; 21.1; 21.2; 22.2)</t>
  </si>
  <si>
    <t>A.I.Ch1(1; 5.a; 6; 7)
A.I.Ch2(10.1.a; 10.1.b; 10.1.c; 10.1.d; 10.1.e; 10.1.f; 10.1.g; 10.1.h; 10.5; 10.6; 11.2; 11.3; 11.5; 11.6; 11.7; 12.2; 14.2.b; 14.2.e; 14.2.g; 14.3; 16.2;a; 18.5; 18.6; 18.7; 19.1.a; 19.1.b; 19.1.b; 10.1.c; 19.2; 20.1; 20.2; 20.3; 20.4; 20.6; 21.1)</t>
  </si>
  <si>
    <t>A.I.Ch2(14.1; 14.2.d; 14.2.f; 14.5;14.6; 16.2.B; 16.4.b; 16.4.c; 16.4.d; 17.1; 17.2; 17.3; 17.4; 18.3; 18.4; 21.2; 21.3)</t>
  </si>
  <si>
    <t>A.I.Ch1(14.1; 14.2.d; 14.5; 17.1; 17.2; 17.4; 18.8; 22.1)</t>
  </si>
  <si>
    <t>A.I.Ch1(1; 3.c; 4.b; 4.c; 5.a; 5.b; 6; 7)
A.I.Ch2(10.4.5; 11.1.b; 11.1.d; 11.2; 11.3; 11.4; 11.5; 11.6; 11.7; 11.8; 13.1.b; 13.3; 14.1; 14.2.e; 14.6; 14.7; 16.1.b; 16.2.b; 16.4.b; 17.3; 18.2; 18.3; 18.4; 18.7; 19.1.a; 19.1.b; 19.4; 20.4; 20.5; 21.2; 21.3; 22.1; 22.2; 22.3; et de 23.1 à 23.4.ab )</t>
  </si>
  <si>
    <t>A.I.Ch1(1)
A.I.Ch2(10.4.1; 10.4.1.a; 10.4.1.b; 10.4.2; 10.4.2.a; 10.4.2.b; 10.4.2.c; 10.4.2.d; 10.4.3; 10.4.4; 12.1; 12.2; 13.1.a; 13.1.b; 13.1.c; 13.2.a; 13.2.b; 13.2.c; 13.3; 14.4; 14.7; 15.1; 16.4.d; 19.4)
A.II( de 1 à 6)</t>
  </si>
  <si>
    <t>Annexe III : Documentation technique après commercialisation</t>
  </si>
  <si>
    <t>a) Le plan de surveillance après commercialisation concerne la collecte et l'utilisation des informations
disponibles, notamment:
— les informations concernant les incidents graves, y compris les informations provenant des PSUR, et les mesures correctives desécurité,</t>
  </si>
  <si>
    <t>— les informations concernant les incidents qui ne sont pas des incidents graves et les données relatives aux éventuels effets secondaires indésirables,</t>
  </si>
  <si>
    <t>— les informations provenant du rapport de tendances,</t>
  </si>
  <si>
    <t>— les publications, bases de données et/ou registres techniques ou spécialisés,</t>
  </si>
  <si>
    <t>— les informations fournies par les utilisateurs, les distributeurs et les importateurs, y compris les retours d'information et réclamations, et</t>
  </si>
  <si>
    <t>— les informations publiques concernant des dispositifs médicaux similaires.</t>
  </si>
  <si>
    <t>b) Le plan de surveillance après commercialisation comprend au moins:
— un processus proactif et systématique de collecte des informations visées au point a). Ce processus permet de définir correctement les caractéristiques de performance des dispositifs et d'effectuer une comparaison entre les dispositifs et des produits similaires disponibles sur le marché,</t>
  </si>
  <si>
    <t>— des méthodes et des processus appropriés et efficaces pour l'évaluation des données collectées,</t>
  </si>
  <si>
    <t>— des indicateurs et des seuils adaptés à utiliser pour procéder à la réévaluation continue de l'analyse bénéfice/risque et de la gestion des risques conformément à l'annexe I, section 3,</t>
  </si>
  <si>
    <t>— des méthodes et des outils appropriés et efficaces pour donner suite aux réclamations et analyser les données d'expérience en matière de commercialisation collectées sur le terrain,</t>
  </si>
  <si>
    <t>— des méthodes et des protocoles pour gérer les événements faisant l'objet du rapport de tendances, conformément à l'article 88, notamment les méthodes et protocoles servant à établir une éventuelle progression statistiquement significative de la fréquence ou de la sévérité des incidents ainsi que la période d'observation,</t>
  </si>
  <si>
    <t>— des méthodes et des protocoles permettant une communication efficace avec les autorités compétentes, les organismes notifiés, les opérateurs économiques et les utilisateurs,</t>
  </si>
  <si>
    <t>— une référence aux procédures permettant aux fabricants de satisfaire aux obligations visées aux articles 83, 84 et 86,</t>
  </si>
  <si>
    <t>— des procédures systématiques pour définir et engager les mesures appropriées, y compris des mesures correctives,</t>
  </si>
  <si>
    <t>— des outils efficaces permettant d'identifier et de retrouver les dispositifs susceptibles de nécessiter des mesures correctives, et</t>
  </si>
  <si>
    <t>— un plan de SCAC comme indiqué à l'annexe XIV, partie B, ou tout élément justifiant qu'un SCAC n'est pas applicable.</t>
  </si>
  <si>
    <t>1.2. PSUR visé à l'article 86 et rapport sur la surveillance après commercialisation viséà l'article 85.</t>
  </si>
  <si>
    <t>La documentation technique relative à la surveillance après commercialisation, que le fabricant est tenu d'établir conformément aux articles 83 à 86, est présentée de manière claire, organisée et non ambiguë, sous une forme facilement consultable, et comprend les éléments visés dans la présente annexe.
1.1. Plan de surveillance après commercialisation établi conformément à l'article 84.
Le fabricant démontre, dans un plan de surveillance après commercialisation, qu'il satisfait à l'obligation visée à l'article 83.</t>
  </si>
  <si>
    <t>A.I.Ch1(3.e; 3.f)
A.III(1.1.a; 1.1.b; 1.2)</t>
  </si>
  <si>
    <t>Synthèse par ANNEXE du Règlement 2017/745 relatif aux disposisitfs médicaux (DM) et dispositifs médicaux implantables actifs (DMIA)</t>
  </si>
  <si>
    <t>Synthèse par SOUS-PARTIE de l'ANNEXE I du  Règlement 2017/745 relatif aux disposisitfs médicaux (DM) et dispositifs médicaux implantables actifs (DMIA)</t>
  </si>
  <si>
    <t>Synthèse par SOUS-PARTIE de l' ANNEXE II du Règlement 2017/745 relatif aux disposisitfs médicaux (DM) et dispositifs médicaux implantables actifs (DMIA)</t>
  </si>
  <si>
    <t>§ 11.4 APPAREILS EM et SYSTEMESEM destinés à être utilisés avec des produits anesthésiques inflammables(Catégorie AP/APG) NF EN 60601-1</t>
  </si>
  <si>
    <r>
      <t xml:space="preserve">* Présente les </t>
    </r>
    <r>
      <rPr>
        <b/>
        <sz val="7"/>
        <color theme="1"/>
        <rFont val="Arial"/>
        <family val="2"/>
      </rPr>
      <t xml:space="preserve">exigences des annexes I, II, et III </t>
    </r>
    <r>
      <rPr>
        <sz val="7"/>
        <color theme="1"/>
        <rFont val="Arial"/>
        <family val="2"/>
      </rPr>
      <t>du Règlement concernant uniquement les fabricants (mais pas les mandataires, distributeurs, importateurs...).</t>
    </r>
  </si>
  <si>
    <t>* Graphiques des évaluations moyennes sur les exigences du Règlement (EU) 2017/745</t>
  </si>
  <si>
    <t>* Bilan et synthèse cartographique des preuves documentaires démontrant la maîtrise réglementaire</t>
  </si>
  <si>
    <r>
      <rPr>
        <b/>
        <i/>
        <sz val="5"/>
        <color rgb="FF000000"/>
        <rFont val="Arial"/>
        <family val="2"/>
      </rPr>
      <t xml:space="preserve">Réalisé par </t>
    </r>
    <r>
      <rPr>
        <i/>
        <sz val="5"/>
        <color rgb="FF000000"/>
        <rFont val="Arial"/>
        <family val="2"/>
      </rPr>
      <t>:  NYAGAM KEMAJOU Olivier Donald</t>
    </r>
  </si>
  <si>
    <r>
      <rPr>
        <b/>
        <sz val="7"/>
        <rFont val="Arial"/>
        <family val="2"/>
      </rPr>
      <t xml:space="preserve">OBJECTIFS :   </t>
    </r>
    <r>
      <rPr>
        <sz val="7"/>
        <rFont val="Arial"/>
        <family val="2"/>
      </rPr>
      <t xml:space="preserve">
Cet outil permet aux </t>
    </r>
    <r>
      <rPr>
        <b/>
        <sz val="7"/>
        <rFont val="Arial"/>
        <family val="2"/>
      </rPr>
      <t xml:space="preserve">fabricants de dispositifs médicaux (DM) et dispositifs médicaux implantables actifs (DMIA) de s'évaluer et/ou de suivre leur conformité  aux exigences générales en matière de sécurité et de performances du Règlement 2017/745 relatif au dispositifs médicaux
</t>
    </r>
    <r>
      <rPr>
        <sz val="7"/>
        <rFont val="Arial"/>
        <family val="2"/>
      </rPr>
      <t xml:space="preserve">Cette évaluation a pour but d'identifier les exigences à mettre en œuvre pour se conformer au Règlement. </t>
    </r>
  </si>
  <si>
    <r>
      <rPr>
        <b/>
        <sz val="7"/>
        <rFont val="Arial"/>
        <family val="2"/>
      </rPr>
      <t>REMARQUES :</t>
    </r>
    <r>
      <rPr>
        <sz val="7"/>
        <rFont val="Arial"/>
        <family val="2"/>
      </rPr>
      <t xml:space="preserve">
Si une exigence est déclarée "</t>
    </r>
    <r>
      <rPr>
        <b/>
        <sz val="7"/>
        <rFont val="Arial"/>
        <family val="2"/>
      </rPr>
      <t>Non applicable</t>
    </r>
    <r>
      <rPr>
        <sz val="7"/>
        <rFont val="Arial"/>
        <family val="2"/>
      </rPr>
      <t xml:space="preserve">", elle ne sera pas prise en compte dans le calcul du score de l'évaluation finale, mais </t>
    </r>
    <r>
      <rPr>
        <b/>
        <sz val="7"/>
        <rFont val="Arial"/>
        <family val="2"/>
      </rPr>
      <t xml:space="preserve">elle doit être dûment justifiée. </t>
    </r>
    <r>
      <rPr>
        <sz val="7"/>
        <rFont val="Arial"/>
        <family val="2"/>
      </rPr>
      <t xml:space="preserve">Certaines exigences réclament des preuves documentaires dont le bilan est montré dans l'onglet </t>
    </r>
    <r>
      <rPr>
        <b/>
        <sz val="7"/>
        <rFont val="Arial"/>
        <family val="2"/>
      </rPr>
      <t>{Maitrise documentaire}.</t>
    </r>
  </si>
  <si>
    <t xml:space="preserve"> {Evaluation par Annexe} : 278 critères</t>
  </si>
  <si>
    <t xml:space="preserve">  Résultats globaux de l'évaluation sur les exigences générales en matière de sécurité et de performances du Règlement (EU) 2017/745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</si>
</sst>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106">
    <font>
      <sz val="12"/>
      <color theme="1"/>
      <name val="ArialMT"/>
      <family val="2"/>
    </font>
    <font>
      <sz val="10"/>
      <name val="Arial"/>
      <family val="2"/>
    </font>
    <font>
      <u/>
      <sz val="11"/>
      <color theme="10"/>
      <name val="Calibri"/>
      <family val="2"/>
      <scheme val="minor"/>
    </font>
    <font>
      <sz val="11"/>
      <color theme="1"/>
      <name val="Calibri"/>
      <family val="2"/>
      <scheme val="minor"/>
    </font>
    <font>
      <sz val="8"/>
      <name val="ArialMT"/>
      <family val="2"/>
    </font>
    <font>
      <u/>
      <sz val="12"/>
      <color theme="11"/>
      <name val="ArialMT"/>
      <family val="2"/>
    </font>
    <font>
      <sz val="12"/>
      <color theme="1"/>
      <name val="ArialMT"/>
      <family val="2"/>
    </font>
    <font>
      <sz val="12"/>
      <color theme="1"/>
      <name val="Calibri Light"/>
      <family val="2"/>
      <scheme val="major"/>
    </font>
    <font>
      <b/>
      <sz val="12"/>
      <color theme="0"/>
      <name val="Calibri Light"/>
      <family val="2"/>
      <scheme val="major"/>
    </font>
    <font>
      <sz val="8"/>
      <color indexed="12"/>
      <name val="Arial"/>
      <family val="2"/>
    </font>
    <font>
      <b/>
      <sz val="12"/>
      <color theme="1"/>
      <name val="Calibri Light"/>
      <family val="2"/>
      <scheme val="major"/>
    </font>
    <font>
      <sz val="12"/>
      <color rgb="FF900000"/>
      <name val="Calibri Light"/>
      <family val="2"/>
      <scheme val="major"/>
    </font>
    <font>
      <b/>
      <sz val="12"/>
      <color rgb="FF900000"/>
      <name val="Calibri Light"/>
      <family val="2"/>
      <scheme val="major"/>
    </font>
    <font>
      <b/>
      <sz val="12"/>
      <color rgb="FF00B050"/>
      <name val="ArialMT"/>
    </font>
    <font>
      <i/>
      <sz val="6"/>
      <color theme="1"/>
      <name val="Arial"/>
      <family val="2"/>
    </font>
    <font>
      <i/>
      <sz val="6"/>
      <name val="Arial"/>
      <family val="2"/>
    </font>
    <font>
      <i/>
      <sz val="8"/>
      <name val="Arial"/>
      <family val="2"/>
    </font>
    <font>
      <sz val="8"/>
      <color indexed="8"/>
      <name val="Arial"/>
      <family val="2"/>
    </font>
    <font>
      <sz val="12"/>
      <color theme="1"/>
      <name val="Arial"/>
      <family val="2"/>
    </font>
    <font>
      <i/>
      <sz val="8"/>
      <color rgb="FF0432FF"/>
      <name val="Arial"/>
      <family val="2"/>
    </font>
    <font>
      <b/>
      <sz val="10"/>
      <color theme="0"/>
      <name val="Arial"/>
      <family val="2"/>
    </font>
    <font>
      <sz val="8"/>
      <name val="Arial"/>
      <family val="2"/>
    </font>
    <font>
      <b/>
      <sz val="8"/>
      <name val="Arial"/>
      <family val="2"/>
    </font>
    <font>
      <b/>
      <sz val="8"/>
      <color theme="1"/>
      <name val="Arial"/>
      <family val="2"/>
    </font>
    <font>
      <sz val="8"/>
      <color theme="1"/>
      <name val="Arial"/>
      <family val="2"/>
    </font>
    <font>
      <b/>
      <sz val="8"/>
      <color rgb="FF900000"/>
      <name val="Arial"/>
      <family val="2"/>
    </font>
    <font>
      <sz val="8"/>
      <color rgb="FF900000"/>
      <name val="Arial"/>
      <family val="2"/>
    </font>
    <font>
      <b/>
      <sz val="6"/>
      <color theme="1"/>
      <name val="Arial"/>
      <family val="2"/>
    </font>
    <font>
      <sz val="6"/>
      <color theme="1"/>
      <name val="Arial"/>
      <family val="2"/>
    </font>
    <font>
      <sz val="6"/>
      <color rgb="FF900000"/>
      <name val="Arial"/>
      <family val="2"/>
    </font>
    <font>
      <b/>
      <sz val="6"/>
      <color rgb="FF900000"/>
      <name val="Arial"/>
      <family val="2"/>
    </font>
    <font>
      <sz val="6"/>
      <color indexed="8"/>
      <name val="Arial"/>
      <family val="2"/>
    </font>
    <font>
      <sz val="7"/>
      <color theme="1"/>
      <name val="Arial"/>
      <family val="2"/>
    </font>
    <font>
      <b/>
      <sz val="7"/>
      <color theme="1"/>
      <name val="Arial"/>
      <family val="2"/>
    </font>
    <font>
      <b/>
      <sz val="7"/>
      <color rgb="FF900000"/>
      <name val="Arial"/>
      <family val="2"/>
    </font>
    <font>
      <sz val="7"/>
      <color rgb="FF900000"/>
      <name val="Arial"/>
      <family val="2"/>
    </font>
    <font>
      <i/>
      <sz val="6"/>
      <color rgb="FF000000"/>
      <name val="Arial"/>
      <family val="2"/>
    </font>
    <font>
      <b/>
      <i/>
      <sz val="6"/>
      <color rgb="FF000000"/>
      <name val="Arial"/>
      <family val="2"/>
    </font>
    <font>
      <i/>
      <sz val="6"/>
      <color indexed="8"/>
      <name val="Arial"/>
      <family val="2"/>
    </font>
    <font>
      <sz val="8"/>
      <color rgb="FF000000"/>
      <name val="Arial"/>
      <family val="2"/>
    </font>
    <font>
      <i/>
      <sz val="8"/>
      <color rgb="FF000000"/>
      <name val="Arial"/>
      <family val="2"/>
    </font>
    <font>
      <i/>
      <sz val="6"/>
      <color rgb="FF000000"/>
      <name val="Calibri Light"/>
      <family val="2"/>
    </font>
    <font>
      <i/>
      <sz val="6"/>
      <color indexed="9"/>
      <name val="Arial"/>
      <family val="2"/>
    </font>
    <font>
      <i/>
      <sz val="6"/>
      <color rgb="FF0432FF"/>
      <name val="Arial"/>
      <family val="2"/>
    </font>
    <font>
      <b/>
      <i/>
      <sz val="6"/>
      <color rgb="FF0432FF"/>
      <name val="Arial"/>
      <family val="2"/>
    </font>
    <font>
      <b/>
      <sz val="6"/>
      <color theme="0"/>
      <name val="Arial"/>
      <family val="2"/>
    </font>
    <font>
      <sz val="6"/>
      <color rgb="FF0432FF"/>
      <name val="Arial"/>
      <family val="2"/>
    </font>
    <font>
      <b/>
      <sz val="6"/>
      <color rgb="FF0432FF"/>
      <name val="Arial"/>
      <family val="2"/>
    </font>
    <font>
      <sz val="6"/>
      <name val="Arial"/>
      <family val="2"/>
    </font>
    <font>
      <b/>
      <sz val="6"/>
      <name val="Arial"/>
      <family val="2"/>
    </font>
    <font>
      <b/>
      <sz val="8"/>
      <color theme="0"/>
      <name val="Arial"/>
      <family val="2"/>
    </font>
    <font>
      <sz val="8"/>
      <color rgb="FF0432FF"/>
      <name val="Arial"/>
      <family val="2"/>
    </font>
    <font>
      <b/>
      <sz val="8"/>
      <color rgb="FF0432FF"/>
      <name val="Arial"/>
      <family val="2"/>
    </font>
    <font>
      <sz val="8"/>
      <color theme="0"/>
      <name val="Arial"/>
      <family val="2"/>
    </font>
    <font>
      <sz val="7"/>
      <color indexed="8"/>
      <name val="Arial"/>
      <family val="2"/>
    </font>
    <font>
      <i/>
      <sz val="8"/>
      <color indexed="8"/>
      <name val="Arial"/>
      <family val="2"/>
    </font>
    <font>
      <i/>
      <sz val="5"/>
      <color rgb="FF000000"/>
      <name val="Arial"/>
      <family val="2"/>
    </font>
    <font>
      <b/>
      <i/>
      <sz val="5"/>
      <color rgb="FF000000"/>
      <name val="Arial"/>
      <family val="2"/>
    </font>
    <font>
      <i/>
      <sz val="5"/>
      <color indexed="8"/>
      <name val="Arial"/>
      <family val="2"/>
    </font>
    <font>
      <sz val="7"/>
      <name val="Arial"/>
      <family val="2"/>
    </font>
    <font>
      <b/>
      <sz val="7"/>
      <name val="Arial"/>
      <family val="2"/>
    </font>
    <font>
      <b/>
      <sz val="7"/>
      <color rgb="FFFF0000"/>
      <name val="Arial"/>
      <family val="2"/>
    </font>
    <font>
      <i/>
      <sz val="7"/>
      <name val="Arial"/>
      <family val="2"/>
    </font>
    <font>
      <b/>
      <sz val="7"/>
      <color theme="0"/>
      <name val="Arial"/>
      <family val="2"/>
    </font>
    <font>
      <b/>
      <sz val="9"/>
      <color rgb="FF002060"/>
      <name val="Arial"/>
      <family val="2"/>
    </font>
    <font>
      <sz val="9"/>
      <color theme="1"/>
      <name val="Arial"/>
      <family val="2"/>
    </font>
    <font>
      <b/>
      <sz val="9"/>
      <name val="Arial"/>
      <family val="2"/>
    </font>
    <font>
      <sz val="9"/>
      <color theme="0"/>
      <name val="Arial"/>
      <family val="2"/>
    </font>
    <font>
      <sz val="9"/>
      <name val="Arial"/>
      <family val="2"/>
    </font>
    <font>
      <b/>
      <sz val="8"/>
      <color rgb="FF002060"/>
      <name val="Arial"/>
      <family val="2"/>
    </font>
    <font>
      <b/>
      <sz val="8"/>
      <color rgb="FF000000"/>
      <name val="Arial"/>
      <family val="2"/>
    </font>
    <font>
      <b/>
      <sz val="14"/>
      <color theme="0"/>
      <name val="Arial"/>
      <family val="2"/>
    </font>
    <font>
      <sz val="8"/>
      <color rgb="FF002060"/>
      <name val="Arial"/>
      <family val="2"/>
    </font>
    <font>
      <sz val="6"/>
      <color rgb="FF002060"/>
      <name val="Arial"/>
      <family val="2"/>
    </font>
    <font>
      <b/>
      <i/>
      <sz val="8"/>
      <name val="Arial"/>
      <family val="2"/>
    </font>
    <font>
      <b/>
      <sz val="8"/>
      <color rgb="FFFFFFFF"/>
      <name val="Arial"/>
      <family val="2"/>
    </font>
    <font>
      <i/>
      <sz val="8"/>
      <color indexed="9"/>
      <name val="Arial"/>
      <family val="2"/>
    </font>
    <font>
      <b/>
      <sz val="9"/>
      <color rgb="FFFFFFFF"/>
      <name val="Arial"/>
      <family val="2"/>
    </font>
    <font>
      <sz val="10"/>
      <color theme="0"/>
      <name val="Arial"/>
      <family val="2"/>
    </font>
    <font>
      <sz val="10"/>
      <color theme="1"/>
      <name val="Arial"/>
      <family val="2"/>
    </font>
    <font>
      <sz val="9"/>
      <color rgb="FF002060"/>
      <name val="Arial"/>
      <family val="2"/>
    </font>
    <font>
      <b/>
      <sz val="8"/>
      <color indexed="9"/>
      <name val="Arial"/>
      <family val="2"/>
    </font>
    <font>
      <b/>
      <sz val="10"/>
      <color indexed="9"/>
      <name val="Arial"/>
      <family val="2"/>
    </font>
    <font>
      <b/>
      <sz val="8"/>
      <color indexed="16"/>
      <name val="Arial"/>
      <family val="2"/>
    </font>
    <font>
      <b/>
      <sz val="8"/>
      <color indexed="60"/>
      <name val="Arial"/>
      <family val="2"/>
    </font>
    <font>
      <sz val="8"/>
      <color indexed="16"/>
      <name val="Arial"/>
      <family val="2"/>
    </font>
    <font>
      <b/>
      <sz val="9"/>
      <color indexed="9"/>
      <name val="Arial"/>
      <family val="2"/>
    </font>
    <font>
      <b/>
      <sz val="12"/>
      <color indexed="9"/>
      <name val="Arial"/>
      <family val="2"/>
    </font>
    <font>
      <b/>
      <sz val="14"/>
      <color indexed="9"/>
      <name val="Arial"/>
      <family val="2"/>
    </font>
    <font>
      <sz val="6"/>
      <color indexed="12"/>
      <name val="Arial"/>
      <family val="2"/>
    </font>
    <font>
      <b/>
      <sz val="6"/>
      <color rgb="FF000000"/>
      <name val="Arial"/>
      <family val="2"/>
    </font>
    <font>
      <sz val="6"/>
      <color rgb="FF000000"/>
      <name val="Arial"/>
      <family val="2"/>
    </font>
    <font>
      <sz val="8"/>
      <color indexed="9"/>
      <name val="Arial"/>
      <family val="2"/>
    </font>
    <font>
      <b/>
      <sz val="8"/>
      <color indexed="10"/>
      <name val="Arial"/>
      <family val="2"/>
    </font>
    <font>
      <sz val="8"/>
      <color indexed="10"/>
      <name val="Arial"/>
      <family val="2"/>
    </font>
    <font>
      <b/>
      <sz val="6"/>
      <color indexed="10"/>
      <name val="Arial"/>
      <family val="2"/>
    </font>
    <font>
      <b/>
      <sz val="6"/>
      <color indexed="39"/>
      <name val="Arial"/>
      <family val="2"/>
    </font>
    <font>
      <sz val="6"/>
      <color indexed="10"/>
      <name val="Arial"/>
      <family val="2"/>
    </font>
    <font>
      <sz val="6"/>
      <color indexed="39"/>
      <name val="Arial"/>
      <family val="2"/>
    </font>
    <font>
      <sz val="7"/>
      <color indexed="9"/>
      <name val="Arial"/>
      <family val="2"/>
    </font>
    <font>
      <b/>
      <sz val="7"/>
      <color indexed="9"/>
      <name val="Arial"/>
      <family val="2"/>
    </font>
    <font>
      <i/>
      <sz val="5"/>
      <color theme="1"/>
      <name val="Arial"/>
      <family val="2"/>
    </font>
    <font>
      <b/>
      <sz val="12"/>
      <color theme="1"/>
      <name val="Arial"/>
      <family val="2"/>
    </font>
    <font>
      <b/>
      <i/>
      <sz val="8"/>
      <color theme="0"/>
      <name val="Arial"/>
      <family val="2"/>
    </font>
    <font>
      <i/>
      <sz val="8"/>
      <color theme="8"/>
      <name val="Arial"/>
      <family val="2"/>
    </font>
    <font>
      <i/>
      <sz val="7.5"/>
      <name val="Arial"/>
      <family val="2"/>
    </font>
  </fonts>
  <fills count="3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tint="-4.9989318521683403E-2"/>
        <bgColor indexed="8"/>
      </patternFill>
    </fill>
    <fill>
      <patternFill patternType="solid">
        <fgColor theme="0"/>
        <bgColor indexed="64"/>
      </patternFill>
    </fill>
    <fill>
      <patternFill patternType="solid">
        <fgColor theme="4" tint="0.79998168889431442"/>
        <bgColor indexed="64"/>
      </patternFill>
    </fill>
    <fill>
      <patternFill patternType="solid">
        <fgColor rgb="FFDDEBF7"/>
        <bgColor rgb="FF000000"/>
      </patternFill>
    </fill>
    <fill>
      <patternFill patternType="solid">
        <fgColor rgb="FFFCCCCC"/>
        <bgColor rgb="FF000000"/>
      </patternFill>
    </fill>
    <fill>
      <patternFill patternType="solid">
        <fgColor rgb="FF7030A0"/>
        <bgColor indexed="64"/>
      </patternFill>
    </fill>
    <fill>
      <patternFill patternType="solid">
        <fgColor rgb="FF8503CD"/>
        <bgColor indexed="8"/>
      </patternFill>
    </fill>
    <fill>
      <patternFill patternType="solid">
        <fgColor rgb="FF7030A0"/>
        <bgColor indexed="8"/>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39997558519241921"/>
        <bgColor indexed="8"/>
      </patternFill>
    </fill>
    <fill>
      <patternFill patternType="solid">
        <fgColor theme="9" tint="0.39997558519241921"/>
        <bgColor indexed="64"/>
      </patternFill>
    </fill>
    <fill>
      <patternFill patternType="solid">
        <fgColor rgb="FFFF7C80"/>
        <bgColor indexed="64"/>
      </patternFill>
    </fill>
    <fill>
      <patternFill patternType="solid">
        <fgColor rgb="FFFFFF99"/>
        <bgColor indexed="64"/>
      </patternFill>
    </fill>
    <fill>
      <patternFill patternType="solid">
        <fgColor theme="4" tint="0.79998168889431442"/>
        <bgColor indexed="8"/>
      </patternFill>
    </fill>
    <fill>
      <patternFill patternType="solid">
        <fgColor rgb="FFCCECFF"/>
        <bgColor indexed="64"/>
      </patternFill>
    </fill>
    <fill>
      <patternFill patternType="solid">
        <fgColor rgb="FF92D050"/>
        <bgColor indexed="64"/>
      </patternFill>
    </fill>
    <fill>
      <patternFill patternType="solid">
        <fgColor rgb="FFDDEBF7"/>
        <bgColor indexed="64"/>
      </patternFill>
    </fill>
    <fill>
      <patternFill patternType="solid">
        <fgColor rgb="FFDDEBF7"/>
        <bgColor indexed="8"/>
      </patternFill>
    </fill>
    <fill>
      <patternFill patternType="solid">
        <fgColor theme="0"/>
        <bgColor indexed="8"/>
      </patternFill>
    </fill>
    <fill>
      <patternFill patternType="solid">
        <fgColor rgb="FFFFC000"/>
        <bgColor indexed="64"/>
      </patternFill>
    </fill>
    <fill>
      <patternFill patternType="solid">
        <fgColor theme="9"/>
        <bgColor indexed="64"/>
      </patternFill>
    </fill>
    <fill>
      <patternFill patternType="solid">
        <fgColor theme="7"/>
        <bgColor indexed="64"/>
      </patternFill>
    </fill>
    <fill>
      <patternFill patternType="solid">
        <fgColor rgb="FF0070C0"/>
        <bgColor indexed="64"/>
      </patternFill>
    </fill>
    <fill>
      <patternFill patternType="solid">
        <fgColor rgb="FF0070C0"/>
        <bgColor indexed="8"/>
      </patternFill>
    </fill>
    <fill>
      <patternFill patternType="solid">
        <fgColor theme="7"/>
        <bgColor indexed="8"/>
      </patternFill>
    </fill>
  </fills>
  <borders count="35">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1">
    <xf numFmtId="0" fontId="0" fillId="0" borderId="0"/>
    <xf numFmtId="0" fontId="1" fillId="0" borderId="0"/>
    <xf numFmtId="0" fontId="2" fillId="0" borderId="0" applyNumberFormat="0" applyFill="0" applyBorder="0" applyAlignment="0" applyProtection="0"/>
    <xf numFmtId="0" fontId="3"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6"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85">
    <xf numFmtId="0" fontId="0" fillId="0" borderId="0" xfId="0"/>
    <xf numFmtId="0" fontId="0" fillId="0" borderId="0" xfId="0" applyFont="1" applyAlignment="1">
      <alignment horizontal="center" wrapText="1"/>
    </xf>
    <xf numFmtId="0" fontId="0" fillId="19" borderId="6" xfId="0" applyFont="1" applyFill="1" applyBorder="1" applyAlignment="1">
      <alignment horizontal="center" vertical="center" wrapText="1"/>
    </xf>
    <xf numFmtId="0" fontId="0" fillId="12" borderId="7" xfId="0" applyFont="1" applyFill="1" applyBorder="1" applyAlignment="1">
      <alignment horizontal="center" vertical="center" wrapText="1"/>
    </xf>
    <xf numFmtId="0" fontId="0" fillId="12" borderId="11" xfId="0" applyFont="1" applyFill="1" applyBorder="1" applyAlignment="1">
      <alignment horizontal="center" vertical="center" wrapText="1"/>
    </xf>
    <xf numFmtId="0" fontId="10" fillId="6" borderId="0" xfId="1" applyFont="1" applyFill="1" applyBorder="1" applyAlignment="1" applyProtection="1">
      <alignment horizontal="center" vertical="center" wrapText="1"/>
    </xf>
    <xf numFmtId="9" fontId="12" fillId="6" borderId="0" xfId="88" applyFont="1" applyFill="1" applyBorder="1" applyAlignment="1" applyProtection="1">
      <alignment horizontal="center" vertical="center" wrapText="1"/>
    </xf>
    <xf numFmtId="9" fontId="12" fillId="6" borderId="12" xfId="88" applyFont="1" applyFill="1" applyBorder="1" applyAlignment="1" applyProtection="1">
      <alignment horizontal="center" vertical="center" wrapText="1"/>
    </xf>
    <xf numFmtId="9" fontId="12" fillId="6" borderId="7" xfId="88" applyFont="1" applyFill="1" applyBorder="1" applyAlignment="1" applyProtection="1">
      <alignment horizontal="center" vertical="center" wrapText="1"/>
    </xf>
    <xf numFmtId="9" fontId="12" fillId="6" borderId="11" xfId="88" applyFont="1" applyFill="1" applyBorder="1" applyAlignment="1" applyProtection="1">
      <alignment horizontal="center" vertical="center" wrapText="1"/>
    </xf>
    <xf numFmtId="0" fontId="0" fillId="6" borderId="0" xfId="0" applyFill="1" applyBorder="1" applyAlignment="1">
      <alignment horizontal="center" vertical="center"/>
    </xf>
    <xf numFmtId="0" fontId="0" fillId="6" borderId="7" xfId="0" applyFill="1" applyBorder="1" applyAlignment="1">
      <alignment horizontal="center" vertical="center" wrapText="1"/>
    </xf>
    <xf numFmtId="0" fontId="15" fillId="2" borderId="0" xfId="1" applyFont="1" applyFill="1" applyBorder="1" applyAlignment="1">
      <alignment horizontal="left" vertical="top"/>
    </xf>
    <xf numFmtId="0" fontId="16" fillId="2" borderId="0" xfId="1" applyFont="1" applyFill="1" applyBorder="1" applyAlignment="1">
      <alignment vertical="top"/>
    </xf>
    <xf numFmtId="0" fontId="16" fillId="2" borderId="0" xfId="1" applyFont="1" applyFill="1" applyBorder="1" applyAlignment="1">
      <alignment horizontal="center" vertical="top"/>
    </xf>
    <xf numFmtId="0" fontId="16" fillId="2" borderId="0" xfId="1" applyFont="1" applyFill="1" applyBorder="1" applyAlignment="1">
      <alignment horizontal="right" vertical="top"/>
    </xf>
    <xf numFmtId="14" fontId="16" fillId="2" borderId="0" xfId="1" applyNumberFormat="1" applyFont="1" applyFill="1" applyBorder="1" applyAlignment="1">
      <alignment vertical="top"/>
    </xf>
    <xf numFmtId="14" fontId="16" fillId="2" borderId="0" xfId="1" applyNumberFormat="1" applyFont="1" applyFill="1" applyBorder="1" applyAlignment="1">
      <alignment horizontal="right" vertical="center"/>
    </xf>
    <xf numFmtId="0" fontId="17" fillId="2" borderId="0" xfId="3" applyFont="1" applyFill="1" applyBorder="1"/>
    <xf numFmtId="14" fontId="15" fillId="2" borderId="0" xfId="1" applyNumberFormat="1" applyFont="1" applyFill="1" applyBorder="1" applyAlignment="1">
      <alignment horizontal="right" vertical="top"/>
    </xf>
    <xf numFmtId="0" fontId="18" fillId="0" borderId="0" xfId="0" applyFont="1" applyBorder="1"/>
    <xf numFmtId="0" fontId="17" fillId="0" borderId="0" xfId="3" applyFont="1" applyBorder="1"/>
    <xf numFmtId="0" fontId="24" fillId="0" borderId="0" xfId="1" applyFont="1" applyFill="1" applyBorder="1" applyAlignment="1">
      <alignment horizontal="left" vertical="top" wrapText="1"/>
    </xf>
    <xf numFmtId="0" fontId="27" fillId="6" borderId="2" xfId="1" applyFont="1" applyFill="1" applyBorder="1" applyAlignment="1" applyProtection="1">
      <alignment horizontal="center" vertical="center" wrapText="1"/>
    </xf>
    <xf numFmtId="0" fontId="28" fillId="6" borderId="22" xfId="1" applyFont="1" applyFill="1" applyBorder="1" applyAlignment="1" applyProtection="1">
      <alignment horizontal="center" vertical="center" wrapText="1"/>
    </xf>
    <xf numFmtId="0" fontId="29" fillId="6" borderId="2" xfId="1" applyFont="1" applyFill="1" applyBorder="1" applyAlignment="1" applyProtection="1">
      <alignment horizontal="center" vertical="center" wrapText="1"/>
    </xf>
    <xf numFmtId="0" fontId="31" fillId="0" borderId="0" xfId="3" applyFont="1" applyBorder="1"/>
    <xf numFmtId="9" fontId="34" fillId="6" borderId="0" xfId="88" applyFont="1" applyFill="1" applyBorder="1" applyAlignment="1" applyProtection="1">
      <alignment horizontal="center" vertical="center" wrapText="1"/>
    </xf>
    <xf numFmtId="49" fontId="34" fillId="6" borderId="0" xfId="1" applyNumberFormat="1" applyFont="1" applyFill="1" applyBorder="1" applyAlignment="1" applyProtection="1">
      <alignment horizontal="center" vertical="center" wrapText="1"/>
    </xf>
    <xf numFmtId="9" fontId="34" fillId="6" borderId="3" xfId="88" applyFont="1" applyFill="1" applyBorder="1" applyAlignment="1" applyProtection="1">
      <alignment horizontal="center" vertical="center" wrapText="1"/>
    </xf>
    <xf numFmtId="49" fontId="34" fillId="6" borderId="3" xfId="1" applyNumberFormat="1" applyFont="1" applyFill="1" applyBorder="1" applyAlignment="1" applyProtection="1">
      <alignment horizontal="center" vertical="center" wrapText="1"/>
    </xf>
    <xf numFmtId="0" fontId="32" fillId="0" borderId="0" xfId="1" applyFont="1" applyFill="1" applyBorder="1" applyAlignment="1" applyProtection="1">
      <alignment horizontal="left" vertical="center" wrapText="1" indent="1"/>
    </xf>
    <xf numFmtId="49" fontId="23" fillId="0" borderId="0" xfId="1" applyNumberFormat="1" applyFont="1" applyFill="1" applyBorder="1" applyAlignment="1" applyProtection="1">
      <alignment horizontal="center" vertical="center" wrapText="1"/>
    </xf>
    <xf numFmtId="9" fontId="23" fillId="0" borderId="0" xfId="1" applyNumberFormat="1" applyFont="1" applyFill="1" applyBorder="1" applyAlignment="1" applyProtection="1">
      <alignment horizontal="center" vertical="center"/>
    </xf>
    <xf numFmtId="9" fontId="34" fillId="0" borderId="0" xfId="88" applyFont="1" applyFill="1" applyBorder="1" applyAlignment="1" applyProtection="1">
      <alignment horizontal="center" vertical="center" wrapText="1"/>
    </xf>
    <xf numFmtId="49" fontId="34" fillId="0" borderId="0" xfId="1" applyNumberFormat="1" applyFont="1" applyFill="1" applyBorder="1" applyAlignment="1" applyProtection="1">
      <alignment horizontal="center" vertical="center" wrapText="1"/>
    </xf>
    <xf numFmtId="49" fontId="34" fillId="0" borderId="0" xfId="1" applyNumberFormat="1" applyFont="1" applyFill="1" applyBorder="1" applyAlignment="1" applyProtection="1">
      <alignment horizontal="left" vertical="center" wrapText="1"/>
    </xf>
    <xf numFmtId="0" fontId="17" fillId="0" borderId="0" xfId="3" applyFont="1" applyBorder="1" applyAlignment="1">
      <alignment vertical="center"/>
    </xf>
    <xf numFmtId="0" fontId="41" fillId="0" borderId="0" xfId="0" applyFont="1" applyAlignment="1">
      <alignment horizontal="right" vertical="center"/>
    </xf>
    <xf numFmtId="0" fontId="31" fillId="5" borderId="15" xfId="3" applyFont="1" applyFill="1" applyBorder="1"/>
    <xf numFmtId="0" fontId="42" fillId="5" borderId="1" xfId="1" applyFont="1" applyFill="1" applyBorder="1" applyAlignment="1">
      <alignment vertical="center"/>
    </xf>
    <xf numFmtId="0" fontId="28" fillId="0" borderId="0" xfId="0" applyFont="1" applyBorder="1"/>
    <xf numFmtId="0" fontId="31" fillId="5" borderId="17" xfId="3" applyFont="1" applyFill="1" applyBorder="1"/>
    <xf numFmtId="0" fontId="31" fillId="5" borderId="3" xfId="3" applyFont="1" applyFill="1" applyBorder="1"/>
    <xf numFmtId="0" fontId="45" fillId="0" borderId="0" xfId="1" applyFont="1" applyFill="1" applyBorder="1" applyAlignment="1">
      <alignment horizontal="right" vertical="center"/>
    </xf>
    <xf numFmtId="0" fontId="46" fillId="0" borderId="0" xfId="2" applyFont="1" applyFill="1" applyBorder="1" applyAlignment="1" applyProtection="1">
      <alignment horizontal="left" vertical="center"/>
      <protection locked="0"/>
    </xf>
    <xf numFmtId="0" fontId="46" fillId="0" borderId="0" xfId="1" applyNumberFormat="1" applyFont="1" applyFill="1" applyBorder="1" applyAlignment="1" applyProtection="1">
      <alignment horizontal="center" vertical="top"/>
      <protection locked="0"/>
    </xf>
    <xf numFmtId="0" fontId="24" fillId="0" borderId="0" xfId="0" applyFont="1" applyBorder="1"/>
    <xf numFmtId="0" fontId="32" fillId="0" borderId="0" xfId="0" applyFont="1" applyBorder="1"/>
    <xf numFmtId="0" fontId="54" fillId="0" borderId="0" xfId="3" applyFont="1" applyBorder="1"/>
    <xf numFmtId="49" fontId="33" fillId="15" borderId="0" xfId="1" applyNumberFormat="1" applyFont="1" applyFill="1" applyBorder="1" applyAlignment="1" applyProtection="1">
      <alignment horizontal="center" vertical="center" wrapText="1"/>
    </xf>
    <xf numFmtId="9" fontId="33" fillId="6" borderId="20" xfId="1" applyNumberFormat="1" applyFont="1" applyFill="1" applyBorder="1" applyAlignment="1" applyProtection="1">
      <alignment horizontal="center" vertical="center"/>
    </xf>
    <xf numFmtId="49" fontId="33" fillId="17" borderId="0" xfId="1" applyNumberFormat="1" applyFont="1" applyFill="1" applyBorder="1" applyAlignment="1" applyProtection="1">
      <alignment horizontal="center" vertical="center" wrapText="1"/>
    </xf>
    <xf numFmtId="49" fontId="33" fillId="16" borderId="0" xfId="1" applyNumberFormat="1" applyFont="1" applyFill="1" applyBorder="1" applyAlignment="1" applyProtection="1">
      <alignment horizontal="center" vertical="center" wrapText="1"/>
    </xf>
    <xf numFmtId="49" fontId="33" fillId="5" borderId="3" xfId="1" applyNumberFormat="1" applyFont="1" applyFill="1" applyBorder="1" applyAlignment="1" applyProtection="1">
      <alignment horizontal="center" vertical="center" wrapText="1"/>
    </xf>
    <xf numFmtId="9" fontId="33" fillId="6" borderId="18" xfId="1" applyNumberFormat="1" applyFont="1" applyFill="1" applyBorder="1" applyAlignment="1" applyProtection="1">
      <alignment horizontal="center" vertical="center"/>
    </xf>
    <xf numFmtId="20" fontId="33" fillId="18" borderId="19" xfId="1" applyNumberFormat="1" applyFont="1" applyFill="1" applyBorder="1" applyAlignment="1">
      <alignment horizontal="left" vertical="center"/>
    </xf>
    <xf numFmtId="20" fontId="61" fillId="18" borderId="0" xfId="1" applyNumberFormat="1" applyFont="1" applyFill="1" applyBorder="1" applyAlignment="1">
      <alignment horizontal="left" vertical="center" wrapText="1" indent="1"/>
    </xf>
    <xf numFmtId="20" fontId="61" fillId="18" borderId="20" xfId="1" applyNumberFormat="1" applyFont="1" applyFill="1" applyBorder="1" applyAlignment="1">
      <alignment horizontal="left" vertical="center" wrapText="1" indent="1"/>
    </xf>
    <xf numFmtId="0" fontId="32" fillId="0" borderId="0" xfId="0" applyFont="1" applyBorder="1" applyProtection="1"/>
    <xf numFmtId="0" fontId="65" fillId="0" borderId="0" xfId="0" applyFont="1" applyBorder="1" applyProtection="1"/>
    <xf numFmtId="0" fontId="24" fillId="0" borderId="0" xfId="0" applyFont="1" applyBorder="1" applyProtection="1"/>
    <xf numFmtId="0" fontId="28" fillId="0" borderId="0" xfId="0" applyFont="1" applyBorder="1" applyProtection="1"/>
    <xf numFmtId="0" fontId="28" fillId="0" borderId="0" xfId="0" applyFont="1" applyBorder="1" applyAlignment="1" applyProtection="1">
      <alignment vertical="center"/>
    </xf>
    <xf numFmtId="0" fontId="24" fillId="0" borderId="0" xfId="0" applyFont="1" applyBorder="1" applyAlignment="1" applyProtection="1">
      <alignment vertical="center"/>
    </xf>
    <xf numFmtId="0" fontId="24" fillId="0" borderId="0" xfId="0" applyFont="1" applyBorder="1" applyAlignment="1" applyProtection="1">
      <alignment wrapText="1"/>
    </xf>
    <xf numFmtId="0" fontId="28" fillId="0" borderId="0" xfId="0" applyFont="1" applyBorder="1" applyAlignment="1" applyProtection="1">
      <alignment vertical="center" wrapText="1"/>
    </xf>
    <xf numFmtId="0" fontId="14" fillId="0" borderId="0" xfId="0" applyFont="1" applyBorder="1" applyAlignment="1" applyProtection="1">
      <alignment horizontal="right" vertical="center"/>
    </xf>
    <xf numFmtId="0" fontId="24" fillId="0" borderId="0" xfId="0" applyFont="1" applyBorder="1" applyAlignment="1" applyProtection="1">
      <alignment horizontal="left" indent="1"/>
    </xf>
    <xf numFmtId="0" fontId="73" fillId="0" borderId="0" xfId="0" applyFont="1" applyBorder="1" applyAlignment="1" applyProtection="1">
      <alignment vertical="center"/>
    </xf>
    <xf numFmtId="0" fontId="15" fillId="2" borderId="0" xfId="0" applyFont="1" applyFill="1" applyBorder="1" applyAlignment="1" applyProtection="1">
      <alignment horizontal="left" vertical="center" indent="1"/>
    </xf>
    <xf numFmtId="0" fontId="79" fillId="0" borderId="0" xfId="0" applyFont="1" applyBorder="1" applyProtection="1"/>
    <xf numFmtId="0" fontId="20" fillId="11" borderId="21" xfId="1" applyFont="1" applyFill="1" applyBorder="1" applyAlignment="1" applyProtection="1">
      <alignment vertical="center" wrapText="1"/>
    </xf>
    <xf numFmtId="0" fontId="78" fillId="11" borderId="2" xfId="1" applyFont="1" applyFill="1" applyBorder="1" applyAlignment="1" applyProtection="1">
      <alignment horizontal="center" vertical="center" wrapText="1"/>
    </xf>
    <xf numFmtId="0" fontId="66" fillId="13" borderId="21" xfId="1" applyFont="1" applyFill="1" applyBorder="1" applyAlignment="1" applyProtection="1">
      <alignment horizontal="left" vertical="center" wrapText="1" indent="1"/>
    </xf>
    <xf numFmtId="9" fontId="80" fillId="13" borderId="2" xfId="1" applyNumberFormat="1" applyFont="1" applyFill="1" applyBorder="1" applyAlignment="1" applyProtection="1">
      <alignment horizontal="center" vertical="center" wrapText="1"/>
    </xf>
    <xf numFmtId="9" fontId="68" fillId="13" borderId="2" xfId="88" applyFont="1" applyFill="1" applyBorder="1" applyAlignment="1" applyProtection="1">
      <alignment horizontal="center" vertical="center" wrapText="1"/>
    </xf>
    <xf numFmtId="9" fontId="68" fillId="14" borderId="2" xfId="0" applyNumberFormat="1" applyFont="1" applyFill="1" applyBorder="1" applyAlignment="1" applyProtection="1">
      <alignment vertical="center" wrapText="1"/>
    </xf>
    <xf numFmtId="0" fontId="39" fillId="7" borderId="21" xfId="0" applyFont="1" applyFill="1" applyBorder="1" applyAlignment="1" applyProtection="1">
      <alignment horizontal="left" vertical="center" wrapText="1" indent="2"/>
    </xf>
    <xf numFmtId="0" fontId="72" fillId="0" borderId="2" xfId="0" applyFont="1" applyBorder="1" applyAlignment="1" applyProtection="1">
      <alignment horizontal="center" vertical="center" wrapText="1"/>
      <protection locked="0"/>
    </xf>
    <xf numFmtId="9" fontId="21" fillId="6" borderId="2" xfId="0" applyNumberFormat="1" applyFont="1" applyFill="1" applyBorder="1" applyAlignment="1" applyProtection="1">
      <alignment horizontal="center" vertical="center" wrapText="1"/>
    </xf>
    <xf numFmtId="49" fontId="39" fillId="7" borderId="21" xfId="0" quotePrefix="1" applyNumberFormat="1" applyFont="1" applyFill="1" applyBorder="1" applyAlignment="1" applyProtection="1">
      <alignment horizontal="left" vertical="center" wrapText="1" indent="2"/>
    </xf>
    <xf numFmtId="0" fontId="21" fillId="7" borderId="21" xfId="0" applyFont="1" applyFill="1" applyBorder="1" applyAlignment="1" applyProtection="1">
      <alignment horizontal="left" vertical="center" wrapText="1" indent="2"/>
    </xf>
    <xf numFmtId="14" fontId="15" fillId="2" borderId="0" xfId="1" applyNumberFormat="1" applyFont="1" applyFill="1" applyBorder="1" applyAlignment="1" applyProtection="1">
      <alignment vertical="center"/>
    </xf>
    <xf numFmtId="0" fontId="15" fillId="2" borderId="0" xfId="0" applyFont="1" applyFill="1" applyBorder="1" applyAlignment="1" applyProtection="1">
      <alignment horizontal="center" vertical="center"/>
    </xf>
    <xf numFmtId="0" fontId="14" fillId="0" borderId="0" xfId="0" applyFont="1" applyBorder="1" applyAlignment="1" applyProtection="1">
      <alignment vertical="center"/>
    </xf>
    <xf numFmtId="14" fontId="14" fillId="0" borderId="0" xfId="0" applyNumberFormat="1" applyFont="1" applyBorder="1" applyAlignment="1" applyProtection="1">
      <alignment horizontal="right" vertical="center"/>
    </xf>
    <xf numFmtId="0" fontId="24" fillId="0" borderId="0" xfId="0" applyFont="1" applyBorder="1" applyAlignment="1" applyProtection="1">
      <alignment horizontal="center"/>
    </xf>
    <xf numFmtId="0" fontId="24" fillId="21" borderId="0" xfId="0" applyNumberFormat="1" applyFont="1" applyFill="1" applyBorder="1" applyAlignment="1" applyProtection="1">
      <alignment horizontal="left" vertical="center" wrapText="1" indent="2" shrinkToFit="1"/>
    </xf>
    <xf numFmtId="0" fontId="72" fillId="0" borderId="0" xfId="0" applyFont="1" applyBorder="1" applyAlignment="1" applyProtection="1">
      <alignment horizontal="center" vertical="center" wrapText="1"/>
    </xf>
    <xf numFmtId="0" fontId="21" fillId="4" borderId="21" xfId="1" applyFont="1" applyFill="1" applyBorder="1" applyAlignment="1" applyProtection="1">
      <alignment horizontal="center" vertical="center" wrapText="1"/>
    </xf>
    <xf numFmtId="0" fontId="72" fillId="4" borderId="2" xfId="1" applyFont="1" applyFill="1" applyBorder="1" applyAlignment="1" applyProtection="1">
      <alignment horizontal="center" vertical="center" wrapText="1"/>
    </xf>
    <xf numFmtId="0" fontId="21" fillId="4" borderId="2" xfId="1" applyFont="1" applyFill="1" applyBorder="1" applyAlignment="1" applyProtection="1">
      <alignment horizontal="center" vertical="center" wrapText="1"/>
    </xf>
    <xf numFmtId="0" fontId="21" fillId="4" borderId="22" xfId="1" applyFont="1" applyFill="1" applyBorder="1" applyAlignment="1" applyProtection="1">
      <alignment horizontal="center" vertical="center" wrapText="1"/>
    </xf>
    <xf numFmtId="0" fontId="78" fillId="11" borderId="2" xfId="1" applyFont="1" applyFill="1" applyBorder="1" applyAlignment="1" applyProtection="1">
      <alignment vertical="center" wrapText="1"/>
    </xf>
    <xf numFmtId="9" fontId="78" fillId="11" borderId="2" xfId="1" applyNumberFormat="1" applyFont="1" applyFill="1" applyBorder="1" applyAlignment="1" applyProtection="1">
      <alignment horizontal="center" vertical="center" wrapText="1"/>
    </xf>
    <xf numFmtId="0" fontId="52" fillId="0" borderId="22" xfId="1" applyNumberFormat="1" applyFont="1" applyFill="1" applyBorder="1" applyAlignment="1" applyProtection="1">
      <alignment horizontal="center" vertical="center" wrapText="1"/>
      <protection locked="0"/>
    </xf>
    <xf numFmtId="9" fontId="80" fillId="12" borderId="2" xfId="1" applyNumberFormat="1" applyFont="1" applyFill="1" applyBorder="1" applyAlignment="1" applyProtection="1">
      <alignment horizontal="center" vertical="center" wrapText="1"/>
    </xf>
    <xf numFmtId="9" fontId="68" fillId="12" borderId="2" xfId="88" applyFont="1" applyFill="1" applyBorder="1" applyAlignment="1" applyProtection="1">
      <alignment horizontal="center" vertical="center" wrapText="1"/>
    </xf>
    <xf numFmtId="9" fontId="80" fillId="12" borderId="2" xfId="1" applyNumberFormat="1" applyFont="1" applyFill="1" applyBorder="1" applyAlignment="1" applyProtection="1">
      <alignment horizontal="left" vertical="center" wrapText="1"/>
    </xf>
    <xf numFmtId="0" fontId="66" fillId="12" borderId="21" xfId="1" applyFont="1" applyFill="1" applyBorder="1" applyAlignment="1" applyProtection="1">
      <alignment horizontal="left" vertical="center" wrapText="1" indent="1"/>
    </xf>
    <xf numFmtId="9" fontId="80" fillId="13" borderId="2" xfId="1" applyNumberFormat="1" applyFont="1" applyFill="1" applyBorder="1" applyAlignment="1" applyProtection="1">
      <alignment horizontal="left" vertical="center" wrapText="1"/>
    </xf>
    <xf numFmtId="0" fontId="70" fillId="7" borderId="21" xfId="0" applyFont="1" applyFill="1" applyBorder="1" applyAlignment="1" applyProtection="1">
      <alignment horizontal="left" vertical="center" wrapText="1" indent="2"/>
    </xf>
    <xf numFmtId="0" fontId="20" fillId="9" borderId="21" xfId="1" applyFont="1" applyFill="1" applyBorder="1" applyAlignment="1" applyProtection="1">
      <alignment vertical="center" wrapText="1"/>
    </xf>
    <xf numFmtId="9" fontId="81" fillId="0" borderId="0" xfId="0" applyNumberFormat="1" applyFont="1" applyFill="1" applyBorder="1" applyAlignment="1" applyProtection="1">
      <alignment vertical="center" wrapText="1"/>
    </xf>
    <xf numFmtId="9" fontId="81" fillId="0" borderId="0" xfId="0" applyNumberFormat="1" applyFont="1" applyFill="1" applyBorder="1" applyAlignment="1" applyProtection="1">
      <alignment horizontal="center" vertical="center"/>
    </xf>
    <xf numFmtId="0" fontId="79" fillId="0" borderId="0" xfId="0" applyFont="1" applyFill="1" applyBorder="1" applyProtection="1"/>
    <xf numFmtId="0" fontId="24" fillId="5" borderId="0" xfId="0" applyFont="1" applyFill="1" applyBorder="1" applyProtection="1"/>
    <xf numFmtId="9" fontId="75" fillId="0" borderId="0" xfId="0" applyNumberFormat="1" applyFont="1" applyFill="1" applyBorder="1" applyAlignment="1" applyProtection="1">
      <alignment vertical="center" wrapText="1"/>
    </xf>
    <xf numFmtId="0" fontId="24" fillId="0" borderId="0" xfId="0" applyFont="1" applyFill="1" applyBorder="1" applyProtection="1"/>
    <xf numFmtId="9" fontId="69" fillId="21" borderId="16" xfId="0" applyNumberFormat="1" applyFont="1" applyFill="1" applyBorder="1" applyAlignment="1" applyProtection="1">
      <alignment horizontal="center" vertical="center"/>
    </xf>
    <xf numFmtId="0" fontId="69" fillId="21" borderId="1" xfId="0" applyFont="1" applyFill="1" applyBorder="1" applyAlignment="1" applyProtection="1">
      <alignment horizontal="right" vertical="center"/>
    </xf>
    <xf numFmtId="9" fontId="50" fillId="9" borderId="0" xfId="0" applyNumberFormat="1" applyFont="1" applyFill="1" applyBorder="1" applyAlignment="1" applyProtection="1">
      <alignment horizontal="left" vertical="center" indent="1"/>
    </xf>
    <xf numFmtId="0" fontId="14" fillId="5" borderId="0" xfId="3" applyFont="1" applyFill="1" applyBorder="1" applyAlignment="1">
      <alignment vertical="center"/>
    </xf>
    <xf numFmtId="0" fontId="31" fillId="5" borderId="0" xfId="3" applyFont="1" applyFill="1" applyBorder="1"/>
    <xf numFmtId="0" fontId="36" fillId="5" borderId="0" xfId="0" applyFont="1" applyFill="1" applyBorder="1" applyAlignment="1">
      <alignment horizontal="right" vertical="center"/>
    </xf>
    <xf numFmtId="0" fontId="38" fillId="5" borderId="0" xfId="0" applyFont="1" applyFill="1" applyBorder="1" applyAlignment="1" applyProtection="1">
      <alignment horizontal="left" vertical="center"/>
    </xf>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14" fontId="15" fillId="5" borderId="0" xfId="1" applyNumberFormat="1" applyFont="1" applyFill="1" applyBorder="1" applyAlignment="1" applyProtection="1">
      <alignment vertical="top"/>
    </xf>
    <xf numFmtId="14" fontId="15" fillId="5" borderId="0" xfId="1" applyNumberFormat="1" applyFont="1" applyFill="1" applyBorder="1" applyAlignment="1" applyProtection="1">
      <alignment horizontal="right" vertical="center"/>
    </xf>
    <xf numFmtId="0" fontId="28" fillId="5" borderId="0" xfId="0" applyFont="1" applyFill="1" applyBorder="1" applyProtection="1"/>
    <xf numFmtId="0" fontId="17" fillId="0" borderId="0" xfId="3" applyFont="1" applyFill="1" applyBorder="1"/>
    <xf numFmtId="0" fontId="40" fillId="0" borderId="0" xfId="0" applyFont="1" applyFill="1" applyBorder="1" applyAlignment="1">
      <alignment horizontal="right" vertical="center"/>
    </xf>
    <xf numFmtId="0" fontId="24" fillId="0" borderId="0" xfId="0" applyFont="1" applyFill="1" applyBorder="1"/>
    <xf numFmtId="0" fontId="55" fillId="0" borderId="0"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 vertical="center"/>
    </xf>
    <xf numFmtId="14" fontId="16" fillId="0" borderId="0" xfId="1" applyNumberFormat="1" applyFont="1" applyFill="1" applyBorder="1" applyAlignment="1" applyProtection="1">
      <alignment vertical="top"/>
    </xf>
    <xf numFmtId="14" fontId="16" fillId="0" borderId="0" xfId="1" applyNumberFormat="1" applyFont="1" applyFill="1" applyBorder="1" applyAlignment="1" applyProtection="1">
      <alignment horizontal="right" vertical="center"/>
    </xf>
    <xf numFmtId="9" fontId="75" fillId="0" borderId="21" xfId="0" applyNumberFormat="1" applyFont="1" applyFill="1" applyBorder="1" applyAlignment="1" applyProtection="1">
      <alignment vertical="center" wrapText="1"/>
    </xf>
    <xf numFmtId="0" fontId="24" fillId="0" borderId="0" xfId="0" applyFont="1" applyFill="1" applyBorder="1" applyAlignment="1" applyProtection="1"/>
    <xf numFmtId="0" fontId="53" fillId="0" borderId="0" xfId="0" applyFont="1" applyFill="1" applyBorder="1" applyProtection="1"/>
    <xf numFmtId="0" fontId="21" fillId="21" borderId="0" xfId="1" applyNumberFormat="1" applyFont="1" applyFill="1" applyBorder="1" applyAlignment="1" applyProtection="1">
      <alignment horizontal="left" vertical="center" indent="1"/>
    </xf>
    <xf numFmtId="0" fontId="21" fillId="21" borderId="20" xfId="1" applyNumberFormat="1" applyFont="1" applyFill="1" applyBorder="1" applyAlignment="1" applyProtection="1">
      <alignment horizontal="left" vertical="center" indent="1"/>
    </xf>
    <xf numFmtId="0" fontId="21" fillId="21" borderId="3" xfId="1" applyNumberFormat="1" applyFont="1" applyFill="1" applyBorder="1" applyAlignment="1" applyProtection="1">
      <alignment horizontal="left" vertical="center" indent="1"/>
    </xf>
    <xf numFmtId="0" fontId="21" fillId="21" borderId="18" xfId="1" applyNumberFormat="1" applyFont="1" applyFill="1" applyBorder="1" applyAlignment="1" applyProtection="1">
      <alignment horizontal="left" vertical="center" indent="1"/>
    </xf>
    <xf numFmtId="9" fontId="21" fillId="21" borderId="23" xfId="1" applyNumberFormat="1" applyFont="1" applyFill="1" applyBorder="1" applyAlignment="1" applyProtection="1">
      <alignment horizontal="center" vertical="center" wrapText="1"/>
    </xf>
    <xf numFmtId="0" fontId="85" fillId="21" borderId="17" xfId="0" applyFont="1" applyFill="1" applyBorder="1" applyAlignment="1" applyProtection="1">
      <alignment horizontal="center" vertical="center" wrapText="1"/>
    </xf>
    <xf numFmtId="0" fontId="26" fillId="21" borderId="25" xfId="0" applyFont="1" applyFill="1" applyBorder="1" applyAlignment="1" applyProtection="1">
      <alignment horizontal="center" vertical="center" wrapText="1"/>
    </xf>
    <xf numFmtId="0" fontId="25" fillId="21" borderId="25" xfId="0" applyFont="1" applyFill="1" applyBorder="1" applyAlignment="1" applyProtection="1">
      <alignment horizontal="center" vertical="center" wrapText="1"/>
    </xf>
    <xf numFmtId="0" fontId="25" fillId="21" borderId="18" xfId="0" applyFont="1" applyFill="1" applyBorder="1" applyAlignment="1" applyProtection="1">
      <alignment horizontal="center" vertical="center" wrapText="1"/>
    </xf>
    <xf numFmtId="0" fontId="17" fillId="21" borderId="19" xfId="0" applyFont="1" applyFill="1" applyBorder="1" applyProtection="1"/>
    <xf numFmtId="0" fontId="25" fillId="21" borderId="0" xfId="0" applyFont="1" applyFill="1" applyBorder="1" applyAlignment="1" applyProtection="1">
      <alignment horizontal="right" vertical="center"/>
    </xf>
    <xf numFmtId="9" fontId="25" fillId="21" borderId="0" xfId="0" applyNumberFormat="1" applyFont="1" applyFill="1" applyBorder="1" applyAlignment="1" applyProtection="1">
      <alignment horizontal="center" vertical="center"/>
    </xf>
    <xf numFmtId="9" fontId="84" fillId="21" borderId="20" xfId="0" applyNumberFormat="1" applyFont="1" applyFill="1" applyBorder="1" applyAlignment="1" applyProtection="1">
      <alignment vertical="center"/>
    </xf>
    <xf numFmtId="0" fontId="17" fillId="21" borderId="0" xfId="0" applyFont="1" applyFill="1" applyBorder="1" applyProtection="1"/>
    <xf numFmtId="0" fontId="17" fillId="21" borderId="20" xfId="0" applyFont="1" applyFill="1" applyBorder="1" applyProtection="1"/>
    <xf numFmtId="0" fontId="17" fillId="21" borderId="19" xfId="0" applyFont="1" applyFill="1" applyBorder="1" applyAlignment="1" applyProtection="1"/>
    <xf numFmtId="0" fontId="17" fillId="21" borderId="0" xfId="0" applyFont="1" applyFill="1" applyBorder="1" applyAlignment="1" applyProtection="1"/>
    <xf numFmtId="0" fontId="17" fillId="21" borderId="20" xfId="0" applyFont="1" applyFill="1" applyBorder="1" applyAlignment="1" applyProtection="1"/>
    <xf numFmtId="9" fontId="81" fillId="21" borderId="19" xfId="0" applyNumberFormat="1" applyFont="1" applyFill="1" applyBorder="1" applyAlignment="1" applyProtection="1">
      <alignment vertical="center"/>
    </xf>
    <xf numFmtId="9" fontId="81" fillId="21" borderId="0" xfId="0" applyNumberFormat="1" applyFont="1" applyFill="1" applyBorder="1" applyAlignment="1" applyProtection="1">
      <alignment vertical="center"/>
    </xf>
    <xf numFmtId="9" fontId="81" fillId="21" borderId="20" xfId="0" applyNumberFormat="1" applyFont="1" applyFill="1" applyBorder="1" applyAlignment="1" applyProtection="1">
      <alignment vertical="center"/>
    </xf>
    <xf numFmtId="9" fontId="81" fillId="21" borderId="17" xfId="0" applyNumberFormat="1" applyFont="1" applyFill="1" applyBorder="1" applyAlignment="1" applyProtection="1">
      <alignment horizontal="center" vertical="center"/>
    </xf>
    <xf numFmtId="9" fontId="81" fillId="21" borderId="3" xfId="0" applyNumberFormat="1" applyFont="1" applyFill="1" applyBorder="1" applyAlignment="1" applyProtection="1">
      <alignment horizontal="center" vertical="center"/>
    </xf>
    <xf numFmtId="9" fontId="81" fillId="21" borderId="18" xfId="0" applyNumberFormat="1" applyFont="1" applyFill="1" applyBorder="1" applyAlignment="1" applyProtection="1">
      <alignment horizontal="center" vertical="center"/>
    </xf>
    <xf numFmtId="9" fontId="21" fillId="12" borderId="3" xfId="0" applyNumberFormat="1" applyFont="1" applyFill="1" applyBorder="1" applyAlignment="1" applyProtection="1">
      <alignment horizontal="center" vertical="center"/>
    </xf>
    <xf numFmtId="9" fontId="21" fillId="12" borderId="2" xfId="0" applyNumberFormat="1" applyFont="1" applyFill="1" applyBorder="1" applyAlignment="1" applyProtection="1">
      <alignment horizontal="center" vertical="center"/>
    </xf>
    <xf numFmtId="0" fontId="24" fillId="21" borderId="0" xfId="0" applyFont="1" applyFill="1" applyBorder="1" applyProtection="1"/>
    <xf numFmtId="0" fontId="24" fillId="21" borderId="15" xfId="0" applyFont="1" applyFill="1" applyBorder="1" applyProtection="1"/>
    <xf numFmtId="0" fontId="24" fillId="21" borderId="1" xfId="0" applyFont="1" applyFill="1" applyBorder="1" applyProtection="1"/>
    <xf numFmtId="0" fontId="24" fillId="21" borderId="16" xfId="0" applyFont="1" applyFill="1" applyBorder="1" applyProtection="1"/>
    <xf numFmtId="0" fontId="24" fillId="21" borderId="19" xfId="0" applyFont="1" applyFill="1" applyBorder="1" applyProtection="1"/>
    <xf numFmtId="0" fontId="24" fillId="21" borderId="20" xfId="0" applyFont="1" applyFill="1" applyBorder="1" applyProtection="1"/>
    <xf numFmtId="0" fontId="24" fillId="21" borderId="17" xfId="0" applyFont="1" applyFill="1" applyBorder="1" applyProtection="1"/>
    <xf numFmtId="0" fontId="24" fillId="21" borderId="3" xfId="0" applyFont="1" applyFill="1" applyBorder="1" applyProtection="1"/>
    <xf numFmtId="0" fontId="24" fillId="21" borderId="18" xfId="0" applyFont="1" applyFill="1" applyBorder="1" applyProtection="1"/>
    <xf numFmtId="0" fontId="26" fillId="21" borderId="17" xfId="0" applyFont="1" applyFill="1" applyBorder="1" applyAlignment="1" applyProtection="1">
      <alignment horizontal="center" vertical="center" wrapText="1"/>
    </xf>
    <xf numFmtId="0" fontId="21" fillId="6" borderId="17" xfId="1" applyFont="1" applyFill="1" applyBorder="1" applyAlignment="1" applyProtection="1">
      <alignment horizontal="right" vertical="center" wrapText="1" indent="2"/>
    </xf>
    <xf numFmtId="0" fontId="21" fillId="6" borderId="3" xfId="1" applyFont="1" applyFill="1" applyBorder="1" applyAlignment="1" applyProtection="1">
      <alignment horizontal="right" vertical="center" wrapText="1" indent="2"/>
    </xf>
    <xf numFmtId="9" fontId="21" fillId="6" borderId="3" xfId="1" applyNumberFormat="1" applyFont="1" applyFill="1" applyBorder="1" applyAlignment="1" applyProtection="1">
      <alignment horizontal="left" vertical="center" indent="1"/>
    </xf>
    <xf numFmtId="49" fontId="21" fillId="6" borderId="3" xfId="1" applyNumberFormat="1" applyFont="1" applyFill="1" applyBorder="1" applyAlignment="1" applyProtection="1">
      <alignment horizontal="left" vertical="center" indent="1"/>
    </xf>
    <xf numFmtId="0" fontId="46" fillId="5" borderId="2" xfId="0" applyFont="1" applyFill="1" applyBorder="1" applyAlignment="1" applyProtection="1">
      <alignment horizontal="left" vertical="center" wrapText="1" indent="1"/>
    </xf>
    <xf numFmtId="0" fontId="89" fillId="6" borderId="2" xfId="0" applyFont="1" applyFill="1" applyBorder="1" applyAlignment="1" applyProtection="1">
      <alignment horizontal="center" vertical="center" wrapText="1"/>
    </xf>
    <xf numFmtId="0" fontId="89" fillId="6" borderId="22" xfId="0" applyFont="1" applyFill="1" applyBorder="1" applyAlignment="1" applyProtection="1">
      <alignment horizontal="center" vertical="center" wrapText="1"/>
    </xf>
    <xf numFmtId="0" fontId="91" fillId="8" borderId="2" xfId="0" applyFont="1" applyFill="1" applyBorder="1" applyAlignment="1" applyProtection="1">
      <alignment horizontal="left" vertical="center" wrapText="1" indent="1"/>
    </xf>
    <xf numFmtId="9" fontId="81" fillId="0" borderId="21" xfId="0" applyNumberFormat="1" applyFont="1" applyFill="1" applyBorder="1" applyAlignment="1" applyProtection="1">
      <alignment vertical="center"/>
    </xf>
    <xf numFmtId="9" fontId="81" fillId="9" borderId="2" xfId="0" applyNumberFormat="1" applyFont="1" applyFill="1" applyBorder="1" applyAlignment="1" applyProtection="1">
      <alignment vertical="center"/>
    </xf>
    <xf numFmtId="9" fontId="87" fillId="9" borderId="2" xfId="0" applyNumberFormat="1" applyFont="1" applyFill="1" applyBorder="1" applyAlignment="1" applyProtection="1">
      <alignment horizontal="center" vertical="center"/>
    </xf>
    <xf numFmtId="9" fontId="81" fillId="9" borderId="22" xfId="0" applyNumberFormat="1" applyFont="1" applyFill="1" applyBorder="1" applyAlignment="1" applyProtection="1">
      <alignment vertical="center"/>
    </xf>
    <xf numFmtId="0" fontId="63" fillId="11" borderId="0" xfId="1" applyFont="1" applyFill="1" applyBorder="1" applyAlignment="1" applyProtection="1">
      <alignment horizontal="center" vertical="center" wrapText="1"/>
    </xf>
    <xf numFmtId="0" fontId="32" fillId="9" borderId="0" xfId="0" applyFont="1" applyFill="1" applyBorder="1" applyProtection="1"/>
    <xf numFmtId="0" fontId="90" fillId="8" borderId="21" xfId="0" applyFont="1" applyFill="1" applyBorder="1" applyAlignment="1" applyProtection="1">
      <alignment horizontal="left" vertical="center" wrapText="1"/>
    </xf>
    <xf numFmtId="0" fontId="24" fillId="0" borderId="0" xfId="0" applyFont="1" applyFill="1" applyBorder="1" applyAlignment="1" applyProtection="1">
      <alignment wrapText="1"/>
    </xf>
    <xf numFmtId="0" fontId="24" fillId="5" borderId="0" xfId="0" applyFont="1" applyFill="1" applyBorder="1" applyAlignment="1" applyProtection="1">
      <alignment wrapText="1"/>
    </xf>
    <xf numFmtId="0" fontId="15" fillId="2" borderId="0" xfId="0" applyFont="1" applyFill="1" applyBorder="1" applyAlignment="1" applyProtection="1">
      <alignment horizontal="left" vertical="center"/>
    </xf>
    <xf numFmtId="0" fontId="15" fillId="2" borderId="0" xfId="0" applyFont="1" applyFill="1" applyBorder="1" applyAlignment="1" applyProtection="1">
      <alignment horizontal="left" vertical="center" wrapText="1"/>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right" vertical="center"/>
    </xf>
    <xf numFmtId="164" fontId="22" fillId="2" borderId="0" xfId="0" applyNumberFormat="1"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2" fillId="2" borderId="0" xfId="0" applyNumberFormat="1" applyFont="1" applyFill="1" applyBorder="1" applyAlignment="1" applyProtection="1">
      <alignment horizontal="center" vertical="center"/>
    </xf>
    <xf numFmtId="0" fontId="22" fillId="2" borderId="0"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indent="1"/>
    </xf>
    <xf numFmtId="9" fontId="59" fillId="23" borderId="0" xfId="0" applyNumberFormat="1" applyFont="1" applyFill="1" applyBorder="1" applyAlignment="1" applyProtection="1">
      <alignment horizontal="left" vertical="center" wrapText="1" indent="1"/>
    </xf>
    <xf numFmtId="9" fontId="60" fillId="23" borderId="0" xfId="0" applyNumberFormat="1" applyFont="1" applyFill="1" applyBorder="1" applyAlignment="1" applyProtection="1">
      <alignment horizontal="center" vertical="center"/>
    </xf>
    <xf numFmtId="0" fontId="21" fillId="5" borderId="20" xfId="0" applyFont="1" applyFill="1" applyBorder="1" applyAlignment="1" applyProtection="1">
      <alignment horizontal="left" vertical="top"/>
    </xf>
    <xf numFmtId="0" fontId="94" fillId="5" borderId="0" xfId="0" applyFont="1" applyFill="1" applyBorder="1" applyAlignment="1" applyProtection="1">
      <alignment horizontal="left" vertical="top" indent="2"/>
      <protection locked="0"/>
    </xf>
    <xf numFmtId="0" fontId="24" fillId="5" borderId="20" xfId="0" applyFont="1" applyFill="1" applyBorder="1" applyAlignment="1" applyProtection="1">
      <alignment horizontal="left" indent="1"/>
    </xf>
    <xf numFmtId="9" fontId="93" fillId="5" borderId="0" xfId="0" applyNumberFormat="1" applyFont="1" applyFill="1" applyBorder="1" applyAlignment="1" applyProtection="1">
      <alignment horizontal="left" vertical="top" wrapText="1"/>
      <protection locked="0"/>
    </xf>
    <xf numFmtId="9" fontId="74" fillId="5" borderId="19" xfId="0" applyNumberFormat="1" applyFont="1" applyFill="1" applyBorder="1" applyAlignment="1" applyProtection="1">
      <alignment horizontal="left" vertical="top" wrapText="1" indent="1"/>
    </xf>
    <xf numFmtId="0" fontId="21" fillId="5" borderId="0" xfId="0" applyFont="1" applyFill="1" applyBorder="1" applyAlignment="1" applyProtection="1">
      <alignment horizontal="left" vertical="top" indent="2"/>
      <protection locked="0"/>
    </xf>
    <xf numFmtId="0" fontId="21" fillId="5" borderId="20" xfId="0" applyFont="1" applyFill="1" applyBorder="1" applyAlignment="1" applyProtection="1">
      <alignment horizontal="left" vertical="top" indent="2"/>
      <protection locked="0"/>
    </xf>
    <xf numFmtId="0" fontId="21" fillId="5" borderId="17" xfId="0" applyFont="1" applyFill="1" applyBorder="1" applyAlignment="1" applyProtection="1">
      <alignment wrapText="1"/>
      <protection locked="0"/>
    </xf>
    <xf numFmtId="0" fontId="21" fillId="5" borderId="3" xfId="0" applyFont="1" applyFill="1" applyBorder="1" applyAlignment="1" applyProtection="1">
      <protection locked="0"/>
    </xf>
    <xf numFmtId="0" fontId="21" fillId="5" borderId="18" xfId="0" applyFont="1" applyFill="1" applyBorder="1" applyProtection="1">
      <protection locked="0"/>
    </xf>
    <xf numFmtId="0" fontId="94" fillId="5" borderId="20" xfId="0" applyFont="1" applyFill="1" applyBorder="1" applyAlignment="1" applyProtection="1">
      <alignment horizontal="left" vertical="top" wrapText="1"/>
      <protection locked="0"/>
    </xf>
    <xf numFmtId="0" fontId="21" fillId="5" borderId="3" xfId="0" applyFont="1" applyFill="1" applyBorder="1" applyAlignment="1" applyProtection="1">
      <alignment wrapText="1"/>
      <protection locked="0"/>
    </xf>
    <xf numFmtId="0" fontId="21" fillId="5" borderId="18" xfId="0" applyFont="1" applyFill="1" applyBorder="1" applyAlignment="1" applyProtection="1">
      <alignment wrapText="1"/>
      <protection locked="0"/>
    </xf>
    <xf numFmtId="0" fontId="99" fillId="9" borderId="15" xfId="0" applyFont="1" applyFill="1" applyBorder="1" applyAlignment="1" applyProtection="1">
      <alignment horizontal="center" vertical="center" wrapText="1"/>
    </xf>
    <xf numFmtId="0" fontId="101" fillId="0" borderId="0" xfId="0" applyFont="1" applyBorder="1" applyAlignment="1" applyProtection="1">
      <alignment horizontal="right" vertical="center"/>
    </xf>
    <xf numFmtId="0" fontId="101" fillId="0" borderId="0" xfId="0" applyFont="1" applyBorder="1" applyAlignment="1" applyProtection="1">
      <alignment vertical="center"/>
    </xf>
    <xf numFmtId="0" fontId="101" fillId="0" borderId="0" xfId="0" applyFont="1" applyBorder="1" applyAlignment="1" applyProtection="1">
      <alignment vertical="center" wrapText="1"/>
    </xf>
    <xf numFmtId="9" fontId="64" fillId="13" borderId="22" xfId="1" applyNumberFormat="1" applyFont="1" applyFill="1" applyBorder="1" applyAlignment="1" applyProtection="1">
      <alignment horizontal="left" vertical="center" wrapText="1" indent="1"/>
    </xf>
    <xf numFmtId="0" fontId="67" fillId="11" borderId="2" xfId="0" applyFont="1" applyFill="1" applyBorder="1" applyAlignment="1" applyProtection="1">
      <alignment vertical="center" wrapText="1"/>
    </xf>
    <xf numFmtId="9" fontId="20" fillId="11" borderId="22" xfId="0" applyNumberFormat="1" applyFont="1" applyFill="1" applyBorder="1" applyAlignment="1" applyProtection="1">
      <alignment horizontal="left" vertical="center" wrapText="1" indent="1"/>
    </xf>
    <xf numFmtId="9" fontId="66" fillId="14" borderId="22" xfId="0" applyNumberFormat="1" applyFont="1" applyFill="1" applyBorder="1" applyAlignment="1" applyProtection="1">
      <alignment horizontal="left" vertical="center" wrapText="1" indent="1"/>
    </xf>
    <xf numFmtId="9" fontId="64" fillId="12" borderId="22" xfId="1" applyNumberFormat="1" applyFont="1" applyFill="1" applyBorder="1" applyAlignment="1" applyProtection="1">
      <alignment horizontal="left" vertical="center" wrapText="1" indent="1"/>
    </xf>
    <xf numFmtId="0" fontId="20" fillId="11" borderId="22" xfId="1" applyFont="1" applyFill="1" applyBorder="1" applyAlignment="1" applyProtection="1">
      <alignment horizontal="left" vertical="center" wrapText="1" indent="1"/>
    </xf>
    <xf numFmtId="0" fontId="67" fillId="11" borderId="2" xfId="1" applyFont="1" applyFill="1" applyBorder="1" applyAlignment="1" applyProtection="1">
      <alignment horizontal="left" vertical="center" wrapText="1"/>
    </xf>
    <xf numFmtId="9" fontId="64" fillId="13" borderId="22" xfId="1" applyNumberFormat="1" applyFont="1" applyFill="1" applyBorder="1" applyAlignment="1" applyProtection="1">
      <alignment horizontal="left" vertical="center" wrapText="1" indent="1"/>
      <protection locked="0"/>
    </xf>
    <xf numFmtId="9" fontId="50" fillId="9" borderId="0" xfId="1" applyNumberFormat="1" applyFont="1" applyFill="1" applyBorder="1" applyAlignment="1" applyProtection="1">
      <alignment horizontal="center" vertical="center" wrapText="1"/>
    </xf>
    <xf numFmtId="9" fontId="20" fillId="9" borderId="27" xfId="1" applyNumberFormat="1" applyFont="1" applyFill="1" applyBorder="1" applyAlignment="1" applyProtection="1">
      <alignment horizontal="left" vertical="center" wrapText="1"/>
    </xf>
    <xf numFmtId="9" fontId="78" fillId="9" borderId="28" xfId="0" applyNumberFormat="1" applyFont="1" applyFill="1" applyBorder="1" applyAlignment="1" applyProtection="1">
      <alignment vertical="center"/>
    </xf>
    <xf numFmtId="0" fontId="79" fillId="0" borderId="0" xfId="0" applyFont="1" applyFill="1" applyBorder="1" applyAlignment="1" applyProtection="1">
      <alignment vertical="center"/>
    </xf>
    <xf numFmtId="9" fontId="50" fillId="9" borderId="0" xfId="1" applyNumberFormat="1" applyFont="1" applyFill="1" applyBorder="1" applyAlignment="1" applyProtection="1">
      <alignment horizontal="left" vertical="center" wrapText="1" indent="1"/>
    </xf>
    <xf numFmtId="0" fontId="50" fillId="9" borderId="0" xfId="0" applyFont="1" applyFill="1" applyBorder="1" applyAlignment="1" applyProtection="1">
      <alignment horizontal="left" vertical="center" indent="1"/>
    </xf>
    <xf numFmtId="0" fontId="20" fillId="9" borderId="27" xfId="0" applyFont="1" applyFill="1" applyBorder="1" applyAlignment="1" applyProtection="1">
      <alignment horizontal="left" vertical="center"/>
    </xf>
    <xf numFmtId="0" fontId="7" fillId="6" borderId="0" xfId="1" applyFont="1" applyFill="1" applyBorder="1" applyAlignment="1" applyProtection="1">
      <alignment horizontal="center" vertical="center" wrapText="1"/>
    </xf>
    <xf numFmtId="0" fontId="11" fillId="6" borderId="0" xfId="1" applyFont="1" applyFill="1" applyBorder="1" applyAlignment="1" applyProtection="1">
      <alignment horizontal="center" vertical="center" wrapText="1"/>
    </xf>
    <xf numFmtId="49" fontId="102" fillId="17" borderId="0" xfId="1" applyNumberFormat="1" applyFont="1" applyFill="1" applyBorder="1" applyAlignment="1" applyProtection="1">
      <alignment horizontal="center" vertical="center" wrapText="1"/>
    </xf>
    <xf numFmtId="49" fontId="102" fillId="16" borderId="0" xfId="1" applyNumberFormat="1" applyFont="1" applyFill="1" applyBorder="1" applyAlignment="1" applyProtection="1">
      <alignment horizontal="center" vertical="center" wrapText="1"/>
    </xf>
    <xf numFmtId="49" fontId="102" fillId="15" borderId="0" xfId="1" applyNumberFormat="1" applyFont="1" applyFill="1" applyBorder="1" applyAlignment="1" applyProtection="1">
      <alignment horizontal="center" vertical="center" wrapText="1"/>
    </xf>
    <xf numFmtId="9" fontId="7" fillId="6" borderId="0" xfId="1" applyNumberFormat="1" applyFont="1" applyFill="1" applyBorder="1" applyAlignment="1" applyProtection="1">
      <alignment horizontal="center" vertical="center" wrapText="1"/>
    </xf>
    <xf numFmtId="0" fontId="10" fillId="0" borderId="12" xfId="1" applyFont="1" applyFill="1" applyBorder="1" applyAlignment="1" applyProtection="1">
      <alignment horizontal="center" vertical="center" wrapText="1"/>
    </xf>
    <xf numFmtId="0" fontId="7" fillId="6" borderId="12" xfId="1" applyFont="1" applyFill="1" applyBorder="1" applyAlignment="1" applyProtection="1">
      <alignment horizontal="center" vertical="center" wrapText="1"/>
    </xf>
    <xf numFmtId="0" fontId="11" fillId="6" borderId="12" xfId="1" applyFont="1" applyFill="1" applyBorder="1" applyAlignment="1" applyProtection="1">
      <alignment horizontal="center" vertical="center" wrapText="1"/>
    </xf>
    <xf numFmtId="0" fontId="0" fillId="20" borderId="4" xfId="0" applyFont="1" applyFill="1" applyBorder="1" applyAlignment="1">
      <alignment horizontal="center" vertical="center" wrapText="1"/>
    </xf>
    <xf numFmtId="0" fontId="0" fillId="19" borderId="7" xfId="0" applyFont="1" applyFill="1" applyBorder="1" applyAlignment="1">
      <alignment horizontal="center" vertical="center" wrapText="1"/>
    </xf>
    <xf numFmtId="0" fontId="0" fillId="19" borderId="8" xfId="0" applyFont="1" applyFill="1" applyBorder="1" applyAlignment="1">
      <alignment horizontal="center" vertical="center" wrapText="1"/>
    </xf>
    <xf numFmtId="9" fontId="11" fillId="6" borderId="0" xfId="88" applyFont="1" applyFill="1" applyBorder="1" applyAlignment="1" applyProtection="1">
      <alignment horizontal="center" vertical="center" wrapText="1"/>
    </xf>
    <xf numFmtId="9" fontId="61" fillId="23" borderId="2" xfId="0" applyNumberFormat="1" applyFont="1" applyFill="1" applyBorder="1" applyAlignment="1" applyProtection="1">
      <alignment horizontal="center" vertical="center"/>
    </xf>
    <xf numFmtId="9" fontId="0" fillId="0" borderId="0" xfId="88" applyFont="1"/>
    <xf numFmtId="9" fontId="104" fillId="2" borderId="0" xfId="0" applyNumberFormat="1" applyFont="1" applyFill="1" applyBorder="1" applyAlignment="1" applyProtection="1">
      <alignment horizontal="center" vertical="center" wrapText="1"/>
      <protection locked="0"/>
    </xf>
    <xf numFmtId="9" fontId="103" fillId="9" borderId="30" xfId="0" applyNumberFormat="1" applyFont="1" applyFill="1" applyBorder="1" applyAlignment="1" applyProtection="1">
      <alignment horizontal="center" vertical="center" wrapText="1"/>
    </xf>
    <xf numFmtId="9" fontId="103" fillId="9" borderId="31" xfId="0" applyNumberFormat="1" applyFont="1" applyFill="1" applyBorder="1" applyAlignment="1" applyProtection="1">
      <alignment horizontal="center" vertical="center" wrapText="1"/>
    </xf>
    <xf numFmtId="9" fontId="0" fillId="25" borderId="32" xfId="88" applyFont="1" applyFill="1" applyBorder="1" applyAlignment="1">
      <alignment vertical="center"/>
    </xf>
    <xf numFmtId="9" fontId="0" fillId="6" borderId="33" xfId="88" applyFont="1" applyFill="1" applyBorder="1" applyAlignment="1">
      <alignment horizontal="center"/>
    </xf>
    <xf numFmtId="9" fontId="0" fillId="6" borderId="34" xfId="88" applyFont="1" applyFill="1" applyBorder="1" applyAlignment="1">
      <alignment horizontal="center"/>
    </xf>
    <xf numFmtId="9" fontId="105" fillId="2" borderId="0" xfId="0" applyNumberFormat="1" applyFont="1" applyFill="1" applyBorder="1" applyAlignment="1" applyProtection="1">
      <alignment horizontal="left" vertical="center" wrapText="1"/>
    </xf>
    <xf numFmtId="0" fontId="15" fillId="0" borderId="0" xfId="3" applyFont="1" applyBorder="1" applyAlignment="1">
      <alignment vertical="center"/>
    </xf>
    <xf numFmtId="0" fontId="15" fillId="0" borderId="0" xfId="0" applyFont="1" applyBorder="1" applyAlignment="1" applyProtection="1">
      <alignment horizontal="left" vertical="center" indent="1"/>
    </xf>
    <xf numFmtId="0" fontId="16" fillId="0" borderId="0" xfId="3" applyFont="1" applyFill="1" applyBorder="1" applyAlignment="1">
      <alignment vertical="center"/>
    </xf>
    <xf numFmtId="9" fontId="21" fillId="12" borderId="0" xfId="0" applyNumberFormat="1" applyFont="1" applyFill="1" applyBorder="1" applyAlignment="1" applyProtection="1">
      <alignment horizontal="center" vertical="center"/>
    </xf>
    <xf numFmtId="9" fontId="21" fillId="26" borderId="3" xfId="0" applyNumberFormat="1" applyFont="1" applyFill="1" applyBorder="1" applyAlignment="1" applyProtection="1">
      <alignment horizontal="center" vertical="center"/>
    </xf>
    <xf numFmtId="9" fontId="50" fillId="27" borderId="0" xfId="0" applyNumberFormat="1" applyFont="1" applyFill="1" applyBorder="1" applyAlignment="1" applyProtection="1">
      <alignment horizontal="center" vertical="center"/>
    </xf>
    <xf numFmtId="9" fontId="50" fillId="27" borderId="0" xfId="0" applyNumberFormat="1" applyFont="1" applyFill="1" applyBorder="1" applyAlignment="1" applyProtection="1">
      <alignment horizontal="center" vertical="center" wrapText="1"/>
    </xf>
    <xf numFmtId="9" fontId="21" fillId="24" borderId="2" xfId="0" applyNumberFormat="1" applyFont="1" applyFill="1" applyBorder="1" applyAlignment="1" applyProtection="1">
      <alignment horizontal="center" vertical="center"/>
    </xf>
    <xf numFmtId="9" fontId="100" fillId="28" borderId="0" xfId="0" applyNumberFormat="1" applyFont="1" applyFill="1" applyBorder="1" applyAlignment="1" applyProtection="1">
      <alignment horizontal="left" vertical="center" indent="1"/>
    </xf>
    <xf numFmtId="9" fontId="103" fillId="27" borderId="0" xfId="0" applyNumberFormat="1" applyFont="1" applyFill="1" applyBorder="1" applyAlignment="1" applyProtection="1">
      <alignment horizontal="center" vertical="center" wrapText="1"/>
    </xf>
    <xf numFmtId="9" fontId="59" fillId="29" borderId="0" xfId="0" applyNumberFormat="1" applyFont="1" applyFill="1" applyBorder="1" applyAlignment="1" applyProtection="1">
      <alignment horizontal="center" vertical="center"/>
    </xf>
    <xf numFmtId="9" fontId="74" fillId="26" borderId="0" xfId="0" applyNumberFormat="1" applyFont="1" applyFill="1" applyBorder="1" applyAlignment="1" applyProtection="1">
      <alignment horizontal="center" vertical="center" wrapText="1"/>
    </xf>
    <xf numFmtId="9" fontId="59" fillId="26" borderId="0" xfId="0" applyNumberFormat="1" applyFont="1" applyFill="1" applyBorder="1" applyAlignment="1" applyProtection="1">
      <alignment horizontal="center" vertical="center"/>
    </xf>
    <xf numFmtId="0" fontId="90" fillId="8" borderId="0" xfId="0" applyFont="1" applyFill="1" applyBorder="1" applyAlignment="1" applyProtection="1">
      <alignment horizontal="left" vertical="center" wrapText="1"/>
    </xf>
    <xf numFmtId="0" fontId="91" fillId="8" borderId="0" xfId="0" applyFont="1" applyFill="1" applyBorder="1" applyAlignment="1" applyProtection="1">
      <alignment horizontal="left" vertical="center" wrapText="1" indent="1"/>
    </xf>
    <xf numFmtId="9" fontId="89" fillId="6" borderId="2" xfId="88" applyFont="1" applyFill="1" applyBorder="1" applyAlignment="1" applyProtection="1">
      <alignment horizontal="center" vertical="center" wrapText="1"/>
    </xf>
    <xf numFmtId="14" fontId="21" fillId="23" borderId="19" xfId="0" applyNumberFormat="1" applyFont="1" applyFill="1" applyBorder="1" applyAlignment="1" applyProtection="1">
      <alignment horizontal="left" vertical="top" indent="2"/>
      <protection locked="0"/>
    </xf>
    <xf numFmtId="0" fontId="56" fillId="6" borderId="17" xfId="3" applyFont="1" applyFill="1" applyBorder="1" applyAlignment="1">
      <alignment horizontal="center" vertical="center" wrapText="1"/>
    </xf>
    <xf numFmtId="0" fontId="58" fillId="6" borderId="3" xfId="3" applyFont="1" applyFill="1" applyBorder="1" applyAlignment="1">
      <alignment horizontal="center" vertical="center"/>
    </xf>
    <xf numFmtId="0" fontId="58" fillId="6" borderId="18" xfId="3" applyFont="1" applyFill="1" applyBorder="1" applyAlignment="1">
      <alignment horizontal="center" vertical="center"/>
    </xf>
    <xf numFmtId="20" fontId="32" fillId="6" borderId="19" xfId="1" applyNumberFormat="1" applyFont="1" applyFill="1" applyBorder="1" applyAlignment="1">
      <alignment horizontal="left" vertical="center" wrapText="1" indent="2"/>
    </xf>
    <xf numFmtId="20" fontId="32" fillId="6" borderId="0" xfId="1" applyNumberFormat="1" applyFont="1" applyFill="1" applyBorder="1" applyAlignment="1">
      <alignment horizontal="left" vertical="center" wrapText="1" indent="2"/>
    </xf>
    <xf numFmtId="20" fontId="32" fillId="6" borderId="20" xfId="1" applyNumberFormat="1" applyFont="1" applyFill="1" applyBorder="1" applyAlignment="1">
      <alignment horizontal="left" vertical="center" wrapText="1" indent="2"/>
    </xf>
    <xf numFmtId="20" fontId="32" fillId="18" borderId="19" xfId="1" applyNumberFormat="1" applyFont="1" applyFill="1" applyBorder="1" applyAlignment="1">
      <alignment horizontal="left" vertical="center" indent="2"/>
    </xf>
    <xf numFmtId="20" fontId="32" fillId="18" borderId="0" xfId="1" applyNumberFormat="1" applyFont="1" applyFill="1" applyBorder="1" applyAlignment="1">
      <alignment horizontal="left" vertical="center" indent="2"/>
    </xf>
    <xf numFmtId="20" fontId="32" fillId="18" borderId="20" xfId="1" applyNumberFormat="1" applyFont="1" applyFill="1" applyBorder="1" applyAlignment="1">
      <alignment horizontal="left" vertical="center" indent="2"/>
    </xf>
    <xf numFmtId="20" fontId="33" fillId="18" borderId="19" xfId="1" applyNumberFormat="1" applyFont="1" applyFill="1" applyBorder="1" applyAlignment="1">
      <alignment horizontal="left" vertical="center" indent="1"/>
    </xf>
    <xf numFmtId="20" fontId="33" fillId="18" borderId="0" xfId="1" applyNumberFormat="1" applyFont="1" applyFill="1" applyBorder="1" applyAlignment="1">
      <alignment horizontal="left" vertical="center" indent="1"/>
    </xf>
    <xf numFmtId="20" fontId="33" fillId="18" borderId="20" xfId="1" applyNumberFormat="1" applyFont="1" applyFill="1" applyBorder="1" applyAlignment="1">
      <alignment horizontal="left" vertical="center" indent="1"/>
    </xf>
    <xf numFmtId="20" fontId="32" fillId="18" borderId="19" xfId="1" applyNumberFormat="1" applyFont="1" applyFill="1" applyBorder="1" applyAlignment="1">
      <alignment horizontal="left" vertical="center" wrapText="1" indent="2"/>
    </xf>
    <xf numFmtId="20" fontId="32" fillId="18" borderId="0" xfId="1" applyNumberFormat="1" applyFont="1" applyFill="1" applyBorder="1" applyAlignment="1">
      <alignment horizontal="left" vertical="center" wrapText="1" indent="2"/>
    </xf>
    <xf numFmtId="20" fontId="32" fillId="18" borderId="20" xfId="1" applyNumberFormat="1" applyFont="1" applyFill="1" applyBorder="1" applyAlignment="1">
      <alignment horizontal="left" vertical="center" wrapText="1" indent="2"/>
    </xf>
    <xf numFmtId="20" fontId="32" fillId="18" borderId="17" xfId="1" applyNumberFormat="1" applyFont="1" applyFill="1" applyBorder="1" applyAlignment="1">
      <alignment horizontal="left" vertical="center" indent="2"/>
    </xf>
    <xf numFmtId="20" fontId="32" fillId="18" borderId="3" xfId="1" applyNumberFormat="1" applyFont="1" applyFill="1" applyBorder="1" applyAlignment="1">
      <alignment horizontal="left" vertical="center" indent="2"/>
    </xf>
    <xf numFmtId="20" fontId="32" fillId="18" borderId="18" xfId="1" applyNumberFormat="1" applyFont="1" applyFill="1" applyBorder="1" applyAlignment="1">
      <alignment horizontal="left" vertical="center" indent="2"/>
    </xf>
    <xf numFmtId="0" fontId="37" fillId="6" borderId="15" xfId="3" applyFont="1" applyFill="1" applyBorder="1" applyAlignment="1">
      <alignment horizontal="center" vertical="center" wrapText="1"/>
    </xf>
    <xf numFmtId="0" fontId="38" fillId="6" borderId="1" xfId="3" applyFont="1" applyFill="1" applyBorder="1" applyAlignment="1">
      <alignment horizontal="center" vertical="center"/>
    </xf>
    <xf numFmtId="0" fontId="38" fillId="6" borderId="16" xfId="3" applyFont="1" applyFill="1" applyBorder="1" applyAlignment="1">
      <alignment horizontal="center" vertical="center"/>
    </xf>
    <xf numFmtId="0" fontId="29" fillId="6" borderId="2" xfId="1" applyFont="1" applyFill="1" applyBorder="1" applyAlignment="1" applyProtection="1">
      <alignment horizontal="center" vertical="center" wrapText="1"/>
    </xf>
    <xf numFmtId="0" fontId="29" fillId="6" borderId="22" xfId="1" applyFont="1" applyFill="1" applyBorder="1" applyAlignment="1" applyProtection="1">
      <alignment horizontal="center" vertical="center" wrapText="1"/>
    </xf>
    <xf numFmtId="0" fontId="76" fillId="9" borderId="1" xfId="1" applyFont="1" applyFill="1" applyBorder="1" applyAlignment="1">
      <alignment horizontal="center" vertical="center" wrapText="1"/>
    </xf>
    <xf numFmtId="0" fontId="76" fillId="9" borderId="16" xfId="1" applyFont="1" applyFill="1" applyBorder="1" applyAlignment="1">
      <alignment horizontal="center" vertical="center" wrapText="1"/>
    </xf>
    <xf numFmtId="0" fontId="32" fillId="6" borderId="17" xfId="1" applyFont="1" applyFill="1" applyBorder="1" applyAlignment="1" applyProtection="1">
      <alignment horizontal="left" vertical="center" wrapText="1" indent="1"/>
    </xf>
    <xf numFmtId="0" fontId="32" fillId="6" borderId="3" xfId="1" applyFont="1" applyFill="1" applyBorder="1" applyAlignment="1" applyProtection="1">
      <alignment horizontal="left" vertical="center" wrapText="1" indent="1"/>
    </xf>
    <xf numFmtId="0" fontId="33" fillId="6" borderId="21" xfId="1" applyFont="1" applyFill="1" applyBorder="1" applyAlignment="1">
      <alignment horizontal="center" vertical="center" wrapText="1"/>
    </xf>
    <xf numFmtId="0" fontId="32" fillId="6" borderId="2" xfId="1" applyFont="1" applyFill="1" applyBorder="1" applyAlignment="1">
      <alignment horizontal="center" vertical="center"/>
    </xf>
    <xf numFmtId="0" fontId="32" fillId="6" borderId="22" xfId="1" applyFont="1" applyFill="1" applyBorder="1" applyAlignment="1">
      <alignment horizontal="center" vertical="center"/>
    </xf>
    <xf numFmtId="0" fontId="34" fillId="6" borderId="2" xfId="1" applyFont="1" applyFill="1" applyBorder="1" applyAlignment="1">
      <alignment horizontal="center" vertical="center" wrapText="1"/>
    </xf>
    <xf numFmtId="0" fontId="34" fillId="6" borderId="22" xfId="1" applyFont="1" applyFill="1" applyBorder="1" applyAlignment="1">
      <alignment horizontal="center" vertical="center" wrapText="1"/>
    </xf>
    <xf numFmtId="20" fontId="59" fillId="18" borderId="19" xfId="1" applyNumberFormat="1" applyFont="1" applyFill="1" applyBorder="1" applyAlignment="1">
      <alignment horizontal="left" vertical="center" wrapText="1" indent="1"/>
    </xf>
    <xf numFmtId="20" fontId="59" fillId="18" borderId="0" xfId="1" applyNumberFormat="1" applyFont="1" applyFill="1" applyBorder="1" applyAlignment="1">
      <alignment horizontal="left" vertical="center" wrapText="1" indent="1"/>
    </xf>
    <xf numFmtId="20" fontId="59" fillId="18" borderId="20" xfId="1" applyNumberFormat="1" applyFont="1" applyFill="1" applyBorder="1" applyAlignment="1">
      <alignment horizontal="left" vertical="center" wrapText="1" indent="1"/>
    </xf>
    <xf numFmtId="20" fontId="33" fillId="18" borderId="19" xfId="1" applyNumberFormat="1" applyFont="1" applyFill="1" applyBorder="1" applyAlignment="1">
      <alignment horizontal="left" vertical="center" wrapText="1" indent="1"/>
    </xf>
    <xf numFmtId="20" fontId="61" fillId="18" borderId="0" xfId="1" applyNumberFormat="1" applyFont="1" applyFill="1" applyBorder="1" applyAlignment="1">
      <alignment horizontal="left" vertical="center" wrapText="1" indent="1"/>
    </xf>
    <xf numFmtId="20" fontId="61" fillId="18" borderId="20" xfId="1" applyNumberFormat="1" applyFont="1" applyFill="1" applyBorder="1" applyAlignment="1">
      <alignment horizontal="left" vertical="center" wrapText="1" indent="1"/>
    </xf>
    <xf numFmtId="0" fontId="20" fillId="11" borderId="15" xfId="1" applyFont="1" applyFill="1" applyBorder="1" applyAlignment="1">
      <alignment horizontal="center" vertical="center" wrapText="1"/>
    </xf>
    <xf numFmtId="0" fontId="20" fillId="11" borderId="1" xfId="1" applyFont="1" applyFill="1" applyBorder="1" applyAlignment="1">
      <alignment horizontal="center" vertical="center" wrapText="1"/>
    </xf>
    <xf numFmtId="0" fontId="20" fillId="11" borderId="16" xfId="1" applyFont="1" applyFill="1" applyBorder="1" applyAlignment="1">
      <alignment horizontal="center" vertical="center" wrapText="1"/>
    </xf>
    <xf numFmtId="0" fontId="52" fillId="3" borderId="0" xfId="1" applyNumberFormat="1" applyFont="1" applyFill="1" applyBorder="1" applyAlignment="1" applyProtection="1">
      <alignment horizontal="left" vertical="center" indent="1"/>
      <protection locked="0"/>
    </xf>
    <xf numFmtId="0" fontId="50" fillId="11" borderId="15" xfId="1" applyFont="1" applyFill="1" applyBorder="1" applyAlignment="1">
      <alignment horizontal="center" vertical="center"/>
    </xf>
    <xf numFmtId="0" fontId="50" fillId="11" borderId="1" xfId="1" applyFont="1" applyFill="1" applyBorder="1" applyAlignment="1">
      <alignment horizontal="center" vertical="center"/>
    </xf>
    <xf numFmtId="0" fontId="50" fillId="11" borderId="16" xfId="1" applyFont="1" applyFill="1" applyBorder="1" applyAlignment="1">
      <alignment horizontal="center" vertical="center"/>
    </xf>
    <xf numFmtId="0" fontId="53" fillId="9" borderId="19" xfId="1" applyFont="1" applyFill="1" applyBorder="1" applyAlignment="1">
      <alignment horizontal="right" vertical="center" wrapText="1"/>
    </xf>
    <xf numFmtId="0" fontId="53" fillId="9" borderId="0" xfId="1" applyFont="1" applyFill="1" applyBorder="1" applyAlignment="1">
      <alignment horizontal="right" vertical="center" wrapText="1"/>
    </xf>
    <xf numFmtId="0" fontId="53" fillId="9" borderId="17" xfId="1" applyFont="1" applyFill="1" applyBorder="1" applyAlignment="1">
      <alignment horizontal="right" vertical="center"/>
    </xf>
    <xf numFmtId="0" fontId="53" fillId="9" borderId="3" xfId="1" applyFont="1" applyFill="1" applyBorder="1" applyAlignment="1">
      <alignment horizontal="right" vertical="center"/>
    </xf>
    <xf numFmtId="0" fontId="77" fillId="9" borderId="3" xfId="1" applyFont="1" applyFill="1" applyBorder="1" applyAlignment="1">
      <alignment horizontal="center" vertical="center" wrapText="1"/>
    </xf>
    <xf numFmtId="0" fontId="77" fillId="9" borderId="18" xfId="1" applyFont="1" applyFill="1" applyBorder="1" applyAlignment="1">
      <alignment horizontal="center" vertical="center" wrapText="1"/>
    </xf>
    <xf numFmtId="0" fontId="52" fillId="0" borderId="3" xfId="2" applyFont="1" applyBorder="1" applyAlignment="1" applyProtection="1">
      <alignment horizontal="left" vertical="center" wrapText="1" indent="1"/>
      <protection locked="0"/>
    </xf>
    <xf numFmtId="0" fontId="52" fillId="3" borderId="1" xfId="1" applyNumberFormat="1" applyFont="1" applyFill="1" applyBorder="1" applyAlignment="1" applyProtection="1">
      <alignment horizontal="left" vertical="center" indent="1"/>
      <protection locked="0"/>
    </xf>
    <xf numFmtId="0" fontId="27" fillId="6" borderId="21" xfId="1" applyFont="1" applyFill="1" applyBorder="1" applyAlignment="1" applyProtection="1">
      <alignment horizontal="center" vertical="center" wrapText="1"/>
    </xf>
    <xf numFmtId="0" fontId="28" fillId="6" borderId="2" xfId="1" applyFont="1" applyFill="1" applyBorder="1" applyAlignment="1" applyProtection="1">
      <alignment horizontal="center" vertical="center" wrapText="1"/>
    </xf>
    <xf numFmtId="49" fontId="34" fillId="6" borderId="0" xfId="1" applyNumberFormat="1" applyFont="1" applyFill="1" applyBorder="1" applyAlignment="1" applyProtection="1">
      <alignment horizontal="left" vertical="center" wrapText="1"/>
    </xf>
    <xf numFmtId="49" fontId="34" fillId="6" borderId="20" xfId="1" applyNumberFormat="1" applyFont="1" applyFill="1" applyBorder="1" applyAlignment="1" applyProtection="1">
      <alignment horizontal="left" vertical="center" wrapText="1"/>
    </xf>
    <xf numFmtId="49" fontId="34" fillId="6" borderId="3" xfId="1" applyNumberFormat="1" applyFont="1" applyFill="1" applyBorder="1" applyAlignment="1" applyProtection="1">
      <alignment horizontal="left" vertical="center" wrapText="1"/>
    </xf>
    <xf numFmtId="49" fontId="34" fillId="6" borderId="18" xfId="1" applyNumberFormat="1" applyFont="1" applyFill="1" applyBorder="1" applyAlignment="1" applyProtection="1">
      <alignment horizontal="left" vertical="center" wrapText="1"/>
    </xf>
    <xf numFmtId="0" fontId="43" fillId="2" borderId="0" xfId="3" applyFont="1" applyFill="1" applyBorder="1" applyAlignment="1">
      <alignment horizontal="center" vertical="center"/>
    </xf>
    <xf numFmtId="0" fontId="53" fillId="9" borderId="15" xfId="1" applyFont="1" applyFill="1" applyBorder="1" applyAlignment="1">
      <alignment horizontal="right" vertical="center"/>
    </xf>
    <xf numFmtId="0" fontId="53" fillId="9" borderId="1" xfId="1" applyFont="1" applyFill="1" applyBorder="1" applyAlignment="1">
      <alignment horizontal="right" vertical="center"/>
    </xf>
    <xf numFmtId="0" fontId="52" fillId="3" borderId="19" xfId="1" applyNumberFormat="1" applyFont="1" applyFill="1" applyBorder="1" applyAlignment="1" applyProtection="1">
      <alignment horizontal="center" vertical="center"/>
      <protection locked="0"/>
    </xf>
    <xf numFmtId="0" fontId="52" fillId="3" borderId="0" xfId="1" applyNumberFormat="1" applyFont="1" applyFill="1" applyBorder="1" applyAlignment="1" applyProtection="1">
      <alignment horizontal="center" vertical="center"/>
      <protection locked="0"/>
    </xf>
    <xf numFmtId="0" fontId="52" fillId="3" borderId="20" xfId="1" applyNumberFormat="1" applyFont="1" applyFill="1" applyBorder="1" applyAlignment="1" applyProtection="1">
      <alignment horizontal="center" vertical="center"/>
      <protection locked="0"/>
    </xf>
    <xf numFmtId="0" fontId="52" fillId="3" borderId="17" xfId="1" applyNumberFormat="1" applyFont="1" applyFill="1" applyBorder="1" applyAlignment="1" applyProtection="1">
      <alignment horizontal="center" vertical="center"/>
      <protection locked="0"/>
    </xf>
    <xf numFmtId="0" fontId="52" fillId="3" borderId="3" xfId="1" applyNumberFormat="1" applyFont="1" applyFill="1" applyBorder="1" applyAlignment="1" applyProtection="1">
      <alignment horizontal="center" vertical="center"/>
      <protection locked="0"/>
    </xf>
    <xf numFmtId="0" fontId="52" fillId="3" borderId="18" xfId="1" applyNumberFormat="1" applyFont="1" applyFill="1" applyBorder="1" applyAlignment="1" applyProtection="1">
      <alignment horizontal="center" vertical="center"/>
      <protection locked="0"/>
    </xf>
    <xf numFmtId="0" fontId="47" fillId="3" borderId="15" xfId="1" applyNumberFormat="1" applyFont="1" applyFill="1" applyBorder="1" applyAlignment="1" applyProtection="1">
      <alignment horizontal="center" vertical="center" wrapText="1"/>
      <protection locked="0"/>
    </xf>
    <xf numFmtId="0" fontId="47" fillId="3" borderId="1" xfId="1" applyNumberFormat="1" applyFont="1" applyFill="1" applyBorder="1" applyAlignment="1" applyProtection="1">
      <alignment horizontal="center" vertical="center" wrapText="1"/>
      <protection locked="0"/>
    </xf>
    <xf numFmtId="0" fontId="47" fillId="3" borderId="16" xfId="1" applyNumberFormat="1" applyFont="1" applyFill="1" applyBorder="1" applyAlignment="1" applyProtection="1">
      <alignment horizontal="center" vertical="center" wrapText="1"/>
      <protection locked="0"/>
    </xf>
    <xf numFmtId="0" fontId="52" fillId="0" borderId="3" xfId="2" applyFont="1" applyBorder="1" applyAlignment="1" applyProtection="1">
      <alignment horizontal="left" vertical="center" indent="1"/>
      <protection locked="0"/>
    </xf>
    <xf numFmtId="0" fontId="52" fillId="0" borderId="18" xfId="2" applyFont="1" applyBorder="1" applyAlignment="1" applyProtection="1">
      <alignment horizontal="left" vertical="center" indent="1"/>
      <protection locked="0"/>
    </xf>
    <xf numFmtId="0" fontId="32" fillId="6" borderId="19" xfId="1" applyFont="1" applyFill="1" applyBorder="1" applyAlignment="1" applyProtection="1">
      <alignment horizontal="left" vertical="center" wrapText="1" indent="1"/>
    </xf>
    <xf numFmtId="0" fontId="32" fillId="6" borderId="0" xfId="1" applyFont="1" applyFill="1" applyBorder="1" applyAlignment="1" applyProtection="1">
      <alignment horizontal="left" vertical="center" wrapText="1" indent="1"/>
    </xf>
    <xf numFmtId="9" fontId="19" fillId="5" borderId="1" xfId="0" applyNumberFormat="1" applyFont="1" applyFill="1" applyBorder="1" applyAlignment="1" applyProtection="1">
      <alignment horizontal="center" vertical="center" wrapText="1"/>
    </xf>
    <xf numFmtId="9" fontId="20" fillId="11" borderId="19" xfId="0" applyNumberFormat="1" applyFont="1" applyFill="1" applyBorder="1" applyAlignment="1" applyProtection="1">
      <alignment horizontal="center" vertical="center" wrapText="1"/>
    </xf>
    <xf numFmtId="9" fontId="20" fillId="11" borderId="17" xfId="0" applyNumberFormat="1" applyFont="1" applyFill="1" applyBorder="1" applyAlignment="1" applyProtection="1">
      <alignment horizontal="center" vertical="center" wrapText="1"/>
    </xf>
    <xf numFmtId="14" fontId="24" fillId="21" borderId="0" xfId="0" applyNumberFormat="1" applyFont="1" applyFill="1" applyBorder="1" applyAlignment="1" applyProtection="1">
      <alignment horizontal="left" vertical="center" wrapText="1" indent="1" shrinkToFit="1"/>
    </xf>
    <xf numFmtId="9" fontId="71" fillId="11" borderId="15" xfId="0" applyNumberFormat="1" applyFont="1" applyFill="1" applyBorder="1" applyAlignment="1" applyProtection="1">
      <alignment horizontal="center" vertical="center" wrapText="1"/>
    </xf>
    <xf numFmtId="9" fontId="71" fillId="11" borderId="19" xfId="0" applyNumberFormat="1" applyFont="1" applyFill="1" applyBorder="1" applyAlignment="1" applyProtection="1">
      <alignment horizontal="center" vertical="center" wrapText="1"/>
    </xf>
    <xf numFmtId="9" fontId="51" fillId="0" borderId="23" xfId="0" quotePrefix="1" applyNumberFormat="1" applyFont="1" applyFill="1" applyBorder="1" applyAlignment="1" applyProtection="1">
      <alignment horizontal="center" vertical="top" wrapText="1"/>
      <protection locked="0"/>
    </xf>
    <xf numFmtId="9" fontId="51" fillId="0" borderId="24" xfId="0" quotePrefix="1" applyNumberFormat="1" applyFont="1" applyFill="1" applyBorder="1" applyAlignment="1" applyProtection="1">
      <alignment horizontal="center" vertical="top" wrapText="1"/>
      <protection locked="0"/>
    </xf>
    <xf numFmtId="0" fontId="24" fillId="21" borderId="0" xfId="0" applyNumberFormat="1" applyFont="1" applyFill="1" applyBorder="1" applyAlignment="1" applyProtection="1">
      <alignment horizontal="left" vertical="center" wrapText="1" indent="1" shrinkToFit="1"/>
    </xf>
    <xf numFmtId="0" fontId="24" fillId="21" borderId="0" xfId="0" applyNumberFormat="1" applyFont="1" applyFill="1" applyBorder="1" applyAlignment="1" applyProtection="1">
      <alignment horizontal="left" vertical="center" wrapText="1" indent="1"/>
    </xf>
    <xf numFmtId="0" fontId="51" fillId="0" borderId="23" xfId="0" applyNumberFormat="1" applyFont="1" applyFill="1" applyBorder="1" applyAlignment="1" applyProtection="1">
      <alignment horizontal="center" vertical="top" wrapText="1"/>
      <protection locked="0"/>
    </xf>
    <xf numFmtId="0" fontId="51" fillId="0" borderId="24" xfId="0" applyNumberFormat="1" applyFont="1" applyFill="1" applyBorder="1" applyAlignment="1" applyProtection="1">
      <alignment horizontal="center" vertical="top" wrapText="1"/>
      <protection locked="0"/>
    </xf>
    <xf numFmtId="0" fontId="51" fillId="0" borderId="25" xfId="0" applyNumberFormat="1" applyFont="1" applyFill="1" applyBorder="1" applyAlignment="1" applyProtection="1">
      <alignment horizontal="center" vertical="top" wrapText="1"/>
      <protection locked="0"/>
    </xf>
    <xf numFmtId="0" fontId="24" fillId="21" borderId="3" xfId="0" applyNumberFormat="1" applyFont="1" applyFill="1" applyBorder="1" applyAlignment="1" applyProtection="1">
      <alignment horizontal="left" vertical="center" wrapText="1" indent="1" shrinkToFit="1"/>
    </xf>
    <xf numFmtId="9" fontId="23" fillId="22" borderId="1" xfId="0" quotePrefix="1" applyNumberFormat="1" applyFont="1" applyFill="1" applyBorder="1" applyAlignment="1" applyProtection="1">
      <alignment horizontal="left" vertical="center" wrapText="1" indent="1"/>
    </xf>
    <xf numFmtId="9" fontId="50" fillId="27" borderId="19" xfId="0" applyNumberFormat="1" applyFont="1" applyFill="1" applyBorder="1" applyAlignment="1" applyProtection="1">
      <alignment horizontal="left" vertical="center" indent="1"/>
    </xf>
    <xf numFmtId="9" fontId="50" fillId="27" borderId="0" xfId="0" applyNumberFormat="1" applyFont="1" applyFill="1" applyBorder="1" applyAlignment="1" applyProtection="1">
      <alignment horizontal="left" vertical="center" indent="1"/>
    </xf>
    <xf numFmtId="0" fontId="51" fillId="0" borderId="21" xfId="0" applyFont="1" applyFill="1" applyBorder="1" applyAlignment="1" applyProtection="1">
      <alignment horizontal="center" vertical="center" wrapText="1"/>
      <protection locked="0"/>
    </xf>
    <xf numFmtId="0" fontId="51" fillId="0" borderId="15" xfId="0"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wrapText="1"/>
      <protection locked="0"/>
    </xf>
    <xf numFmtId="0" fontId="51" fillId="0" borderId="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16" xfId="0" applyFont="1" applyFill="1" applyBorder="1" applyAlignment="1" applyProtection="1">
      <alignment horizontal="center" vertical="center" wrapText="1"/>
      <protection locked="0"/>
    </xf>
    <xf numFmtId="0" fontId="82" fillId="9" borderId="26" xfId="0" applyFont="1" applyFill="1" applyBorder="1" applyAlignment="1" applyProtection="1">
      <alignment horizontal="center" vertical="center" wrapText="1"/>
    </xf>
    <xf numFmtId="0" fontId="82" fillId="9" borderId="27" xfId="0" applyFont="1" applyFill="1" applyBorder="1" applyAlignment="1" applyProtection="1">
      <alignment horizontal="center" vertical="center"/>
    </xf>
    <xf numFmtId="0" fontId="50" fillId="9" borderId="19" xfId="0" applyFont="1" applyFill="1" applyBorder="1" applyAlignment="1" applyProtection="1">
      <alignment horizontal="left" vertical="center" wrapText="1" indent="1"/>
    </xf>
    <xf numFmtId="0" fontId="50" fillId="9" borderId="0" xfId="0" applyFont="1" applyFill="1" applyBorder="1" applyAlignment="1" applyProtection="1">
      <alignment horizontal="left" vertical="center" wrapText="1" indent="1"/>
    </xf>
    <xf numFmtId="0" fontId="17" fillId="12" borderId="21" xfId="0" applyFont="1" applyFill="1" applyBorder="1" applyAlignment="1" applyProtection="1">
      <alignment horizontal="left" vertical="center"/>
    </xf>
    <xf numFmtId="0" fontId="17" fillId="12" borderId="2" xfId="0" applyFont="1" applyFill="1" applyBorder="1" applyAlignment="1" applyProtection="1">
      <alignment horizontal="left" vertical="center"/>
    </xf>
    <xf numFmtId="0" fontId="17" fillId="12" borderId="15" xfId="0" applyFont="1" applyFill="1" applyBorder="1" applyAlignment="1" applyProtection="1">
      <alignment horizontal="left" vertical="center"/>
    </xf>
    <xf numFmtId="0" fontId="17" fillId="12" borderId="1" xfId="0" applyFont="1" applyFill="1" applyBorder="1" applyAlignment="1" applyProtection="1">
      <alignment horizontal="left" vertical="center"/>
    </xf>
    <xf numFmtId="0" fontId="17" fillId="12" borderId="21" xfId="0" applyFont="1" applyFill="1" applyBorder="1" applyAlignment="1" applyProtection="1">
      <alignment horizontal="left" vertical="center" wrapText="1"/>
    </xf>
    <xf numFmtId="0" fontId="17" fillId="12" borderId="2" xfId="0" applyFont="1" applyFill="1" applyBorder="1" applyAlignment="1" applyProtection="1">
      <alignment horizontal="left" vertical="center" wrapText="1"/>
    </xf>
    <xf numFmtId="9" fontId="88" fillId="9" borderId="2" xfId="0" applyNumberFormat="1" applyFont="1" applyFill="1" applyBorder="1" applyAlignment="1" applyProtection="1">
      <alignment horizontal="center" vertical="center" wrapText="1"/>
    </xf>
    <xf numFmtId="9" fontId="88" fillId="9" borderId="22" xfId="0" applyNumberFormat="1" applyFont="1" applyFill="1" applyBorder="1" applyAlignment="1" applyProtection="1">
      <alignment horizontal="center" vertical="center" wrapText="1"/>
    </xf>
    <xf numFmtId="0" fontId="20" fillId="9" borderId="15" xfId="0" applyFont="1" applyFill="1" applyBorder="1" applyAlignment="1" applyProtection="1">
      <alignment horizontal="center" vertical="center"/>
    </xf>
    <xf numFmtId="0" fontId="20" fillId="9" borderId="1" xfId="0" applyFont="1" applyFill="1" applyBorder="1" applyAlignment="1" applyProtection="1">
      <alignment horizontal="center" vertical="center"/>
    </xf>
    <xf numFmtId="0" fontId="20" fillId="9" borderId="16" xfId="0" applyFont="1" applyFill="1" applyBorder="1" applyAlignment="1" applyProtection="1">
      <alignment horizontal="center" vertical="center"/>
    </xf>
    <xf numFmtId="9" fontId="82" fillId="9" borderId="0" xfId="0" applyNumberFormat="1" applyFont="1" applyFill="1" applyBorder="1" applyAlignment="1" applyProtection="1">
      <alignment horizontal="center" vertical="center"/>
    </xf>
    <xf numFmtId="0" fontId="24" fillId="21" borderId="19" xfId="0" applyFont="1" applyFill="1" applyBorder="1" applyAlignment="1" applyProtection="1">
      <alignment horizontal="center" vertical="center" wrapText="1"/>
    </xf>
    <xf numFmtId="0" fontId="24" fillId="21" borderId="20" xfId="0" applyFont="1" applyFill="1" applyBorder="1" applyAlignment="1" applyProtection="1">
      <alignment horizontal="center" vertical="center" wrapText="1"/>
    </xf>
    <xf numFmtId="9" fontId="21" fillId="21" borderId="19" xfId="1" applyNumberFormat="1" applyFont="1" applyFill="1" applyBorder="1" applyAlignment="1" applyProtection="1">
      <alignment horizontal="center" vertical="center" wrapText="1"/>
    </xf>
    <xf numFmtId="9" fontId="21" fillId="21" borderId="20" xfId="1" applyNumberFormat="1" applyFont="1" applyFill="1" applyBorder="1" applyAlignment="1" applyProtection="1">
      <alignment horizontal="center" vertical="center" wrapText="1"/>
    </xf>
    <xf numFmtId="9" fontId="21" fillId="21" borderId="17" xfId="1" applyNumberFormat="1" applyFont="1" applyFill="1" applyBorder="1" applyAlignment="1" applyProtection="1">
      <alignment horizontal="center" vertical="center" wrapText="1"/>
    </xf>
    <xf numFmtId="9" fontId="21" fillId="21" borderId="18" xfId="1" applyNumberFormat="1" applyFont="1" applyFill="1" applyBorder="1" applyAlignment="1" applyProtection="1">
      <alignment horizontal="center" vertical="center" wrapText="1"/>
    </xf>
    <xf numFmtId="49" fontId="24" fillId="21" borderId="24" xfId="0" applyNumberFormat="1" applyFont="1" applyFill="1" applyBorder="1" applyAlignment="1" applyProtection="1">
      <alignment horizontal="center" vertical="center" wrapText="1"/>
    </xf>
    <xf numFmtId="49" fontId="24" fillId="21" borderId="25" xfId="0" applyNumberFormat="1" applyFont="1" applyFill="1" applyBorder="1" applyAlignment="1" applyProtection="1">
      <alignment horizontal="center" vertical="center" wrapText="1"/>
    </xf>
    <xf numFmtId="0" fontId="21" fillId="21" borderId="17" xfId="1" applyFont="1" applyFill="1" applyBorder="1" applyAlignment="1" applyProtection="1">
      <alignment horizontal="right" vertical="center" wrapText="1"/>
    </xf>
    <xf numFmtId="0" fontId="21" fillId="21" borderId="3" xfId="1" applyFont="1" applyFill="1" applyBorder="1" applyAlignment="1" applyProtection="1">
      <alignment horizontal="right" vertical="center" wrapText="1"/>
    </xf>
    <xf numFmtId="0" fontId="21" fillId="21" borderId="15" xfId="1" applyFont="1" applyFill="1" applyBorder="1" applyAlignment="1" applyProtection="1">
      <alignment horizontal="right" vertical="center" wrapText="1"/>
    </xf>
    <xf numFmtId="0" fontId="21" fillId="21" borderId="1" xfId="1" applyFont="1" applyFill="1" applyBorder="1" applyAlignment="1" applyProtection="1">
      <alignment horizontal="right" vertical="center" wrapText="1"/>
    </xf>
    <xf numFmtId="0" fontId="21" fillId="21" borderId="1" xfId="1" applyNumberFormat="1" applyFont="1" applyFill="1" applyBorder="1" applyAlignment="1" applyProtection="1">
      <alignment horizontal="left" vertical="center" indent="1"/>
    </xf>
    <xf numFmtId="0" fontId="21" fillId="21" borderId="16" xfId="1" applyNumberFormat="1" applyFont="1" applyFill="1" applyBorder="1" applyAlignment="1" applyProtection="1">
      <alignment horizontal="left" vertical="center" indent="1"/>
    </xf>
    <xf numFmtId="0" fontId="21" fillId="21" borderId="19" xfId="1" applyFont="1" applyFill="1" applyBorder="1" applyAlignment="1" applyProtection="1">
      <alignment horizontal="right" vertical="center" wrapText="1"/>
    </xf>
    <xf numFmtId="0" fontId="21" fillId="21" borderId="0" xfId="1" applyFont="1" applyFill="1" applyBorder="1" applyAlignment="1" applyProtection="1">
      <alignment horizontal="right" vertical="center" wrapText="1"/>
    </xf>
    <xf numFmtId="9" fontId="19" fillId="0" borderId="0" xfId="0" applyNumberFormat="1" applyFont="1" applyFill="1" applyBorder="1" applyAlignment="1" applyProtection="1">
      <alignment horizontal="center" vertical="center" wrapText="1"/>
    </xf>
    <xf numFmtId="0" fontId="83" fillId="21" borderId="15" xfId="0" applyFont="1" applyFill="1" applyBorder="1" applyAlignment="1" applyProtection="1">
      <alignment horizontal="center" vertical="center"/>
    </xf>
    <xf numFmtId="0" fontId="83" fillId="21" borderId="1" xfId="0" applyFont="1" applyFill="1" applyBorder="1" applyAlignment="1" applyProtection="1">
      <alignment horizontal="center" vertical="center"/>
    </xf>
    <xf numFmtId="0" fontId="83" fillId="21" borderId="16" xfId="0" applyFont="1" applyFill="1" applyBorder="1" applyAlignment="1" applyProtection="1">
      <alignment horizontal="center" vertical="center"/>
    </xf>
    <xf numFmtId="0" fontId="69" fillId="21" borderId="15" xfId="0" applyFont="1" applyFill="1" applyBorder="1" applyAlignment="1" applyProtection="1">
      <alignment horizontal="center" vertical="center"/>
    </xf>
    <xf numFmtId="0" fontId="69" fillId="21" borderId="1" xfId="0" applyFont="1" applyFill="1" applyBorder="1" applyAlignment="1" applyProtection="1">
      <alignment horizontal="center" vertical="center"/>
    </xf>
    <xf numFmtId="0" fontId="69" fillId="21" borderId="16" xfId="0" applyFont="1" applyFill="1" applyBorder="1" applyAlignment="1" applyProtection="1">
      <alignment horizontal="center" vertical="center"/>
    </xf>
    <xf numFmtId="0" fontId="9" fillId="0" borderId="19" xfId="0" applyFont="1" applyFill="1" applyBorder="1" applyAlignment="1" applyProtection="1">
      <alignment horizontal="center" vertical="top" wrapText="1"/>
      <protection locked="0"/>
    </xf>
    <xf numFmtId="0" fontId="9" fillId="0" borderId="0"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center" vertical="top" wrapText="1"/>
      <protection locked="0"/>
    </xf>
    <xf numFmtId="0" fontId="9" fillId="0" borderId="17" xfId="0" applyFont="1" applyFill="1" applyBorder="1" applyAlignment="1" applyProtection="1">
      <alignment horizontal="center" vertical="top" wrapText="1"/>
      <protection locked="0"/>
    </xf>
    <xf numFmtId="0" fontId="9" fillId="0" borderId="3"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top" wrapText="1"/>
      <protection locked="0"/>
    </xf>
    <xf numFmtId="0" fontId="83" fillId="21" borderId="19" xfId="0" applyFont="1" applyFill="1" applyBorder="1" applyAlignment="1" applyProtection="1">
      <alignment horizontal="center" vertical="center"/>
    </xf>
    <xf numFmtId="0" fontId="83" fillId="21" borderId="0" xfId="0" applyFont="1" applyFill="1" applyBorder="1" applyAlignment="1" applyProtection="1">
      <alignment horizontal="center" vertical="center"/>
    </xf>
    <xf numFmtId="0" fontId="83" fillId="21" borderId="20" xfId="0" applyFont="1" applyFill="1" applyBorder="1" applyAlignment="1" applyProtection="1">
      <alignment horizontal="center" vertical="center"/>
    </xf>
    <xf numFmtId="9" fontId="52" fillId="0" borderId="2" xfId="0" applyNumberFormat="1" applyFont="1" applyFill="1" applyBorder="1" applyAlignment="1" applyProtection="1">
      <alignment horizontal="center" vertical="center"/>
      <protection locked="0"/>
    </xf>
    <xf numFmtId="9" fontId="52" fillId="0" borderId="22" xfId="0" applyNumberFormat="1" applyFont="1" applyFill="1" applyBorder="1" applyAlignment="1" applyProtection="1">
      <alignment horizontal="center" vertical="center"/>
      <protection locked="0"/>
    </xf>
    <xf numFmtId="0" fontId="17" fillId="26" borderId="17" xfId="0" applyFont="1" applyFill="1" applyBorder="1" applyAlignment="1" applyProtection="1">
      <alignment horizontal="left" vertical="center" indent="2"/>
    </xf>
    <xf numFmtId="0" fontId="17" fillId="26" borderId="3" xfId="0" applyFont="1" applyFill="1" applyBorder="1" applyAlignment="1" applyProtection="1">
      <alignment horizontal="left" vertical="center" indent="2"/>
    </xf>
    <xf numFmtId="0" fontId="17" fillId="24" borderId="21" xfId="0" applyFont="1" applyFill="1" applyBorder="1" applyAlignment="1" applyProtection="1">
      <alignment horizontal="left" vertical="center" indent="2"/>
    </xf>
    <xf numFmtId="0" fontId="17" fillId="24" borderId="2" xfId="0" applyFont="1" applyFill="1" applyBorder="1" applyAlignment="1" applyProtection="1">
      <alignment horizontal="left" vertical="center" indent="2"/>
    </xf>
    <xf numFmtId="0" fontId="17" fillId="12" borderId="17" xfId="0" applyFont="1" applyFill="1" applyBorder="1" applyAlignment="1" applyProtection="1">
      <alignment horizontal="left" vertical="center"/>
    </xf>
    <xf numFmtId="0" fontId="17" fillId="12" borderId="3" xfId="0" applyFont="1" applyFill="1" applyBorder="1" applyAlignment="1" applyProtection="1">
      <alignment horizontal="left" vertical="center"/>
    </xf>
    <xf numFmtId="0" fontId="28" fillId="6" borderId="2" xfId="0" applyFont="1" applyFill="1" applyBorder="1" applyAlignment="1" applyProtection="1">
      <alignment horizontal="center" vertical="center" wrapText="1"/>
    </xf>
    <xf numFmtId="0" fontId="63" fillId="11" borderId="2" xfId="1" applyFont="1" applyFill="1" applyBorder="1" applyAlignment="1" applyProtection="1">
      <alignment horizontal="center" vertical="center" wrapText="1"/>
    </xf>
    <xf numFmtId="0" fontId="51" fillId="5" borderId="15" xfId="0" applyFont="1" applyFill="1" applyBorder="1" applyAlignment="1" applyProtection="1">
      <alignment horizontal="center" vertical="center" wrapText="1"/>
      <protection locked="0"/>
    </xf>
    <xf numFmtId="0" fontId="51" fillId="5" borderId="17" xfId="0" applyFont="1" applyFill="1" applyBorder="1" applyAlignment="1" applyProtection="1">
      <alignment horizontal="center" vertical="center" wrapText="1"/>
      <protection locked="0"/>
    </xf>
    <xf numFmtId="0" fontId="51" fillId="5" borderId="1" xfId="0" applyFont="1" applyFill="1" applyBorder="1" applyAlignment="1" applyProtection="1">
      <alignment horizontal="center" vertical="center" wrapText="1"/>
      <protection locked="0"/>
    </xf>
    <xf numFmtId="0" fontId="51" fillId="5" borderId="3" xfId="0" applyFont="1" applyFill="1" applyBorder="1" applyAlignment="1" applyProtection="1">
      <alignment horizontal="center" vertical="center" wrapText="1"/>
      <protection locked="0"/>
    </xf>
    <xf numFmtId="0" fontId="51" fillId="5" borderId="16" xfId="0" applyFont="1" applyFill="1" applyBorder="1" applyAlignment="1" applyProtection="1">
      <alignment horizontal="center" vertical="center" wrapText="1"/>
      <protection locked="0"/>
    </xf>
    <xf numFmtId="0" fontId="51" fillId="5" borderId="18" xfId="0" applyFont="1" applyFill="1" applyBorder="1" applyAlignment="1" applyProtection="1">
      <alignment horizontal="center" vertical="center" wrapText="1"/>
      <protection locked="0"/>
    </xf>
    <xf numFmtId="0" fontId="51" fillId="5" borderId="19" xfId="0" applyFont="1" applyFill="1" applyBorder="1" applyAlignment="1" applyProtection="1">
      <alignment horizontal="center" vertical="center" wrapText="1"/>
      <protection locked="0"/>
    </xf>
    <xf numFmtId="0" fontId="51" fillId="5" borderId="0" xfId="0" applyFont="1" applyFill="1" applyBorder="1" applyAlignment="1" applyProtection="1">
      <alignment horizontal="center" vertical="center" wrapText="1"/>
      <protection locked="0"/>
    </xf>
    <xf numFmtId="0" fontId="51" fillId="5" borderId="20" xfId="0" applyFont="1" applyFill="1" applyBorder="1" applyAlignment="1" applyProtection="1">
      <alignment horizontal="center" vertical="center" wrapText="1"/>
      <protection locked="0"/>
    </xf>
    <xf numFmtId="0" fontId="83" fillId="6" borderId="15" xfId="0" applyFont="1" applyFill="1" applyBorder="1" applyAlignment="1" applyProtection="1">
      <alignment horizontal="center" vertical="center"/>
    </xf>
    <xf numFmtId="0" fontId="83" fillId="6" borderId="1" xfId="0" applyFont="1" applyFill="1" applyBorder="1" applyAlignment="1" applyProtection="1">
      <alignment horizontal="center" vertical="center"/>
    </xf>
    <xf numFmtId="0" fontId="83" fillId="6" borderId="16" xfId="0" applyFont="1" applyFill="1" applyBorder="1" applyAlignment="1" applyProtection="1">
      <alignment horizontal="center" vertical="center"/>
    </xf>
    <xf numFmtId="0" fontId="9" fillId="0" borderId="17"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18" xfId="0" applyFont="1" applyBorder="1" applyAlignment="1" applyProtection="1">
      <alignment horizontal="center" vertical="top" wrapText="1"/>
      <protection locked="0"/>
    </xf>
    <xf numFmtId="9" fontId="21" fillId="21" borderId="19" xfId="1" applyNumberFormat="1" applyFont="1" applyFill="1" applyBorder="1" applyAlignment="1" applyProtection="1">
      <alignment horizontal="left" vertical="center" wrapText="1" indent="1"/>
    </xf>
    <xf numFmtId="9" fontId="21" fillId="21" borderId="20" xfId="1" applyNumberFormat="1" applyFont="1" applyFill="1" applyBorder="1" applyAlignment="1" applyProtection="1">
      <alignment horizontal="left" vertical="center" wrapText="1" indent="1"/>
    </xf>
    <xf numFmtId="9" fontId="21" fillId="21" borderId="17" xfId="1" applyNumberFormat="1" applyFont="1" applyFill="1" applyBorder="1" applyAlignment="1" applyProtection="1">
      <alignment horizontal="left" vertical="center" wrapText="1" indent="1"/>
    </xf>
    <xf numFmtId="9" fontId="21" fillId="21" borderId="18" xfId="1" applyNumberFormat="1" applyFont="1" applyFill="1" applyBorder="1" applyAlignment="1" applyProtection="1">
      <alignment horizontal="left" vertical="center" wrapText="1" indent="1"/>
    </xf>
    <xf numFmtId="0" fontId="21" fillId="6" borderId="15" xfId="1" applyNumberFormat="1" applyFont="1" applyFill="1" applyBorder="1" applyAlignment="1" applyProtection="1">
      <alignment horizontal="center" vertical="center" wrapText="1"/>
    </xf>
    <xf numFmtId="0" fontId="21" fillId="6" borderId="16" xfId="1" applyNumberFormat="1" applyFont="1" applyFill="1" applyBorder="1" applyAlignment="1" applyProtection="1">
      <alignment horizontal="center" vertical="center" wrapText="1"/>
    </xf>
    <xf numFmtId="49" fontId="21" fillId="6" borderId="19" xfId="1" applyNumberFormat="1" applyFont="1" applyFill="1" applyBorder="1" applyAlignment="1" applyProtection="1">
      <alignment horizontal="center" vertical="center" wrapText="1"/>
    </xf>
    <xf numFmtId="0" fontId="21" fillId="6" borderId="20" xfId="1" applyNumberFormat="1" applyFont="1" applyFill="1" applyBorder="1" applyAlignment="1" applyProtection="1">
      <alignment horizontal="center" vertical="center" wrapText="1"/>
    </xf>
    <xf numFmtId="0" fontId="21" fillId="6" borderId="17" xfId="1" applyNumberFormat="1" applyFont="1" applyFill="1" applyBorder="1" applyAlignment="1" applyProtection="1">
      <alignment horizontal="center" vertical="center" wrapText="1"/>
    </xf>
    <xf numFmtId="0" fontId="21" fillId="6" borderId="18" xfId="1" applyNumberFormat="1" applyFont="1" applyFill="1" applyBorder="1" applyAlignment="1" applyProtection="1">
      <alignment horizontal="center" vertical="center" wrapText="1"/>
    </xf>
    <xf numFmtId="0" fontId="21" fillId="6" borderId="19" xfId="1" applyFont="1" applyFill="1" applyBorder="1" applyAlignment="1" applyProtection="1">
      <alignment horizontal="right" vertical="center" wrapText="1" indent="1"/>
    </xf>
    <xf numFmtId="0" fontId="21" fillId="6" borderId="0" xfId="1" applyFont="1" applyFill="1" applyBorder="1" applyAlignment="1" applyProtection="1">
      <alignment horizontal="right" vertical="center" wrapText="1" indent="1"/>
    </xf>
    <xf numFmtId="9" fontId="21" fillId="6" borderId="0" xfId="1" applyNumberFormat="1" applyFont="1" applyFill="1" applyBorder="1" applyAlignment="1" applyProtection="1">
      <alignment horizontal="left" vertical="center" indent="1"/>
    </xf>
    <xf numFmtId="9" fontId="81" fillId="28" borderId="0" xfId="0" applyNumberFormat="1" applyFont="1" applyFill="1" applyBorder="1" applyAlignment="1" applyProtection="1">
      <alignment horizontal="left" vertical="center" wrapText="1" indent="1"/>
    </xf>
    <xf numFmtId="0" fontId="81" fillId="28" borderId="0" xfId="0" applyFont="1" applyFill="1" applyBorder="1" applyAlignment="1" applyProtection="1">
      <alignment horizontal="left" vertical="center" wrapText="1" indent="1"/>
    </xf>
    <xf numFmtId="0" fontId="81" fillId="11" borderId="29" xfId="0" applyFont="1" applyFill="1" applyBorder="1" applyAlignment="1" applyProtection="1">
      <alignment horizontal="center" vertical="center" wrapText="1"/>
    </xf>
    <xf numFmtId="0" fontId="81" fillId="11" borderId="30" xfId="0" applyFont="1" applyFill="1" applyBorder="1" applyAlignment="1" applyProtection="1">
      <alignment horizontal="center" vertical="center" wrapText="1"/>
    </xf>
    <xf numFmtId="9" fontId="22" fillId="3" borderId="19" xfId="0" applyNumberFormat="1" applyFont="1" applyFill="1" applyBorder="1" applyAlignment="1" applyProtection="1">
      <alignment horizontal="center" vertical="center" wrapText="1"/>
    </xf>
    <xf numFmtId="9" fontId="22" fillId="3" borderId="0" xfId="0" applyNumberFormat="1"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3" borderId="19" xfId="0" applyFont="1" applyFill="1" applyBorder="1" applyAlignment="1" applyProtection="1">
      <alignment horizontal="left" vertical="center" wrapText="1" indent="1"/>
    </xf>
    <xf numFmtId="0" fontId="21" fillId="3" borderId="0" xfId="0" applyFont="1" applyFill="1" applyBorder="1" applyAlignment="1" applyProtection="1">
      <alignment horizontal="left" vertical="center" wrapText="1" indent="1"/>
    </xf>
    <xf numFmtId="0" fontId="21" fillId="2" borderId="0" xfId="0" applyFont="1" applyFill="1" applyBorder="1" applyAlignment="1" applyProtection="1">
      <alignment horizontal="left" vertical="center" wrapText="1" indent="1"/>
    </xf>
    <xf numFmtId="0" fontId="21" fillId="2" borderId="20" xfId="0" applyFont="1" applyFill="1" applyBorder="1" applyAlignment="1" applyProtection="1">
      <alignment horizontal="left" vertical="center" wrapText="1" indent="1"/>
    </xf>
    <xf numFmtId="0" fontId="21" fillId="3" borderId="17" xfId="0" applyFont="1" applyFill="1" applyBorder="1" applyAlignment="1" applyProtection="1">
      <alignment horizontal="left" vertical="top" wrapText="1" indent="1"/>
    </xf>
    <xf numFmtId="0" fontId="21" fillId="3" borderId="3" xfId="0" applyFont="1" applyFill="1" applyBorder="1" applyAlignment="1" applyProtection="1">
      <alignment horizontal="left" vertical="top" wrapText="1" indent="1"/>
    </xf>
    <xf numFmtId="0" fontId="21" fillId="2" borderId="3" xfId="0" applyFont="1" applyFill="1" applyBorder="1" applyAlignment="1" applyProtection="1">
      <alignment horizontal="left" vertical="top" wrapText="1" indent="1"/>
    </xf>
    <xf numFmtId="0" fontId="21" fillId="2" borderId="18" xfId="0" applyFont="1" applyFill="1" applyBorder="1" applyAlignment="1" applyProtection="1">
      <alignment horizontal="left" vertical="top" wrapText="1" indent="1"/>
    </xf>
    <xf numFmtId="0" fontId="16" fillId="2" borderId="15"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86" fillId="9" borderId="1" xfId="0" applyFont="1" applyFill="1" applyBorder="1" applyAlignment="1" applyProtection="1">
      <alignment horizontal="center" vertical="center" wrapText="1"/>
    </xf>
    <xf numFmtId="0" fontId="86" fillId="9" borderId="16" xfId="0" applyFont="1" applyFill="1" applyBorder="1" applyAlignment="1" applyProtection="1">
      <alignment horizontal="center" vertical="center" wrapText="1"/>
    </xf>
    <xf numFmtId="0" fontId="23" fillId="2" borderId="15" xfId="0" applyFont="1" applyFill="1" applyBorder="1" applyAlignment="1" applyProtection="1">
      <alignment horizontal="center" vertical="center" wrapText="1"/>
    </xf>
    <xf numFmtId="0" fontId="23" fillId="2" borderId="1" xfId="0" applyFont="1" applyFill="1" applyBorder="1" applyAlignment="1" applyProtection="1">
      <alignment horizontal="center" vertical="center"/>
    </xf>
    <xf numFmtId="0" fontId="23" fillId="2" borderId="1" xfId="0" applyFont="1" applyFill="1" applyBorder="1" applyAlignment="1" applyProtection="1">
      <alignment vertical="center"/>
    </xf>
    <xf numFmtId="0" fontId="23" fillId="2" borderId="16" xfId="0" applyFont="1" applyFill="1" applyBorder="1" applyAlignment="1" applyProtection="1">
      <alignment vertical="center"/>
    </xf>
    <xf numFmtId="0" fontId="16" fillId="2" borderId="19"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vertical="center"/>
    </xf>
    <xf numFmtId="0" fontId="16" fillId="2" borderId="20" xfId="0" applyFont="1" applyFill="1" applyBorder="1" applyAlignment="1" applyProtection="1">
      <alignment vertical="center"/>
    </xf>
    <xf numFmtId="0" fontId="21" fillId="2" borderId="19"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1" fillId="2" borderId="20" xfId="0" applyFont="1" applyFill="1" applyBorder="1" applyAlignment="1" applyProtection="1">
      <alignment horizontal="center" vertical="center"/>
    </xf>
    <xf numFmtId="164" fontId="22" fillId="2" borderId="17" xfId="0" applyNumberFormat="1" applyFont="1" applyFill="1" applyBorder="1" applyAlignment="1" applyProtection="1">
      <alignment horizontal="center" vertical="center" wrapText="1"/>
    </xf>
    <xf numFmtId="0" fontId="22" fillId="2" borderId="3" xfId="0" applyFont="1" applyFill="1" applyBorder="1" applyAlignment="1" applyProtection="1">
      <alignment vertical="center" wrapText="1"/>
    </xf>
    <xf numFmtId="0" fontId="22" fillId="2" borderId="17" xfId="0" applyNumberFormat="1" applyFont="1" applyFill="1" applyBorder="1" applyAlignment="1" applyProtection="1">
      <alignment horizontal="center" vertical="center"/>
    </xf>
    <xf numFmtId="0" fontId="22" fillId="2" borderId="3" xfId="0" applyNumberFormat="1" applyFont="1" applyFill="1" applyBorder="1" applyAlignment="1" applyProtection="1">
      <alignment horizontal="center" vertical="center"/>
    </xf>
    <xf numFmtId="0" fontId="22" fillId="2" borderId="18" xfId="0" applyNumberFormat="1" applyFont="1" applyFill="1" applyBorder="1" applyAlignment="1" applyProtection="1">
      <alignment horizontal="center" vertical="center"/>
    </xf>
    <xf numFmtId="0" fontId="81" fillId="9" borderId="0" xfId="0" applyFont="1" applyFill="1" applyBorder="1" applyAlignment="1" applyProtection="1">
      <alignment horizontal="center" vertical="center" wrapText="1"/>
    </xf>
    <xf numFmtId="0" fontId="81" fillId="9" borderId="0" xfId="0" applyFont="1" applyFill="1" applyBorder="1" applyAlignment="1" applyProtection="1">
      <alignment horizontal="center"/>
    </xf>
    <xf numFmtId="0" fontId="92" fillId="9" borderId="0" xfId="0" applyFont="1" applyFill="1" applyBorder="1" applyAlignment="1" applyProtection="1">
      <alignment horizontal="center"/>
    </xf>
    <xf numFmtId="9" fontId="9" fillId="23" borderId="19" xfId="0" applyNumberFormat="1" applyFont="1" applyFill="1" applyBorder="1" applyAlignment="1" applyProtection="1">
      <alignment horizontal="left" vertical="top" wrapText="1" indent="2"/>
      <protection locked="0"/>
    </xf>
    <xf numFmtId="9" fontId="9" fillId="23" borderId="0" xfId="0" applyNumberFormat="1" applyFont="1" applyFill="1" applyBorder="1" applyAlignment="1" applyProtection="1">
      <alignment horizontal="left" vertical="top" wrapText="1" indent="2"/>
      <protection locked="0"/>
    </xf>
    <xf numFmtId="0" fontId="9" fillId="5" borderId="20" xfId="0" applyFont="1" applyFill="1" applyBorder="1" applyAlignment="1" applyProtection="1">
      <alignment horizontal="left" vertical="top" wrapText="1" indent="2"/>
      <protection locked="0"/>
    </xf>
    <xf numFmtId="0" fontId="21" fillId="23" borderId="19" xfId="0" applyNumberFormat="1" applyFont="1" applyFill="1" applyBorder="1" applyAlignment="1" applyProtection="1">
      <alignment horizontal="left" vertical="top" indent="2"/>
    </xf>
    <xf numFmtId="0" fontId="21" fillId="23" borderId="0" xfId="0" applyNumberFormat="1" applyFont="1" applyFill="1" applyBorder="1" applyAlignment="1" applyProtection="1">
      <alignment horizontal="left" vertical="top" indent="2"/>
    </xf>
    <xf numFmtId="14" fontId="9" fillId="23" borderId="19" xfId="0" applyNumberFormat="1" applyFont="1" applyFill="1" applyBorder="1" applyAlignment="1" applyProtection="1">
      <alignment horizontal="left" vertical="top" wrapText="1" indent="2"/>
      <protection locked="0"/>
    </xf>
    <xf numFmtId="14" fontId="9" fillId="23" borderId="0" xfId="0" applyNumberFormat="1" applyFont="1" applyFill="1" applyBorder="1" applyAlignment="1" applyProtection="1">
      <alignment horizontal="left" vertical="top" wrapText="1" indent="2"/>
      <protection locked="0"/>
    </xf>
    <xf numFmtId="14" fontId="9" fillId="23" borderId="20" xfId="0" applyNumberFormat="1" applyFont="1" applyFill="1" applyBorder="1" applyAlignment="1" applyProtection="1">
      <alignment horizontal="left" vertical="top" wrapText="1" indent="2"/>
      <protection locked="0"/>
    </xf>
    <xf numFmtId="9" fontId="9" fillId="23" borderId="19" xfId="0" applyNumberFormat="1" applyFont="1" applyFill="1" applyBorder="1" applyAlignment="1" applyProtection="1">
      <alignment horizontal="left" vertical="center" wrapText="1" indent="2"/>
      <protection locked="0"/>
    </xf>
    <xf numFmtId="9" fontId="9" fillId="23" borderId="0" xfId="0" applyNumberFormat="1" applyFont="1" applyFill="1" applyBorder="1" applyAlignment="1" applyProtection="1">
      <alignment horizontal="left" vertical="center" wrapText="1" indent="2"/>
      <protection locked="0"/>
    </xf>
    <xf numFmtId="0" fontId="9" fillId="5" borderId="20" xfId="0" applyFont="1" applyFill="1" applyBorder="1" applyAlignment="1" applyProtection="1">
      <alignment horizontal="left" wrapText="1" indent="2"/>
      <protection locked="0"/>
    </xf>
    <xf numFmtId="9" fontId="22" fillId="23" borderId="19" xfId="0" applyNumberFormat="1" applyFont="1" applyFill="1" applyBorder="1" applyAlignment="1" applyProtection="1">
      <alignment horizontal="left" vertical="center" wrapText="1" indent="2"/>
      <protection locked="0"/>
    </xf>
    <xf numFmtId="0" fontId="21" fillId="5" borderId="0" xfId="0" applyNumberFormat="1" applyFont="1" applyFill="1" applyBorder="1" applyAlignment="1" applyProtection="1">
      <alignment horizontal="left" wrapText="1" indent="2"/>
      <protection locked="0"/>
    </xf>
    <xf numFmtId="0" fontId="21" fillId="5" borderId="20" xfId="0" applyNumberFormat="1" applyFont="1" applyFill="1" applyBorder="1" applyAlignment="1" applyProtection="1">
      <alignment horizontal="left" wrapText="1" indent="2"/>
      <protection locked="0"/>
    </xf>
    <xf numFmtId="0" fontId="9" fillId="5" borderId="0" xfId="0" applyFont="1" applyFill="1" applyBorder="1" applyAlignment="1" applyProtection="1">
      <alignment horizontal="left" vertical="top" wrapText="1" indent="2"/>
      <protection locked="0"/>
    </xf>
    <xf numFmtId="9" fontId="21" fillId="23" borderId="19" xfId="0" applyNumberFormat="1" applyFont="1" applyFill="1" applyBorder="1" applyAlignment="1" applyProtection="1">
      <alignment horizontal="left" vertical="top" indent="2"/>
    </xf>
    <xf numFmtId="0" fontId="21" fillId="5" borderId="0" xfId="0" applyNumberFormat="1" applyFont="1" applyFill="1" applyBorder="1" applyAlignment="1" applyProtection="1">
      <alignment horizontal="left" vertical="top" indent="2"/>
    </xf>
    <xf numFmtId="0" fontId="21" fillId="5" borderId="20" xfId="0" applyNumberFormat="1" applyFont="1" applyFill="1" applyBorder="1" applyAlignment="1" applyProtection="1">
      <alignment horizontal="left" vertical="top" indent="2"/>
    </xf>
    <xf numFmtId="49" fontId="9" fillId="23" borderId="19" xfId="0" applyNumberFormat="1" applyFont="1" applyFill="1" applyBorder="1" applyAlignment="1" applyProtection="1">
      <alignment horizontal="left" vertical="top" wrapText="1" indent="2"/>
      <protection locked="0"/>
    </xf>
    <xf numFmtId="49" fontId="9" fillId="5" borderId="0" xfId="0" applyNumberFormat="1" applyFont="1" applyFill="1" applyBorder="1" applyAlignment="1" applyProtection="1">
      <alignment horizontal="left" vertical="top" wrapText="1" indent="2"/>
      <protection locked="0"/>
    </xf>
    <xf numFmtId="49" fontId="9" fillId="5" borderId="20" xfId="0" applyNumberFormat="1" applyFont="1" applyFill="1" applyBorder="1" applyAlignment="1" applyProtection="1">
      <alignment horizontal="left" vertical="top" wrapText="1" indent="2"/>
      <protection locked="0"/>
    </xf>
    <xf numFmtId="49" fontId="9" fillId="23" borderId="19" xfId="0" applyNumberFormat="1" applyFont="1" applyFill="1" applyBorder="1" applyAlignment="1" applyProtection="1">
      <alignment horizontal="left" vertical="top" indent="2"/>
      <protection locked="0"/>
    </xf>
    <xf numFmtId="49" fontId="9" fillId="5" borderId="0" xfId="0" applyNumberFormat="1" applyFont="1" applyFill="1" applyBorder="1" applyAlignment="1" applyProtection="1">
      <alignment horizontal="left" vertical="top" indent="2"/>
      <protection locked="0"/>
    </xf>
    <xf numFmtId="49" fontId="9" fillId="5" borderId="20" xfId="0" applyNumberFormat="1" applyFont="1" applyFill="1" applyBorder="1" applyAlignment="1" applyProtection="1">
      <alignment horizontal="left" vertical="top" indent="2"/>
      <protection locked="0"/>
    </xf>
    <xf numFmtId="0" fontId="9" fillId="23" borderId="19" xfId="0" applyNumberFormat="1" applyFont="1" applyFill="1" applyBorder="1" applyAlignment="1" applyProtection="1">
      <alignment horizontal="left" vertical="top" wrapText="1" indent="2"/>
      <protection locked="0"/>
    </xf>
    <xf numFmtId="0" fontId="9" fillId="5" borderId="0" xfId="0" applyNumberFormat="1" applyFont="1" applyFill="1" applyBorder="1" applyAlignment="1" applyProtection="1">
      <alignment horizontal="left" vertical="top" wrapText="1" indent="2"/>
      <protection locked="0"/>
    </xf>
    <xf numFmtId="0" fontId="9" fillId="5" borderId="20" xfId="0" applyNumberFormat="1" applyFont="1" applyFill="1" applyBorder="1" applyAlignment="1" applyProtection="1">
      <alignment horizontal="left" vertical="top" wrapText="1" indent="2"/>
      <protection locked="0"/>
    </xf>
    <xf numFmtId="9" fontId="9" fillId="23" borderId="19" xfId="0" applyNumberFormat="1" applyFont="1" applyFill="1" applyBorder="1" applyAlignment="1" applyProtection="1">
      <alignment horizontal="left" vertical="top" indent="2"/>
      <protection locked="0"/>
    </xf>
    <xf numFmtId="0" fontId="9" fillId="5" borderId="0" xfId="0" applyFont="1" applyFill="1" applyBorder="1" applyAlignment="1" applyProtection="1">
      <alignment horizontal="left" vertical="top" indent="2"/>
      <protection locked="0"/>
    </xf>
    <xf numFmtId="0" fontId="9" fillId="5" borderId="20" xfId="0" applyFont="1" applyFill="1" applyBorder="1" applyAlignment="1" applyProtection="1">
      <alignment horizontal="left" vertical="top" indent="2"/>
      <protection locked="0"/>
    </xf>
    <xf numFmtId="9" fontId="16" fillId="23" borderId="19" xfId="0" applyNumberFormat="1" applyFont="1" applyFill="1" applyBorder="1" applyAlignment="1" applyProtection="1">
      <alignment horizontal="left" vertical="top" wrapText="1" indent="1"/>
      <protection locked="0"/>
    </xf>
    <xf numFmtId="9" fontId="16" fillId="23" borderId="0" xfId="0" applyNumberFormat="1" applyFont="1" applyFill="1" applyBorder="1" applyAlignment="1" applyProtection="1">
      <alignment horizontal="left" vertical="top" wrapText="1" indent="1"/>
      <protection locked="0"/>
    </xf>
    <xf numFmtId="9" fontId="16" fillId="23" borderId="20" xfId="0" applyNumberFormat="1" applyFont="1" applyFill="1" applyBorder="1" applyAlignment="1" applyProtection="1">
      <alignment horizontal="left" vertical="top" wrapText="1" indent="1"/>
      <protection locked="0"/>
    </xf>
    <xf numFmtId="0" fontId="16" fillId="23" borderId="19" xfId="0" applyFont="1" applyFill="1" applyBorder="1" applyAlignment="1" applyProtection="1">
      <alignment horizontal="left" vertical="center" wrapText="1" indent="1"/>
    </xf>
    <xf numFmtId="0" fontId="16" fillId="23" borderId="0" xfId="0" applyFont="1" applyFill="1" applyBorder="1" applyAlignment="1" applyProtection="1">
      <alignment horizontal="left" vertical="center" wrapText="1" indent="1"/>
    </xf>
    <xf numFmtId="0" fontId="16" fillId="23" borderId="20" xfId="0" applyFont="1" applyFill="1" applyBorder="1" applyAlignment="1" applyProtection="1">
      <alignment horizontal="left" vertical="center" wrapText="1" indent="1"/>
    </xf>
    <xf numFmtId="0" fontId="24" fillId="0" borderId="0" xfId="0" applyFont="1" applyFill="1" applyBorder="1" applyAlignment="1" applyProtection="1">
      <alignment horizontal="center" wrapText="1"/>
    </xf>
    <xf numFmtId="0" fontId="16" fillId="23" borderId="15" xfId="0" applyFont="1" applyFill="1" applyBorder="1" applyAlignment="1" applyProtection="1">
      <alignment horizontal="left" vertical="top" wrapText="1" indent="1"/>
      <protection locked="0"/>
    </xf>
    <xf numFmtId="0" fontId="16" fillId="23" borderId="1" xfId="0" applyFont="1" applyFill="1" applyBorder="1" applyAlignment="1" applyProtection="1">
      <alignment horizontal="left" vertical="top" wrapText="1" indent="1"/>
      <protection locked="0"/>
    </xf>
    <xf numFmtId="0" fontId="16" fillId="23" borderId="16" xfId="0" applyFont="1" applyFill="1" applyBorder="1" applyAlignment="1" applyProtection="1">
      <alignment horizontal="left" vertical="top" wrapText="1" indent="1"/>
      <protection locked="0"/>
    </xf>
    <xf numFmtId="0" fontId="22" fillId="2" borderId="15" xfId="0" applyFont="1" applyFill="1" applyBorder="1" applyAlignment="1" applyProtection="1">
      <alignment horizontal="center"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xf numFmtId="0" fontId="22" fillId="2" borderId="16" xfId="0" applyFont="1" applyFill="1" applyBorder="1" applyAlignment="1" applyProtection="1"/>
    <xf numFmtId="0" fontId="62" fillId="2" borderId="19"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0" fontId="62" fillId="2" borderId="0" xfId="0" applyFont="1" applyFill="1" applyBorder="1" applyAlignment="1" applyProtection="1"/>
    <xf numFmtId="0" fontId="62" fillId="2" borderId="20" xfId="0" applyFont="1" applyFill="1" applyBorder="1" applyAlignment="1" applyProtection="1"/>
    <xf numFmtId="0" fontId="60" fillId="2" borderId="19"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60" fillId="2" borderId="19" xfId="0" applyFont="1" applyFill="1" applyBorder="1" applyAlignment="1" applyProtection="1">
      <alignment horizontal="center" vertical="center"/>
    </xf>
    <xf numFmtId="0" fontId="59" fillId="2" borderId="0" xfId="0" applyFont="1" applyFill="1" applyBorder="1" applyAlignment="1" applyProtection="1">
      <alignment horizontal="center"/>
    </xf>
    <xf numFmtId="0" fontId="59" fillId="2" borderId="20" xfId="0" applyFont="1" applyFill="1" applyBorder="1" applyAlignment="1" applyProtection="1">
      <alignment horizontal="center"/>
    </xf>
    <xf numFmtId="9" fontId="59" fillId="29" borderId="19" xfId="0" applyNumberFormat="1" applyFont="1" applyFill="1" applyBorder="1" applyAlignment="1" applyProtection="1">
      <alignment horizontal="left" vertical="center" wrapText="1" indent="1"/>
    </xf>
    <xf numFmtId="9" fontId="59" fillId="29" borderId="0" xfId="0" applyNumberFormat="1" applyFont="1" applyFill="1" applyBorder="1" applyAlignment="1" applyProtection="1">
      <alignment horizontal="left" vertical="center" wrapText="1" indent="1"/>
    </xf>
    <xf numFmtId="9" fontId="59" fillId="26" borderId="19" xfId="0" applyNumberFormat="1" applyFont="1" applyFill="1" applyBorder="1" applyAlignment="1" applyProtection="1">
      <alignment horizontal="left" vertical="center" wrapText="1" indent="1"/>
    </xf>
    <xf numFmtId="9" fontId="59" fillId="26" borderId="0" xfId="0" applyNumberFormat="1" applyFont="1" applyFill="1" applyBorder="1" applyAlignment="1" applyProtection="1">
      <alignment horizontal="left" vertical="center" wrapText="1" indent="1"/>
    </xf>
    <xf numFmtId="0" fontId="48" fillId="2" borderId="19" xfId="0" applyFont="1" applyFill="1" applyBorder="1" applyAlignment="1" applyProtection="1">
      <alignment horizontal="left" vertical="center" wrapText="1" indent="1"/>
    </xf>
    <xf numFmtId="0" fontId="48" fillId="2" borderId="0" xfId="0" applyFont="1" applyFill="1" applyBorder="1" applyAlignment="1" applyProtection="1">
      <alignment horizontal="left" vertical="center" wrapText="1" indent="1"/>
    </xf>
    <xf numFmtId="0" fontId="95" fillId="2" borderId="19" xfId="0" applyFont="1" applyFill="1" applyBorder="1" applyAlignment="1" applyProtection="1">
      <alignment horizontal="left" vertical="top" wrapText="1" indent="1"/>
    </xf>
    <xf numFmtId="0" fontId="97" fillId="2" borderId="0" xfId="0" applyFont="1" applyFill="1" applyBorder="1" applyAlignment="1" applyProtection="1">
      <alignment horizontal="left" vertical="top" wrapText="1" indent="1"/>
    </xf>
    <xf numFmtId="0" fontId="97" fillId="2" borderId="20" xfId="0" applyFont="1" applyFill="1" applyBorder="1" applyAlignment="1" applyProtection="1">
      <alignment horizontal="left" vertical="top" wrapText="1" indent="1"/>
    </xf>
    <xf numFmtId="0" fontId="48" fillId="2" borderId="17" xfId="0" applyFont="1" applyFill="1" applyBorder="1" applyAlignment="1" applyProtection="1">
      <alignment horizontal="left" vertical="center" wrapText="1" indent="1"/>
    </xf>
    <xf numFmtId="0" fontId="48" fillId="2" borderId="3" xfId="0" applyFont="1" applyFill="1" applyBorder="1" applyAlignment="1" applyProtection="1">
      <alignment horizontal="left" vertical="center" wrapText="1" indent="1"/>
    </xf>
    <xf numFmtId="0" fontId="89" fillId="2" borderId="17" xfId="0" applyFont="1" applyFill="1" applyBorder="1" applyAlignment="1" applyProtection="1">
      <alignment horizontal="left" vertical="center" wrapText="1" indent="1"/>
    </xf>
    <xf numFmtId="0" fontId="89" fillId="2" borderId="3" xfId="0" applyFont="1" applyFill="1" applyBorder="1" applyAlignment="1" applyProtection="1">
      <alignment horizontal="left" vertical="center" wrapText="1" indent="1"/>
    </xf>
    <xf numFmtId="0" fontId="89" fillId="2" borderId="18" xfId="0" applyFont="1" applyFill="1" applyBorder="1" applyAlignment="1" applyProtection="1">
      <alignment horizontal="left" vertical="center" wrapText="1" indent="1"/>
    </xf>
    <xf numFmtId="0" fontId="11" fillId="6" borderId="0" xfId="1" applyFont="1" applyFill="1" applyBorder="1" applyAlignment="1" applyProtection="1">
      <alignment horizontal="center" vertical="center" wrapText="1"/>
    </xf>
    <xf numFmtId="0" fontId="11" fillId="6" borderId="8" xfId="1" applyFont="1" applyFill="1" applyBorder="1" applyAlignment="1" applyProtection="1">
      <alignment horizontal="center" vertical="center" wrapText="1"/>
    </xf>
    <xf numFmtId="0" fontId="8" fillId="10" borderId="9" xfId="1" applyFont="1" applyFill="1" applyBorder="1" applyAlignment="1">
      <alignment horizontal="center" vertical="center" wrapText="1"/>
    </xf>
    <xf numFmtId="0" fontId="8" fillId="10" borderId="14" xfId="1" applyFont="1" applyFill="1" applyBorder="1" applyAlignment="1">
      <alignment horizontal="center" vertical="center" wrapText="1"/>
    </xf>
    <xf numFmtId="0" fontId="8" fillId="10" borderId="10" xfId="1" applyFont="1" applyFill="1" applyBorder="1" applyAlignment="1">
      <alignment horizontal="center" vertical="center" wrapText="1"/>
    </xf>
    <xf numFmtId="0" fontId="10" fillId="6" borderId="7" xfId="1" applyFont="1" applyFill="1" applyBorder="1" applyAlignment="1">
      <alignment horizontal="center" vertical="center" wrapText="1"/>
    </xf>
    <xf numFmtId="0" fontId="7" fillId="6" borderId="0" xfId="1" applyFont="1" applyFill="1" applyBorder="1" applyAlignment="1">
      <alignment horizontal="center" vertical="center"/>
    </xf>
    <xf numFmtId="0" fontId="12" fillId="6" borderId="0" xfId="1" applyFont="1" applyFill="1" applyBorder="1" applyAlignment="1">
      <alignment horizontal="center" vertical="center" wrapText="1"/>
    </xf>
    <xf numFmtId="0" fontId="12" fillId="6" borderId="8" xfId="1" applyFont="1" applyFill="1" applyBorder="1" applyAlignment="1">
      <alignment horizontal="center" vertical="center" wrapText="1"/>
    </xf>
    <xf numFmtId="0" fontId="10" fillId="6" borderId="7" xfId="1" applyFont="1" applyFill="1" applyBorder="1" applyAlignment="1" applyProtection="1">
      <alignment horizontal="center" vertical="center" wrapText="1"/>
    </xf>
    <xf numFmtId="0" fontId="7" fillId="6" borderId="0" xfId="1" applyFont="1" applyFill="1" applyBorder="1" applyAlignment="1" applyProtection="1">
      <alignment horizontal="center" vertical="center" wrapText="1"/>
    </xf>
    <xf numFmtId="0" fontId="10" fillId="6" borderId="11" xfId="1" applyFont="1" applyFill="1" applyBorder="1" applyAlignment="1" applyProtection="1">
      <alignment horizontal="center" vertical="center" wrapText="1"/>
    </xf>
    <xf numFmtId="0" fontId="7" fillId="6" borderId="12" xfId="1" applyFont="1" applyFill="1" applyBorder="1" applyAlignment="1" applyProtection="1">
      <alignment horizontal="center" vertical="center" wrapText="1"/>
    </xf>
    <xf numFmtId="0" fontId="11" fillId="6" borderId="12" xfId="1" applyFont="1" applyFill="1" applyBorder="1" applyAlignment="1" applyProtection="1">
      <alignment horizontal="center" vertical="center" wrapText="1"/>
    </xf>
    <xf numFmtId="0" fontId="11" fillId="6" borderId="13" xfId="1" applyFont="1" applyFill="1" applyBorder="1" applyAlignment="1" applyProtection="1">
      <alignment horizontal="center" vertical="center" wrapText="1"/>
    </xf>
    <xf numFmtId="0" fontId="0" fillId="6" borderId="12" xfId="0" applyFill="1" applyBorder="1" applyAlignment="1">
      <alignment horizontal="center" vertical="center" wrapText="1"/>
    </xf>
    <xf numFmtId="0" fontId="0" fillId="6" borderId="13" xfId="0" applyFill="1" applyBorder="1" applyAlignment="1">
      <alignment horizontal="center" vertical="center" wrapText="1"/>
    </xf>
    <xf numFmtId="0" fontId="0" fillId="20" borderId="4" xfId="0" applyFill="1" applyBorder="1" applyAlignment="1">
      <alignment horizontal="center" vertical="center" wrapText="1"/>
    </xf>
    <xf numFmtId="0" fontId="0" fillId="20" borderId="5" xfId="0" applyFill="1" applyBorder="1" applyAlignment="1">
      <alignment horizontal="center" vertical="center" wrapText="1"/>
    </xf>
    <xf numFmtId="0" fontId="0" fillId="20" borderId="6" xfId="0" applyFill="1" applyBorder="1" applyAlignment="1">
      <alignment horizontal="center" vertical="center" wrapText="1"/>
    </xf>
    <xf numFmtId="0" fontId="0" fillId="6" borderId="0" xfId="0" applyFill="1" applyBorder="1" applyAlignment="1">
      <alignment horizontal="center" vertical="center" wrapText="1"/>
    </xf>
    <xf numFmtId="0" fontId="0" fillId="6" borderId="8" xfId="0" applyFill="1" applyBorder="1" applyAlignment="1">
      <alignment horizontal="center" vertical="center" wrapText="1"/>
    </xf>
    <xf numFmtId="0" fontId="13" fillId="12" borderId="8" xfId="0" applyFont="1" applyFill="1" applyBorder="1" applyAlignment="1">
      <alignment horizontal="center" vertical="center" wrapText="1"/>
    </xf>
    <xf numFmtId="0" fontId="13" fillId="12" borderId="13" xfId="0" applyFont="1" applyFill="1" applyBorder="1" applyAlignment="1">
      <alignment horizontal="center" vertical="center" wrapText="1"/>
    </xf>
  </cellXfs>
  <cellStyles count="91">
    <cellStyle name="Lien hypertexte" xfId="2" builtinId="8"/>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3"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3" builtinId="9" hidden="1"/>
    <cellStyle name="Lien hypertexte visité" xfId="34"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9" builtinId="9" hidden="1"/>
    <cellStyle name="Lien hypertexte visité" xfId="90" builtinId="9" hidden="1"/>
    <cellStyle name="Normal" xfId="0" builtinId="0"/>
    <cellStyle name="Normal 2" xfId="1" xr:uid="{00000000-0005-0000-0000-000056000000}"/>
    <cellStyle name="Normal 2 2" xfId="4" xr:uid="{00000000-0005-0000-0000-000057000000}"/>
    <cellStyle name="Normal 3" xfId="3" xr:uid="{00000000-0005-0000-0000-000058000000}"/>
    <cellStyle name="Pourcentage" xfId="88" builtinId="5"/>
    <cellStyle name="常规 2" xfId="5" xr:uid="{00000000-0005-0000-0000-00005A000000}"/>
  </cellStyles>
  <dxfs count="163">
    <dxf>
      <fill>
        <patternFill>
          <bgColor rgb="FFFF7C80"/>
        </patternFill>
      </fill>
    </dxf>
    <dxf>
      <fill>
        <patternFill>
          <bgColor rgb="FFFFFF99"/>
        </patternFill>
      </fill>
    </dxf>
    <dxf>
      <fill>
        <patternFill>
          <bgColor rgb="FFFF7C80"/>
        </patternFill>
      </fill>
    </dxf>
    <dxf>
      <fill>
        <patternFill>
          <bgColor rgb="FFFFFF99"/>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theme="7" tint="0.59996337778862885"/>
        </patternFill>
      </fill>
    </dxf>
    <dxf>
      <fill>
        <patternFill>
          <bgColor rgb="FFFF7C80"/>
        </patternFill>
      </fill>
    </dxf>
    <dxf>
      <fill>
        <patternFill>
          <bgColor theme="9" tint="0.39994506668294322"/>
        </patternFill>
      </fill>
    </dxf>
    <dxf>
      <fill>
        <patternFill>
          <bgColor rgb="FFFF7C80"/>
        </patternFill>
      </fill>
    </dxf>
    <dxf>
      <fill>
        <patternFill>
          <bgColor rgb="FFFFFF99"/>
        </patternFill>
      </fill>
    </dxf>
    <dxf>
      <fill>
        <patternFill>
          <bgColor rgb="FFFF7C80"/>
        </patternFill>
      </fill>
    </dxf>
    <dxf>
      <fill>
        <patternFill>
          <bgColor rgb="FFFFFF99"/>
        </patternFill>
      </fill>
    </dxf>
    <dxf>
      <fill>
        <patternFill>
          <bgColor theme="9" tint="0.39994506668294322"/>
        </patternFill>
      </fill>
    </dxf>
    <dxf>
      <fill>
        <patternFill>
          <bgColor rgb="FFFF7C80"/>
        </patternFill>
      </fill>
    </dxf>
    <dxf>
      <fill>
        <patternFill>
          <bgColor theme="7" tint="0.59996337778862885"/>
        </patternFill>
      </fill>
    </dxf>
    <dxf>
      <fill>
        <patternFill>
          <bgColor theme="7" tint="0.59996337778862885"/>
        </patternFill>
      </fill>
    </dxf>
    <dxf>
      <fill>
        <patternFill>
          <bgColor rgb="FFFF7C80"/>
        </patternFill>
      </fill>
    </dxf>
    <dxf>
      <fill>
        <patternFill>
          <bgColor theme="9" tint="0.39994506668294322"/>
        </patternFill>
      </fill>
    </dxf>
    <dxf>
      <fill>
        <patternFill>
          <bgColor rgb="FFFF7C80"/>
        </patternFill>
      </fill>
    </dxf>
    <dxf>
      <fill>
        <patternFill>
          <bgColor rgb="FFFFFF99"/>
        </patternFill>
      </fill>
    </dxf>
    <dxf>
      <fill>
        <patternFill>
          <bgColor rgb="FFFF7C80"/>
        </patternFill>
      </fill>
    </dxf>
    <dxf>
      <fill>
        <patternFill>
          <bgColor rgb="FFFFFF99"/>
        </patternFill>
      </fill>
    </dxf>
    <dxf>
      <fill>
        <patternFill>
          <bgColor rgb="FFFF7C80"/>
        </patternFill>
      </fill>
    </dxf>
    <dxf>
      <fill>
        <patternFill>
          <bgColor rgb="FFFFFF99"/>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
      <font>
        <color auto="1"/>
      </font>
      <fill>
        <patternFill>
          <bgColor theme="4" tint="0.79998168889431442"/>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503CD"/>
      <color rgb="FFFFE1B6"/>
      <color rgb="FF7030A0"/>
      <color rgb="FFDDEBF7"/>
      <color rgb="FF0432FF"/>
      <color rgb="FFFF7C80"/>
      <color rgb="FFFF5050"/>
      <color rgb="FFFF6699"/>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71500541105299"/>
          <c:y val="0.21972518611542799"/>
          <c:w val="0.56746333544799799"/>
          <c:h val="0.58641756411646395"/>
        </c:manualLayout>
      </c:layout>
      <c:radarChart>
        <c:radarStyle val="filled"/>
        <c:varyColors val="0"/>
        <c:ser>
          <c:idx val="0"/>
          <c:order val="0"/>
          <c:cat>
            <c:strRef>
              <c:f>('Résultats Globaux'!$A$48,'Résultats Globaux'!$A$67,'Résultats Globaux'!$A$74)</c:f>
              <c:strCache>
                <c:ptCount val="3"/>
                <c:pt idx="0">
                  <c:v>Annexe I : Exigences générales en matière de sécurité et de performance</c:v>
                </c:pt>
                <c:pt idx="1">
                  <c:v>Annexe II : Documentation technique</c:v>
                </c:pt>
                <c:pt idx="2">
                  <c:v>Annexe III : Documentation technique après commercialisation</c:v>
                </c:pt>
              </c:strCache>
            </c:strRef>
          </c:cat>
          <c:val>
            <c:numRef>
              <c:f>('Résultats Globaux'!$B$48,'Résultats Globaux'!$B$67,'Résultats Globaux'!$B$74)</c:f>
              <c:numCache>
                <c:formatCode>0%</c:formatCode>
                <c:ptCount val="3"/>
              </c:numCache>
            </c:numRef>
          </c:val>
          <c:extLst>
            <c:ext xmlns:c16="http://schemas.microsoft.com/office/drawing/2014/chart" uri="{C3380CC4-5D6E-409C-BE32-E72D297353CC}">
              <c16:uniqueId val="{00000003-8CC9-4DA3-AED3-8A634761AE73}"/>
            </c:ext>
          </c:extLst>
        </c:ser>
        <c:ser>
          <c:idx val="1"/>
          <c:order val="1"/>
          <c:spPr>
            <a:ln w="25400">
              <a:noFill/>
            </a:ln>
          </c:spPr>
          <c:cat>
            <c:strRef>
              <c:f>('Résultats Globaux'!$A$48,'Résultats Globaux'!$A$67,'Résultats Globaux'!$A$74)</c:f>
              <c:strCache>
                <c:ptCount val="3"/>
                <c:pt idx="0">
                  <c:v>Annexe I : Exigences générales en matière de sécurité et de performance</c:v>
                </c:pt>
                <c:pt idx="1">
                  <c:v>Annexe II : Documentation technique</c:v>
                </c:pt>
                <c:pt idx="2">
                  <c:v>Annexe III : Documentation technique après commercialisation</c:v>
                </c:pt>
              </c:strCache>
            </c:strRef>
          </c:cat>
          <c:val>
            <c:numRef>
              <c:f>('Résultats Globaux'!$C$48,'Résultats Globaux'!$C$67,'Résultats Globaux'!$C$74)</c:f>
              <c:numCache>
                <c:formatCode>0%</c:formatCode>
                <c:ptCount val="3"/>
              </c:numCache>
            </c:numRef>
          </c:val>
          <c:extLst>
            <c:ext xmlns:c16="http://schemas.microsoft.com/office/drawing/2014/chart" uri="{C3380CC4-5D6E-409C-BE32-E72D297353CC}">
              <c16:uniqueId val="{00000004-8CC9-4DA3-AED3-8A634761AE73}"/>
            </c:ext>
          </c:extLst>
        </c:ser>
        <c:ser>
          <c:idx val="2"/>
          <c:order val="2"/>
          <c:spPr>
            <a:ln w="25400">
              <a:noFill/>
            </a:ln>
          </c:spPr>
          <c:cat>
            <c:strRef>
              <c:f>('Résultats Globaux'!$A$48,'Résultats Globaux'!$A$67,'Résultats Globaux'!$A$74)</c:f>
              <c:strCache>
                <c:ptCount val="3"/>
                <c:pt idx="0">
                  <c:v>Annexe I : Exigences générales en matière de sécurité et de performance</c:v>
                </c:pt>
                <c:pt idx="1">
                  <c:v>Annexe II : Documentation technique</c:v>
                </c:pt>
                <c:pt idx="2">
                  <c:v>Annexe III : Documentation technique après commercialisation</c:v>
                </c:pt>
              </c:strCache>
            </c:strRef>
          </c:cat>
          <c:val>
            <c:numRef>
              <c:f>('Résultats Globaux'!$D$48,'Résultats Globaux'!$D$67,'Résultats Globaux'!$D$74)</c:f>
              <c:numCache>
                <c:formatCode>0%</c:formatCode>
                <c:ptCount val="3"/>
              </c:numCache>
            </c:numRef>
          </c:val>
          <c:extLst>
            <c:ext xmlns:c16="http://schemas.microsoft.com/office/drawing/2014/chart" uri="{C3380CC4-5D6E-409C-BE32-E72D297353CC}">
              <c16:uniqueId val="{00000005-8CC9-4DA3-AED3-8A634761AE73}"/>
            </c:ext>
          </c:extLst>
        </c:ser>
        <c:dLbls>
          <c:showLegendKey val="0"/>
          <c:showVal val="0"/>
          <c:showCatName val="0"/>
          <c:showSerName val="0"/>
          <c:showPercent val="0"/>
          <c:showBubbleSize val="0"/>
        </c:dLbls>
        <c:axId val="-1300991712"/>
        <c:axId val="-1292668016"/>
        <c:extLst>
          <c:ext xmlns:c15="http://schemas.microsoft.com/office/drawing/2012/chart" uri="{02D57815-91ED-43cb-92C2-25804820EDAC}">
            <c15:filteredRadarSeries>
              <c15:ser>
                <c:idx val="3"/>
                <c:order val="3"/>
                <c:spPr>
                  <a:ln w="25400">
                    <a:noFill/>
                  </a:ln>
                </c:spPr>
                <c:cat>
                  <c:strRef>
                    <c:extLst>
                      <c:ext uri="{02D57815-91ED-43cb-92C2-25804820EDAC}">
                        <c15:formulaRef>
                          <c15:sqref>('Résultats Globaux'!$A$48,'Résultats Globaux'!$A$67,'Résultats Globaux'!$A$74)</c15:sqref>
                        </c15:formulaRef>
                      </c:ext>
                    </c:extLst>
                    <c:strCache>
                      <c:ptCount val="3"/>
                      <c:pt idx="0">
                        <c:v>Annexe I : Exigences générales en matière de sécurité et de performance</c:v>
                      </c:pt>
                      <c:pt idx="1">
                        <c:v>Annexe II : Documentation technique</c:v>
                      </c:pt>
                      <c:pt idx="2">
                        <c:v>Annexe III : Documentation technique après commercialisation</c:v>
                      </c:pt>
                    </c:strCache>
                  </c:strRef>
                </c:cat>
                <c:val>
                  <c:numRef>
                    <c:extLst>
                      <c:ext uri="{02D57815-91ED-43cb-92C2-25804820EDAC}">
                        <c15:formulaRef>
                          <c15:sqref>('Résultats Globaux'!$E$48,'Résultats Globaux'!$E$67,'Résultats Globaux'!$E$74)</c15:sqref>
                        </c15:formulaRef>
                      </c:ext>
                    </c:extLst>
                    <c:numCache>
                      <c:formatCode>0%</c:formatCode>
                      <c:ptCount val="3"/>
                    </c:numCache>
                  </c:numRef>
                </c:val>
                <c:extLst>
                  <c:ext xmlns:c16="http://schemas.microsoft.com/office/drawing/2014/chart" uri="{C3380CC4-5D6E-409C-BE32-E72D297353CC}">
                    <c16:uniqueId val="{00000006-8CC9-4DA3-AED3-8A634761AE73}"/>
                  </c:ext>
                </c:extLst>
              </c15:ser>
            </c15:filteredRadarSeries>
            <c15:filteredRadarSeries>
              <c15:ser>
                <c:idx val="4"/>
                <c:order val="4"/>
                <c:spPr>
                  <a:ln w="25400">
                    <a:noFill/>
                  </a:ln>
                </c:spPr>
                <c:cat>
                  <c:strRef>
                    <c:extLst xmlns:c15="http://schemas.microsoft.com/office/drawing/2012/chart">
                      <c:ext xmlns:c15="http://schemas.microsoft.com/office/drawing/2012/chart" uri="{02D57815-91ED-43cb-92C2-25804820EDAC}">
                        <c15:formulaRef>
                          <c15:sqref>('Résultats Globaux'!$A$48,'Résultats Globaux'!$A$67,'Résultats Globaux'!$A$74)</c15:sqref>
                        </c15:formulaRef>
                      </c:ext>
                    </c:extLst>
                    <c:strCache>
                      <c:ptCount val="3"/>
                      <c:pt idx="0">
                        <c:v>Annexe I : Exigences générales en matière de sécurité et de performance</c:v>
                      </c:pt>
                      <c:pt idx="1">
                        <c:v>Annexe II : Documentation technique</c:v>
                      </c:pt>
                      <c:pt idx="2">
                        <c:v>Annexe III : Documentation technique après commercialisation</c:v>
                      </c:pt>
                    </c:strCache>
                  </c:strRef>
                </c:cat>
                <c:val>
                  <c:numRef>
                    <c:extLst xmlns:c15="http://schemas.microsoft.com/office/drawing/2012/chart">
                      <c:ext xmlns:c15="http://schemas.microsoft.com/office/drawing/2012/chart" uri="{02D57815-91ED-43cb-92C2-25804820EDAC}">
                        <c15:formulaRef>
                          <c15:sqref>('Résultats Globaux'!$F$48,'Résultats Globaux'!$F$67,'Résultats Globaux'!$F$74)</c15:sqref>
                        </c15:formulaRef>
                      </c:ext>
                    </c:extLst>
                    <c:numCache>
                      <c:formatCode>0%</c:formatCode>
                      <c:ptCount val="3"/>
                      <c:pt idx="0">
                        <c:v>0</c:v>
                      </c:pt>
                      <c:pt idx="1">
                        <c:v>0</c:v>
                      </c:pt>
                      <c:pt idx="2">
                        <c:v>0</c:v>
                      </c:pt>
                    </c:numCache>
                  </c:numRef>
                </c:val>
                <c:extLst xmlns:c15="http://schemas.microsoft.com/office/drawing/2012/chart">
                  <c:ext xmlns:c16="http://schemas.microsoft.com/office/drawing/2014/chart" uri="{C3380CC4-5D6E-409C-BE32-E72D297353CC}">
                    <c16:uniqueId val="{00000007-8CC9-4DA3-AED3-8A634761AE73}"/>
                  </c:ext>
                </c:extLst>
              </c15:ser>
            </c15:filteredRadarSeries>
          </c:ext>
        </c:extLst>
      </c:radarChart>
      <c:catAx>
        <c:axId val="-1300991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92668016"/>
        <c:crosses val="autoZero"/>
        <c:auto val="1"/>
        <c:lblAlgn val="ctr"/>
        <c:lblOffset val="100"/>
        <c:noMultiLvlLbl val="0"/>
      </c:catAx>
      <c:valAx>
        <c:axId val="-1292668016"/>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30099171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93189536142101"/>
          <c:y val="0.221705674111284"/>
          <c:w val="0.61312199126767897"/>
          <c:h val="0.61849612410104404"/>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2.3696682464455E-3"/>
                  <c:y val="8.36653596424656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88-4D46-B331-358536B8876D}"/>
                </c:ext>
              </c:extLst>
            </c:dLbl>
            <c:dLbl>
              <c:idx val="1"/>
              <c:layout>
                <c:manualLayout>
                  <c:x val="-3.7914691943128E-2"/>
                  <c:y val="6.69322877139724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88-4D46-B331-358536B8876D}"/>
                </c:ext>
              </c:extLst>
            </c:dLbl>
            <c:dLbl>
              <c:idx val="2"/>
              <c:layout>
                <c:manualLayout>
                  <c:x val="-6.1611374407582901E-2"/>
                  <c:y val="4.54183380916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88-4D46-B331-358536B8876D}"/>
                </c:ext>
              </c:extLst>
            </c:dLbl>
            <c:dLbl>
              <c:idx val="3"/>
              <c:layout>
                <c:manualLayout>
                  <c:x val="-8.0568720379146905E-2"/>
                  <c:y val="1.43426330815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88-4D46-B331-358536B8876D}"/>
                </c:ext>
              </c:extLst>
            </c:dLbl>
            <c:dLbl>
              <c:idx val="4"/>
              <c:layout>
                <c:manualLayout>
                  <c:x val="-8.5308056872037893E-2"/>
                  <c:y val="-2.1513949622348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88-4D46-B331-358536B8876D}"/>
                </c:ext>
              </c:extLst>
            </c:dLbl>
            <c:dLbl>
              <c:idx val="5"/>
              <c:layout>
                <c:manualLayout>
                  <c:x val="-6.3981042654028403E-2"/>
                  <c:y val="-4.780877693855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88-4D46-B331-358536B8876D}"/>
                </c:ext>
              </c:extLst>
            </c:dLbl>
            <c:dLbl>
              <c:idx val="6"/>
              <c:layout>
                <c:manualLayout>
                  <c:x val="-3.5545023696682498E-2"/>
                  <c:y val="-7.410360425475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88-4D46-B331-358536B8876D}"/>
                </c:ext>
              </c:extLst>
            </c:dLbl>
            <c:dLbl>
              <c:idx val="7"/>
              <c:layout>
                <c:manualLayout>
                  <c:x val="0"/>
                  <c:y val="-8.6055798489393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88-4D46-B331-358536B8876D}"/>
                </c:ext>
              </c:extLst>
            </c:dLbl>
            <c:dLbl>
              <c:idx val="8"/>
              <c:layout>
                <c:manualLayout>
                  <c:x val="3.5545023696682498E-2"/>
                  <c:y val="-7.410360425475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88-4D46-B331-358536B8876D}"/>
                </c:ext>
              </c:extLst>
            </c:dLbl>
            <c:dLbl>
              <c:idx val="9"/>
              <c:layout>
                <c:manualLayout>
                  <c:x val="6.63507109004738E-2"/>
                  <c:y val="-4.780877693855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88-4D46-B331-358536B8876D}"/>
                </c:ext>
              </c:extLst>
            </c:dLbl>
            <c:dLbl>
              <c:idx val="10"/>
              <c:layout>
                <c:manualLayout>
                  <c:x val="8.5308056872037796E-2"/>
                  <c:y val="-1.43426330815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88-4D46-B331-358536B8876D}"/>
                </c:ext>
              </c:extLst>
            </c:dLbl>
            <c:dLbl>
              <c:idx val="11"/>
              <c:layout>
                <c:manualLayout>
                  <c:x val="9.0047393364928799E-2"/>
                  <c:y val="1.6733071928493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88-4D46-B331-358536B8876D}"/>
                </c:ext>
              </c:extLst>
            </c:dLbl>
            <c:dLbl>
              <c:idx val="12"/>
              <c:layout>
                <c:manualLayout>
                  <c:x val="6.3981042654028306E-2"/>
                  <c:y val="5.2589654632407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88-4D46-B331-358536B8876D}"/>
                </c:ext>
              </c:extLst>
            </c:dLbl>
            <c:dLbl>
              <c:idx val="13"/>
              <c:layout>
                <c:manualLayout>
                  <c:x val="3.0805687203791499E-2"/>
                  <c:y val="7.6494043101682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88-4D46-B331-358536B8876D}"/>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Globaux'!$A$49,'Résultats Globaux'!$A$51:$A$64,'Résultats Globaux'!$A$66)</c:f>
              <c:strCache>
                <c:ptCount val="16"/>
                <c:pt idx="0">
                  <c:v>Chapitre I : Exigences générales</c:v>
                </c:pt>
                <c:pt idx="1">
                  <c:v>10. Propriétés chimiques, physiques et biologiques Les dispsotifs sont concus et fabriqués en prenant en compte</c:v>
                </c:pt>
                <c:pt idx="2">
                  <c:v>10.4 Substances</c:v>
                </c:pt>
                <c:pt idx="3">
                  <c:v>11. Infection et contamination microbienne</c:v>
                </c:pt>
                <c:pt idx="4">
                  <c:v>12. Dispositifs contenant une substance considérée comme un médicament et dispositifs composés de substances ou de combinaisons de substances qui sont absorbées par le corps humain ou dispersées localement dans celui- ci </c:v>
                </c:pt>
                <c:pt idx="5">
                  <c:v>13. Dispositifs contenant des matières d'origine biologique </c:v>
                </c:pt>
                <c:pt idx="6">
                  <c:v>14. Construction des dispositifs et interaction avec leur environnement</c:v>
                </c:pt>
                <c:pt idx="7">
                  <c:v>15. Dispositifs ayant une fonction de diagnostic ou de mesurage </c:v>
                </c:pt>
                <c:pt idx="8">
                  <c:v>16. Protection  contre  les rayonnements </c:v>
                </c:pt>
                <c:pt idx="9">
                  <c:v>17. Systèmes électroniques programmables </c:v>
                </c:pt>
                <c:pt idx="10">
                  <c:v>18. Dispositifs actifs et dispositifs raccordés à des dispositifs actifs</c:v>
                </c:pt>
                <c:pt idx="11">
                  <c:v>19. Exigences  particulières  pour les dispositifs  implantables actifs</c:v>
                </c:pt>
                <c:pt idx="12">
                  <c:v>20. Protection contre les risques mécaniques et thermiques</c:v>
                </c:pt>
                <c:pt idx="13">
                  <c:v>21. Protection contre les risques pour le patient ou l'utilisateur émanant de dispositifs destinés à fournir de l'énergie ou à administrer des substances</c:v>
                </c:pt>
                <c:pt idx="14">
                  <c:v>22. Protection contre les risques émanant des dispositifs destinés par le fabricant à des profanes</c:v>
                </c:pt>
                <c:pt idx="15">
                  <c:v>23. Étiquetage et notice d'utilisation</c:v>
                </c:pt>
              </c:strCache>
            </c:strRef>
          </c:cat>
          <c:val>
            <c:numRef>
              <c:f>('Résultats Globaux'!$B$49,'Résultats Globaux'!$B$51:$B$64,'Résultats Globaux'!$B$66)</c:f>
              <c:numCache>
                <c:formatCode>General</c:formatCode>
                <c:ptCount val="16"/>
              </c:numCache>
            </c:numRef>
          </c:val>
          <c:extLst>
            <c:ext xmlns:c16="http://schemas.microsoft.com/office/drawing/2014/chart" uri="{C3380CC4-5D6E-409C-BE32-E72D297353CC}">
              <c16:uniqueId val="{0000000E-4A88-4D46-B331-358536B8876D}"/>
            </c:ext>
          </c:extLst>
        </c:ser>
        <c:ser>
          <c:idx val="1"/>
          <c:order val="1"/>
          <c:cat>
            <c:strRef>
              <c:f>('Résultats Globaux'!$A$49,'Résultats Globaux'!$A$51:$A$64,'Résultats Globaux'!$A$66)</c:f>
              <c:strCache>
                <c:ptCount val="16"/>
                <c:pt idx="0">
                  <c:v>Chapitre I : Exigences générales</c:v>
                </c:pt>
                <c:pt idx="1">
                  <c:v>10. Propriétés chimiques, physiques et biologiques Les dispsotifs sont concus et fabriqués en prenant en compte</c:v>
                </c:pt>
                <c:pt idx="2">
                  <c:v>10.4 Substances</c:v>
                </c:pt>
                <c:pt idx="3">
                  <c:v>11. Infection et contamination microbienne</c:v>
                </c:pt>
                <c:pt idx="4">
                  <c:v>12. Dispositifs contenant une substance considérée comme un médicament et dispositifs composés de substances ou de combinaisons de substances qui sont absorbées par le corps humain ou dispersées localement dans celui- ci </c:v>
                </c:pt>
                <c:pt idx="5">
                  <c:v>13. Dispositifs contenant des matières d'origine biologique </c:v>
                </c:pt>
                <c:pt idx="6">
                  <c:v>14. Construction des dispositifs et interaction avec leur environnement</c:v>
                </c:pt>
                <c:pt idx="7">
                  <c:v>15. Dispositifs ayant une fonction de diagnostic ou de mesurage </c:v>
                </c:pt>
                <c:pt idx="8">
                  <c:v>16. Protection  contre  les rayonnements </c:v>
                </c:pt>
                <c:pt idx="9">
                  <c:v>17. Systèmes électroniques programmables </c:v>
                </c:pt>
                <c:pt idx="10">
                  <c:v>18. Dispositifs actifs et dispositifs raccordés à des dispositifs actifs</c:v>
                </c:pt>
                <c:pt idx="11">
                  <c:v>19. Exigences  particulières  pour les dispositifs  implantables actifs</c:v>
                </c:pt>
                <c:pt idx="12">
                  <c:v>20. Protection contre les risques mécaniques et thermiques</c:v>
                </c:pt>
                <c:pt idx="13">
                  <c:v>21. Protection contre les risques pour le patient ou l'utilisateur émanant de dispositifs destinés à fournir de l'énergie ou à administrer des substances</c:v>
                </c:pt>
                <c:pt idx="14">
                  <c:v>22. Protection contre les risques émanant des dispositifs destinés par le fabricant à des profanes</c:v>
                </c:pt>
                <c:pt idx="15">
                  <c:v>23. Étiquetage et notice d'utilisation</c:v>
                </c:pt>
              </c:strCache>
            </c:strRef>
          </c:cat>
          <c:val>
            <c:numRef>
              <c:f>('Résultats Globaux'!$C$49,'Résultats Globaux'!$C$51:$C$64,'Résultats Globaux'!$C$66)</c:f>
              <c:numCache>
                <c:formatCode>General</c:formatCode>
                <c:ptCount val="16"/>
              </c:numCache>
            </c:numRef>
          </c:val>
          <c:extLst>
            <c:ext xmlns:c16="http://schemas.microsoft.com/office/drawing/2014/chart" uri="{C3380CC4-5D6E-409C-BE32-E72D297353CC}">
              <c16:uniqueId val="{00000000-AC2F-48AD-8BF6-38BCEB9B0A19}"/>
            </c:ext>
          </c:extLst>
        </c:ser>
        <c:ser>
          <c:idx val="2"/>
          <c:order val="2"/>
          <c:cat>
            <c:strRef>
              <c:f>('Résultats Globaux'!$A$49,'Résultats Globaux'!$A$51:$A$64,'Résultats Globaux'!$A$66)</c:f>
              <c:strCache>
                <c:ptCount val="16"/>
                <c:pt idx="0">
                  <c:v>Chapitre I : Exigences générales</c:v>
                </c:pt>
                <c:pt idx="1">
                  <c:v>10. Propriétés chimiques, physiques et biologiques Les dispsotifs sont concus et fabriqués en prenant en compte</c:v>
                </c:pt>
                <c:pt idx="2">
                  <c:v>10.4 Substances</c:v>
                </c:pt>
                <c:pt idx="3">
                  <c:v>11. Infection et contamination microbienne</c:v>
                </c:pt>
                <c:pt idx="4">
                  <c:v>12. Dispositifs contenant une substance considérée comme un médicament et dispositifs composés de substances ou de combinaisons de substances qui sont absorbées par le corps humain ou dispersées localement dans celui- ci </c:v>
                </c:pt>
                <c:pt idx="5">
                  <c:v>13. Dispositifs contenant des matières d'origine biologique </c:v>
                </c:pt>
                <c:pt idx="6">
                  <c:v>14. Construction des dispositifs et interaction avec leur environnement</c:v>
                </c:pt>
                <c:pt idx="7">
                  <c:v>15. Dispositifs ayant une fonction de diagnostic ou de mesurage </c:v>
                </c:pt>
                <c:pt idx="8">
                  <c:v>16. Protection  contre  les rayonnements </c:v>
                </c:pt>
                <c:pt idx="9">
                  <c:v>17. Systèmes électroniques programmables </c:v>
                </c:pt>
                <c:pt idx="10">
                  <c:v>18. Dispositifs actifs et dispositifs raccordés à des dispositifs actifs</c:v>
                </c:pt>
                <c:pt idx="11">
                  <c:v>19. Exigences  particulières  pour les dispositifs  implantables actifs</c:v>
                </c:pt>
                <c:pt idx="12">
                  <c:v>20. Protection contre les risques mécaniques et thermiques</c:v>
                </c:pt>
                <c:pt idx="13">
                  <c:v>21. Protection contre les risques pour le patient ou l'utilisateur émanant de dispositifs destinés à fournir de l'énergie ou à administrer des substances</c:v>
                </c:pt>
                <c:pt idx="14">
                  <c:v>22. Protection contre les risques émanant des dispositifs destinés par le fabricant à des profanes</c:v>
                </c:pt>
                <c:pt idx="15">
                  <c:v>23. Étiquetage et notice d'utilisation</c:v>
                </c:pt>
              </c:strCache>
            </c:strRef>
          </c:cat>
          <c:val>
            <c:numRef>
              <c:f>('Résultats Globaux'!$D$49,'Résultats Globaux'!$D$51:$D$64,'Résultats Globaux'!$D$66)</c:f>
              <c:numCache>
                <c:formatCode>General</c:formatCode>
                <c:ptCount val="16"/>
              </c:numCache>
            </c:numRef>
          </c:val>
          <c:extLst>
            <c:ext xmlns:c16="http://schemas.microsoft.com/office/drawing/2014/chart" uri="{C3380CC4-5D6E-409C-BE32-E72D297353CC}">
              <c16:uniqueId val="{00000001-AC2F-48AD-8BF6-38BCEB9B0A19}"/>
            </c:ext>
          </c:extLst>
        </c:ser>
        <c:ser>
          <c:idx val="3"/>
          <c:order val="3"/>
          <c:cat>
            <c:strRef>
              <c:f>('Résultats Globaux'!$A$49,'Résultats Globaux'!$A$51:$A$64,'Résultats Globaux'!$A$66)</c:f>
              <c:strCache>
                <c:ptCount val="16"/>
                <c:pt idx="0">
                  <c:v>Chapitre I : Exigences générales</c:v>
                </c:pt>
                <c:pt idx="1">
                  <c:v>10. Propriétés chimiques, physiques et biologiques Les dispsotifs sont concus et fabriqués en prenant en compte</c:v>
                </c:pt>
                <c:pt idx="2">
                  <c:v>10.4 Substances</c:v>
                </c:pt>
                <c:pt idx="3">
                  <c:v>11. Infection et contamination microbienne</c:v>
                </c:pt>
                <c:pt idx="4">
                  <c:v>12. Dispositifs contenant une substance considérée comme un médicament et dispositifs composés de substances ou de combinaisons de substances qui sont absorbées par le corps humain ou dispersées localement dans celui- ci </c:v>
                </c:pt>
                <c:pt idx="5">
                  <c:v>13. Dispositifs contenant des matières d'origine biologique </c:v>
                </c:pt>
                <c:pt idx="6">
                  <c:v>14. Construction des dispositifs et interaction avec leur environnement</c:v>
                </c:pt>
                <c:pt idx="7">
                  <c:v>15. Dispositifs ayant une fonction de diagnostic ou de mesurage </c:v>
                </c:pt>
                <c:pt idx="8">
                  <c:v>16. Protection  contre  les rayonnements </c:v>
                </c:pt>
                <c:pt idx="9">
                  <c:v>17. Systèmes électroniques programmables </c:v>
                </c:pt>
                <c:pt idx="10">
                  <c:v>18. Dispositifs actifs et dispositifs raccordés à des dispositifs actifs</c:v>
                </c:pt>
                <c:pt idx="11">
                  <c:v>19. Exigences  particulières  pour les dispositifs  implantables actifs</c:v>
                </c:pt>
                <c:pt idx="12">
                  <c:v>20. Protection contre les risques mécaniques et thermiques</c:v>
                </c:pt>
                <c:pt idx="13">
                  <c:v>21. Protection contre les risques pour le patient ou l'utilisateur émanant de dispositifs destinés à fournir de l'énergie ou à administrer des substances</c:v>
                </c:pt>
                <c:pt idx="14">
                  <c:v>22. Protection contre les risques émanant des dispositifs destinés par le fabricant à des profanes</c:v>
                </c:pt>
                <c:pt idx="15">
                  <c:v>23. Étiquetage et notice d'utilisation</c:v>
                </c:pt>
              </c:strCache>
            </c:strRef>
          </c:cat>
          <c:val>
            <c:numRef>
              <c:f>('Résultats Globaux'!$E$49,'Résultats Globaux'!$E$51:$E$64,'Résultats Globaux'!$E$66)</c:f>
              <c:numCache>
                <c:formatCode>General</c:formatCode>
                <c:ptCount val="16"/>
              </c:numCache>
            </c:numRef>
          </c:val>
          <c:extLst>
            <c:ext xmlns:c16="http://schemas.microsoft.com/office/drawing/2014/chart" uri="{C3380CC4-5D6E-409C-BE32-E72D297353CC}">
              <c16:uniqueId val="{00000002-AC2F-48AD-8BF6-38BCEB9B0A19}"/>
            </c:ext>
          </c:extLst>
        </c:ser>
        <c:ser>
          <c:idx val="4"/>
          <c:order val="4"/>
          <c:cat>
            <c:strRef>
              <c:f>('Résultats Globaux'!$A$49,'Résultats Globaux'!$A$51:$A$64,'Résultats Globaux'!$A$66)</c:f>
              <c:strCache>
                <c:ptCount val="16"/>
                <c:pt idx="0">
                  <c:v>Chapitre I : Exigences générales</c:v>
                </c:pt>
                <c:pt idx="1">
                  <c:v>10. Propriétés chimiques, physiques et biologiques Les dispsotifs sont concus et fabriqués en prenant en compte</c:v>
                </c:pt>
                <c:pt idx="2">
                  <c:v>10.4 Substances</c:v>
                </c:pt>
                <c:pt idx="3">
                  <c:v>11. Infection et contamination microbienne</c:v>
                </c:pt>
                <c:pt idx="4">
                  <c:v>12. Dispositifs contenant une substance considérée comme un médicament et dispositifs composés de substances ou de combinaisons de substances qui sont absorbées par le corps humain ou dispersées localement dans celui- ci </c:v>
                </c:pt>
                <c:pt idx="5">
                  <c:v>13. Dispositifs contenant des matières d'origine biologique </c:v>
                </c:pt>
                <c:pt idx="6">
                  <c:v>14. Construction des dispositifs et interaction avec leur environnement</c:v>
                </c:pt>
                <c:pt idx="7">
                  <c:v>15. Dispositifs ayant une fonction de diagnostic ou de mesurage </c:v>
                </c:pt>
                <c:pt idx="8">
                  <c:v>16. Protection  contre  les rayonnements </c:v>
                </c:pt>
                <c:pt idx="9">
                  <c:v>17. Systèmes électroniques programmables </c:v>
                </c:pt>
                <c:pt idx="10">
                  <c:v>18. Dispositifs actifs et dispositifs raccordés à des dispositifs actifs</c:v>
                </c:pt>
                <c:pt idx="11">
                  <c:v>19. Exigences  particulières  pour les dispositifs  implantables actifs</c:v>
                </c:pt>
                <c:pt idx="12">
                  <c:v>20. Protection contre les risques mécaniques et thermiques</c:v>
                </c:pt>
                <c:pt idx="13">
                  <c:v>21. Protection contre les risques pour le patient ou l'utilisateur émanant de dispositifs destinés à fournir de l'énergie ou à administrer des substances</c:v>
                </c:pt>
                <c:pt idx="14">
                  <c:v>22. Protection contre les risques émanant des dispositifs destinés par le fabricant à des profanes</c:v>
                </c:pt>
                <c:pt idx="15">
                  <c:v>23. Étiquetage et notice d'utilisation</c:v>
                </c:pt>
              </c:strCache>
            </c:strRef>
          </c:cat>
          <c:val>
            <c:numRef>
              <c:f>('Résultats Globaux'!$F$49,'Résultats Globaux'!$F$51:$F$64,'Résultats Globaux'!$F$66)</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AC2F-48AD-8BF6-38BCEB9B0A19}"/>
            </c:ext>
          </c:extLst>
        </c:ser>
        <c:dLbls>
          <c:showLegendKey val="0"/>
          <c:showVal val="0"/>
          <c:showCatName val="0"/>
          <c:showSerName val="0"/>
          <c:showPercent val="0"/>
          <c:showBubbleSize val="0"/>
        </c:dLbls>
        <c:axId val="-1285018352"/>
        <c:axId val="-1773756672"/>
      </c:radarChart>
      <c:catAx>
        <c:axId val="-1285018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773756672"/>
        <c:crosses val="autoZero"/>
        <c:auto val="1"/>
        <c:lblAlgn val="ctr"/>
        <c:lblOffset val="100"/>
        <c:noMultiLvlLbl val="0"/>
      </c:catAx>
      <c:valAx>
        <c:axId val="-177375667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General"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8501835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93189536142101"/>
          <c:y val="0.221705674111284"/>
          <c:w val="0.61312199126767897"/>
          <c:h val="0.61849612410104404"/>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2.3696682464455E-3"/>
                  <c:y val="8.36653596424656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33-4F8F-88F3-8C21186B9C25}"/>
                </c:ext>
              </c:extLst>
            </c:dLbl>
            <c:dLbl>
              <c:idx val="1"/>
              <c:layout>
                <c:manualLayout>
                  <c:x val="-3.7914691943128E-2"/>
                  <c:y val="6.69322877139724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3-4F8F-88F3-8C21186B9C25}"/>
                </c:ext>
              </c:extLst>
            </c:dLbl>
            <c:dLbl>
              <c:idx val="2"/>
              <c:layout>
                <c:manualLayout>
                  <c:x val="-6.1611374407582901E-2"/>
                  <c:y val="4.541833809162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3-4F8F-88F3-8C21186B9C25}"/>
                </c:ext>
              </c:extLst>
            </c:dLbl>
            <c:dLbl>
              <c:idx val="3"/>
              <c:layout>
                <c:manualLayout>
                  <c:x val="-8.0568720379146905E-2"/>
                  <c:y val="1.434263308156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3-4F8F-88F3-8C21186B9C25}"/>
                </c:ext>
              </c:extLst>
            </c:dLbl>
            <c:dLbl>
              <c:idx val="4"/>
              <c:layout>
                <c:manualLayout>
                  <c:x val="-8.5308056872037893E-2"/>
                  <c:y val="-2.1513949622348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33-4F8F-88F3-8C21186B9C25}"/>
                </c:ext>
              </c:extLst>
            </c:dLbl>
            <c:dLbl>
              <c:idx val="5"/>
              <c:layout>
                <c:manualLayout>
                  <c:x val="-6.3981042654028403E-2"/>
                  <c:y val="-4.780877693855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A33-4F8F-88F3-8C21186B9C25}"/>
                </c:ext>
              </c:extLst>
            </c:dLbl>
            <c:dLbl>
              <c:idx val="6"/>
              <c:layout>
                <c:manualLayout>
                  <c:x val="-3.5545023696682498E-2"/>
                  <c:y val="-7.410360425475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A33-4F8F-88F3-8C21186B9C25}"/>
                </c:ext>
              </c:extLst>
            </c:dLbl>
            <c:dLbl>
              <c:idx val="7"/>
              <c:layout>
                <c:manualLayout>
                  <c:x val="0"/>
                  <c:y val="-8.60557984893933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A33-4F8F-88F3-8C21186B9C25}"/>
                </c:ext>
              </c:extLst>
            </c:dLbl>
            <c:dLbl>
              <c:idx val="8"/>
              <c:layout>
                <c:manualLayout>
                  <c:x val="3.5545023696682498E-2"/>
                  <c:y val="-7.41036042547554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A33-4F8F-88F3-8C21186B9C25}"/>
                </c:ext>
              </c:extLst>
            </c:dLbl>
            <c:dLbl>
              <c:idx val="9"/>
              <c:layout>
                <c:manualLayout>
                  <c:x val="6.63507109004738E-2"/>
                  <c:y val="-4.7808776938551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A33-4F8F-88F3-8C21186B9C25}"/>
                </c:ext>
              </c:extLst>
            </c:dLbl>
            <c:dLbl>
              <c:idx val="10"/>
              <c:layout>
                <c:manualLayout>
                  <c:x val="8.5308056872037796E-2"/>
                  <c:y val="-1.434263308156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33-4F8F-88F3-8C21186B9C25}"/>
                </c:ext>
              </c:extLst>
            </c:dLbl>
            <c:dLbl>
              <c:idx val="11"/>
              <c:layout>
                <c:manualLayout>
                  <c:x val="9.0047393364928799E-2"/>
                  <c:y val="1.6733071928493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33-4F8F-88F3-8C21186B9C25}"/>
                </c:ext>
              </c:extLst>
            </c:dLbl>
            <c:dLbl>
              <c:idx val="12"/>
              <c:layout>
                <c:manualLayout>
                  <c:x val="6.3981042654028306E-2"/>
                  <c:y val="5.2589654632407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33-4F8F-88F3-8C21186B9C25}"/>
                </c:ext>
              </c:extLst>
            </c:dLbl>
            <c:dLbl>
              <c:idx val="13"/>
              <c:layout>
                <c:manualLayout>
                  <c:x val="3.0805687203791499E-2"/>
                  <c:y val="7.64940431016828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33-4F8F-88F3-8C21186B9C25}"/>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('Résultats Globaux'!$A$68,'Résultats Globaux'!$A$69,'Résultats Globaux'!$A$70,'Résultats Globaux'!$A$71,'Résultats Globaux'!$A$72,'Résultats Globaux'!$A$73)</c:f>
              <c:strCache>
                <c:ptCount val="6"/>
                <c:pt idx="0">
                  <c:v>1. Description et spécification du dispositif, y compris les variantes et les accessoires</c:v>
                </c:pt>
                <c:pt idx="1">
                  <c:v>2. Informations devant être fournies par le fabricant</c:v>
                </c:pt>
                <c:pt idx="2">
                  <c:v>3. Informations sur la conception et la fabrication</c:v>
                </c:pt>
                <c:pt idx="3">
                  <c:v>4. Exigences générales en matière de sécurité et de performances</c:v>
                </c:pt>
                <c:pt idx="4">
                  <c:v>5. Analyse bénéfice/risque et gestion des risques</c:v>
                </c:pt>
                <c:pt idx="5">
                  <c:v>6. Vérification et validation du produit</c:v>
                </c:pt>
              </c:strCache>
            </c:strRef>
          </c:cat>
          <c:val>
            <c:numRef>
              <c:f>('Résultats Globaux'!$B$68,'Résultats Globaux'!$B$69,'Résultats Globaux'!$B$70,'Résultats Globaux'!$B$71,'Résultats Globaux'!$B$72,'Résultats Globaux'!$B$73)</c:f>
              <c:numCache>
                <c:formatCode>General</c:formatCode>
                <c:ptCount val="6"/>
              </c:numCache>
            </c:numRef>
          </c:val>
          <c:extLst>
            <c:ext xmlns:c16="http://schemas.microsoft.com/office/drawing/2014/chart" uri="{C3380CC4-5D6E-409C-BE32-E72D297353CC}">
              <c16:uniqueId val="{0000000E-DA33-4F8F-88F3-8C21186B9C25}"/>
            </c:ext>
          </c:extLst>
        </c:ser>
        <c:ser>
          <c:idx val="1"/>
          <c:order val="1"/>
          <c:cat>
            <c:strRef>
              <c:f>('Résultats Globaux'!$A$68,'Résultats Globaux'!$A$69,'Résultats Globaux'!$A$70,'Résultats Globaux'!$A$71,'Résultats Globaux'!$A$72,'Résultats Globaux'!$A$73)</c:f>
              <c:strCache>
                <c:ptCount val="6"/>
                <c:pt idx="0">
                  <c:v>1. Description et spécification du dispositif, y compris les variantes et les accessoires</c:v>
                </c:pt>
                <c:pt idx="1">
                  <c:v>2. Informations devant être fournies par le fabricant</c:v>
                </c:pt>
                <c:pt idx="2">
                  <c:v>3. Informations sur la conception et la fabrication</c:v>
                </c:pt>
                <c:pt idx="3">
                  <c:v>4. Exigences générales en matière de sécurité et de performances</c:v>
                </c:pt>
                <c:pt idx="4">
                  <c:v>5. Analyse bénéfice/risque et gestion des risques</c:v>
                </c:pt>
                <c:pt idx="5">
                  <c:v>6. Vérification et validation du produit</c:v>
                </c:pt>
              </c:strCache>
            </c:strRef>
          </c:cat>
          <c:val>
            <c:numRef>
              <c:f>('Résultats Globaux'!$C$68,'Résultats Globaux'!$C$69,'Résultats Globaux'!$C$70,'Résultats Globaux'!$C$71,'Résultats Globaux'!$C$72,'Résultats Globaux'!$C$73)</c:f>
              <c:numCache>
                <c:formatCode>General</c:formatCode>
                <c:ptCount val="6"/>
              </c:numCache>
            </c:numRef>
          </c:val>
          <c:extLst>
            <c:ext xmlns:c16="http://schemas.microsoft.com/office/drawing/2014/chart" uri="{C3380CC4-5D6E-409C-BE32-E72D297353CC}">
              <c16:uniqueId val="{00000013-DA33-4F8F-88F3-8C21186B9C25}"/>
            </c:ext>
          </c:extLst>
        </c:ser>
        <c:ser>
          <c:idx val="2"/>
          <c:order val="2"/>
          <c:cat>
            <c:strRef>
              <c:f>('Résultats Globaux'!$A$68,'Résultats Globaux'!$A$69,'Résultats Globaux'!$A$70,'Résultats Globaux'!$A$71,'Résultats Globaux'!$A$72,'Résultats Globaux'!$A$73)</c:f>
              <c:strCache>
                <c:ptCount val="6"/>
                <c:pt idx="0">
                  <c:v>1. Description et spécification du dispositif, y compris les variantes et les accessoires</c:v>
                </c:pt>
                <c:pt idx="1">
                  <c:v>2. Informations devant être fournies par le fabricant</c:v>
                </c:pt>
                <c:pt idx="2">
                  <c:v>3. Informations sur la conception et la fabrication</c:v>
                </c:pt>
                <c:pt idx="3">
                  <c:v>4. Exigences générales en matière de sécurité et de performances</c:v>
                </c:pt>
                <c:pt idx="4">
                  <c:v>5. Analyse bénéfice/risque et gestion des risques</c:v>
                </c:pt>
                <c:pt idx="5">
                  <c:v>6. Vérification et validation du produit</c:v>
                </c:pt>
              </c:strCache>
            </c:strRef>
          </c:cat>
          <c:val>
            <c:numRef>
              <c:f>('Résultats Globaux'!$D$68,'Résultats Globaux'!$D$69,'Résultats Globaux'!$D$70,'Résultats Globaux'!$D$71,'Résultats Globaux'!$D$72,'Résultats Globaux'!$D$73)</c:f>
              <c:numCache>
                <c:formatCode>General</c:formatCode>
                <c:ptCount val="6"/>
              </c:numCache>
            </c:numRef>
          </c:val>
          <c:extLst>
            <c:ext xmlns:c16="http://schemas.microsoft.com/office/drawing/2014/chart" uri="{C3380CC4-5D6E-409C-BE32-E72D297353CC}">
              <c16:uniqueId val="{00000014-DA33-4F8F-88F3-8C21186B9C25}"/>
            </c:ext>
          </c:extLst>
        </c:ser>
        <c:ser>
          <c:idx val="3"/>
          <c:order val="3"/>
          <c:cat>
            <c:strRef>
              <c:f>('Résultats Globaux'!$A$68,'Résultats Globaux'!$A$69,'Résultats Globaux'!$A$70,'Résultats Globaux'!$A$71,'Résultats Globaux'!$A$72,'Résultats Globaux'!$A$73)</c:f>
              <c:strCache>
                <c:ptCount val="6"/>
                <c:pt idx="0">
                  <c:v>1. Description et spécification du dispositif, y compris les variantes et les accessoires</c:v>
                </c:pt>
                <c:pt idx="1">
                  <c:v>2. Informations devant être fournies par le fabricant</c:v>
                </c:pt>
                <c:pt idx="2">
                  <c:v>3. Informations sur la conception et la fabrication</c:v>
                </c:pt>
                <c:pt idx="3">
                  <c:v>4. Exigences générales en matière de sécurité et de performances</c:v>
                </c:pt>
                <c:pt idx="4">
                  <c:v>5. Analyse bénéfice/risque et gestion des risques</c:v>
                </c:pt>
                <c:pt idx="5">
                  <c:v>6. Vérification et validation du produit</c:v>
                </c:pt>
              </c:strCache>
            </c:strRef>
          </c:cat>
          <c:val>
            <c:numRef>
              <c:f>('Résultats Globaux'!$E$68,'Résultats Globaux'!$E$69,'Résultats Globaux'!$E$70,'Résultats Globaux'!$E$71,'Résultats Globaux'!$E$72,'Résultats Globaux'!$E$73)</c:f>
              <c:numCache>
                <c:formatCode>General</c:formatCode>
                <c:ptCount val="6"/>
              </c:numCache>
            </c:numRef>
          </c:val>
          <c:extLst>
            <c:ext xmlns:c16="http://schemas.microsoft.com/office/drawing/2014/chart" uri="{C3380CC4-5D6E-409C-BE32-E72D297353CC}">
              <c16:uniqueId val="{00000015-DA33-4F8F-88F3-8C21186B9C25}"/>
            </c:ext>
          </c:extLst>
        </c:ser>
        <c:ser>
          <c:idx val="4"/>
          <c:order val="4"/>
          <c:cat>
            <c:strRef>
              <c:f>('Résultats Globaux'!$A$68,'Résultats Globaux'!$A$69,'Résultats Globaux'!$A$70,'Résultats Globaux'!$A$71,'Résultats Globaux'!$A$72,'Résultats Globaux'!$A$73)</c:f>
              <c:strCache>
                <c:ptCount val="6"/>
                <c:pt idx="0">
                  <c:v>1. Description et spécification du dispositif, y compris les variantes et les accessoires</c:v>
                </c:pt>
                <c:pt idx="1">
                  <c:v>2. Informations devant être fournies par le fabricant</c:v>
                </c:pt>
                <c:pt idx="2">
                  <c:v>3. Informations sur la conception et la fabrication</c:v>
                </c:pt>
                <c:pt idx="3">
                  <c:v>4. Exigences générales en matière de sécurité et de performances</c:v>
                </c:pt>
                <c:pt idx="4">
                  <c:v>5. Analyse bénéfice/risque et gestion des risques</c:v>
                </c:pt>
                <c:pt idx="5">
                  <c:v>6. Vérification et validation du produit</c:v>
                </c:pt>
              </c:strCache>
            </c:strRef>
          </c:cat>
          <c:val>
            <c:numRef>
              <c:f>('Résultats Globaux'!$F$68,'Résultats Globaux'!$F$69,'Résultats Globaux'!$F$70,'Résultats Globaux'!$F$71,'Résultats Globaux'!$F$72,'Résultats Globaux'!$F$73)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16-DA33-4F8F-88F3-8C21186B9C25}"/>
            </c:ext>
          </c:extLst>
        </c:ser>
        <c:dLbls>
          <c:showLegendKey val="0"/>
          <c:showVal val="0"/>
          <c:showCatName val="0"/>
          <c:showSerName val="0"/>
          <c:showPercent val="0"/>
          <c:showBubbleSize val="0"/>
        </c:dLbls>
        <c:axId val="-1285018352"/>
        <c:axId val="-1773756672"/>
      </c:radarChart>
      <c:catAx>
        <c:axId val="-1285018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773756672"/>
        <c:crosses val="autoZero"/>
        <c:auto val="1"/>
        <c:lblAlgn val="ctr"/>
        <c:lblOffset val="100"/>
        <c:noMultiLvlLbl val="0"/>
      </c:catAx>
      <c:valAx>
        <c:axId val="-177375667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General"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28501835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55974502227401"/>
          <c:y val="0.15444618403225299"/>
          <c:w val="0.72076104293480003"/>
          <c:h val="0.75774733881668699"/>
        </c:manualLayout>
      </c:layout>
      <c:radarChart>
        <c:radarStyle val="filled"/>
        <c:varyColors val="0"/>
        <c:ser>
          <c:idx val="0"/>
          <c:order val="0"/>
          <c:spPr>
            <a:solidFill>
              <a:schemeClr val="accent1">
                <a:alpha val="50000"/>
              </a:schemeClr>
            </a:solidFill>
            <a:ln w="25400">
              <a:solidFill>
                <a:srgbClr val="0070C0"/>
              </a:solidFill>
            </a:ln>
          </c:spPr>
          <c:dLbls>
            <c:dLbl>
              <c:idx val="0"/>
              <c:layout>
                <c:manualLayout>
                  <c:x val="0"/>
                  <c:y val="9.0102440924787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93-4837-9851-1E846AB42B17}"/>
                </c:ext>
              </c:extLst>
            </c:dLbl>
            <c:dLbl>
              <c:idx val="1"/>
              <c:layout>
                <c:manualLayout>
                  <c:x val="-3.5290073287439001E-2"/>
                  <c:y val="8.2152225549070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93-4837-9851-1E846AB42B17}"/>
                </c:ext>
              </c:extLst>
            </c:dLbl>
            <c:dLbl>
              <c:idx val="2"/>
              <c:layout>
                <c:manualLayout>
                  <c:x val="-6.5538707533815299E-2"/>
                  <c:y val="5.3001435838110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93-4837-9851-1E846AB42B17}"/>
                </c:ext>
              </c:extLst>
            </c:dLbl>
            <c:dLbl>
              <c:idx val="3"/>
              <c:layout>
                <c:manualLayout>
                  <c:x val="-8.3183744177534796E-2"/>
                  <c:y val="2.65007179190550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93-4837-9851-1E846AB42B17}"/>
                </c:ext>
              </c:extLst>
            </c:dLbl>
            <c:dLbl>
              <c:idx val="4"/>
              <c:layout>
                <c:manualLayout>
                  <c:x val="-9.0745902739128997E-2"/>
                  <c:y val="-5.30014358381101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93-4837-9851-1E846AB42B17}"/>
                </c:ext>
              </c:extLst>
            </c:dLbl>
            <c:dLbl>
              <c:idx val="5"/>
              <c:layout>
                <c:manualLayout>
                  <c:x val="-8.0663024657003493E-2"/>
                  <c:y val="-4.5051220462393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93-4837-9851-1E846AB42B17}"/>
                </c:ext>
              </c:extLst>
            </c:dLbl>
            <c:dLbl>
              <c:idx val="6"/>
              <c:layout>
                <c:manualLayout>
                  <c:x val="-5.0414390410627299E-2"/>
                  <c:y val="-7.4202010173354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993-4837-9851-1E846AB42B17}"/>
                </c:ext>
              </c:extLst>
            </c:dLbl>
            <c:dLbl>
              <c:idx val="7"/>
              <c:layout>
                <c:manualLayout>
                  <c:x val="-1.5124317123188199E-2"/>
                  <c:y val="-9.0102440924787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93-4837-9851-1E846AB42B17}"/>
                </c:ext>
              </c:extLst>
            </c:dLbl>
            <c:dLbl>
              <c:idx val="8"/>
              <c:layout>
                <c:manualLayout>
                  <c:x val="2.0165756164250901E-2"/>
                  <c:y val="-8.48022973409763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93-4837-9851-1E846AB42B17}"/>
                </c:ext>
              </c:extLst>
            </c:dLbl>
            <c:dLbl>
              <c:idx val="9"/>
              <c:layout>
                <c:manualLayout>
                  <c:x val="6.0497268492752602E-2"/>
                  <c:y val="-7.6852081965259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93-4837-9851-1E846AB42B17}"/>
                </c:ext>
              </c:extLst>
            </c:dLbl>
            <c:dLbl>
              <c:idx val="10"/>
              <c:layout>
                <c:manualLayout>
                  <c:x val="8.3183744177534796E-2"/>
                  <c:y val="-3.97510768785827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93-4837-9851-1E846AB42B17}"/>
                </c:ext>
              </c:extLst>
            </c:dLbl>
            <c:dLbl>
              <c:idx val="11"/>
              <c:layout>
                <c:manualLayout>
                  <c:x val="9.5787341780191604E-2"/>
                  <c:y val="-7.9502153757165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93-4837-9851-1E846AB42B17}"/>
                </c:ext>
              </c:extLst>
            </c:dLbl>
            <c:dLbl>
              <c:idx val="12"/>
              <c:layout>
                <c:manualLayout>
                  <c:x val="9.07459027391289E-2"/>
                  <c:y val="3.1800861502866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93-4837-9851-1E846AB42B17}"/>
                </c:ext>
              </c:extLst>
            </c:dLbl>
            <c:dLbl>
              <c:idx val="13"/>
              <c:layout>
                <c:manualLayout>
                  <c:x val="6.5538707533815299E-2"/>
                  <c:y val="6.6251794797637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93-4837-9851-1E846AB42B17}"/>
                </c:ext>
              </c:extLst>
            </c:dLbl>
            <c:dLbl>
              <c:idx val="14"/>
              <c:layout>
                <c:manualLayout>
                  <c:x val="3.5290073287439001E-2"/>
                  <c:y val="9.0102440924787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993-4837-9851-1E846AB42B17}"/>
                </c:ext>
              </c:extLst>
            </c:dLbl>
            <c:spPr>
              <a:noFill/>
              <a:ln>
                <a:noFill/>
              </a:ln>
              <a:effectLst/>
            </c:spPr>
            <c:txPr>
              <a:bodyPr wrap="square" lIns="38100" tIns="19050" rIns="38100" bIns="19050" anchor="ctr">
                <a:spAutoFit/>
              </a:bodyPr>
              <a:lstStyle/>
              <a:p>
                <a:pPr>
                  <a:defRPr sz="800" b="1">
                    <a:latin typeface="Arial Narrow" charset="0"/>
                    <a:ea typeface="Arial Narrow" charset="0"/>
                    <a:cs typeface="Arial Narrow"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'Maîtrise documentaire'!$A$22:$A$28</c:f>
              <c:strCache>
                <c:ptCount val="7"/>
                <c:pt idx="0">
                  <c:v>Doc. 1 : Rapport de gestion des risques</c:v>
                </c:pt>
                <c:pt idx="1">
                  <c:v>Doc. 2 : Dossier d'ingénierie à l'aptitude à l'utilisation</c:v>
                </c:pt>
                <c:pt idx="2">
                  <c:v>Doc. 3: Rapports d'essais 
NF EN 60601-1</c:v>
                </c:pt>
                <c:pt idx="3">
                  <c:v>Doc. 4: Système de management de la qualité</c:v>
                </c:pt>
                <c:pt idx="4">
                  <c:v>Doc. 5: Dossier de développement logiciel</c:v>
                </c:pt>
                <c:pt idx="5">
                  <c:v>Doc. 6: Dossier de cybersécurité</c:v>
                </c:pt>
                <c:pt idx="6">
                  <c:v>Doc. 7: Surveillance après commercialisation</c:v>
                </c:pt>
              </c:strCache>
            </c:strRef>
          </c:cat>
          <c:val>
            <c:numRef>
              <c:f>'Maîtrise documentaire'!$H$22:$H$28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F-2993-4837-9851-1E846AB42B17}"/>
            </c:ext>
          </c:extLst>
        </c:ser>
        <c:dLbls>
          <c:showLegendKey val="0"/>
          <c:showVal val="0"/>
          <c:showCatName val="0"/>
          <c:showSerName val="0"/>
          <c:showPercent val="0"/>
          <c:showBubbleSize val="0"/>
        </c:dLbls>
        <c:axId val="-1305423152"/>
        <c:axId val="-1299182592"/>
      </c:radarChart>
      <c:catAx>
        <c:axId val="-13054231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accent6">
                    <a:lumMod val="50000"/>
                  </a:schemeClr>
                </a:solidFill>
                <a:latin typeface="Arial Narrow" charset="0"/>
                <a:ea typeface="Arial Narrow" charset="0"/>
                <a:cs typeface="Arial Narrow" charset="0"/>
              </a:defRPr>
            </a:pPr>
            <a:endParaRPr lang="fr-FR"/>
          </a:p>
        </c:txPr>
        <c:crossAx val="-1299182592"/>
        <c:crosses val="autoZero"/>
        <c:auto val="1"/>
        <c:lblAlgn val="ctr"/>
        <c:lblOffset val="100"/>
        <c:noMultiLvlLbl val="0"/>
      </c:catAx>
      <c:valAx>
        <c:axId val="-1299182592"/>
        <c:scaling>
          <c:orientation val="minMax"/>
          <c:max val="1"/>
          <c:min val="0"/>
        </c:scaling>
        <c:delete val="0"/>
        <c:axPos val="l"/>
        <c:majorGridlines>
          <c:spPr>
            <a:ln w="3175" cap="flat" cmpd="sng" algn="ctr">
              <a:solidFill>
                <a:schemeClr val="bg1">
                  <a:lumMod val="65000"/>
                </a:schemeClr>
              </a:solidFill>
              <a:prstDash val="sysDot"/>
              <a:round/>
            </a:ln>
            <a:effectLst/>
          </c:spPr>
        </c:majorGridlines>
        <c:numFmt formatCode="0%" sourceLinked="1"/>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500" b="0" i="0" u="none" strike="noStrike" kern="1200" baseline="0">
                <a:solidFill>
                  <a:schemeClr val="bg1">
                    <a:lumMod val="50000"/>
                  </a:schemeClr>
                </a:solidFill>
                <a:latin typeface="Arial" charset="0"/>
                <a:ea typeface="Arial" charset="0"/>
                <a:cs typeface="Arial" charset="0"/>
              </a:defRPr>
            </a:pPr>
            <a:endParaRPr lang="fr-FR"/>
          </a:p>
        </c:txPr>
        <c:crossAx val="-1305423152"/>
        <c:crosses val="autoZero"/>
        <c:crossBetween val="between"/>
        <c:majorUnit val="0.2"/>
        <c:minorUnit val="0.04"/>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oddFooter>&amp;L&amp;"Arial Narrow,Normal"&amp;6© BEUZELIN Laurine, DESGRANGES Amaury, EMILE Quentin&amp;R&amp;"Arial Narrow,Normal"&amp;6page n° &amp;P/&amp;N</c:oddFooter>
    </c:headerFooter>
    <c:pageMargins b="0.750000000000002" l="0.70000000000000095" r="0.70000000000000095" t="0.750000000000002" header="0.3" footer="0.3"/>
    <c:pageSetup orientation="portrait"/>
  </c:printSettings>
</c:chartSpac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07/relationships/hdphoto" Target="../media/hdphoto1.wdp"/><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3</xdr:row>
      <xdr:rowOff>0</xdr:rowOff>
    </xdr:from>
    <xdr:to>
      <xdr:col>1</xdr:col>
      <xdr:colOff>275973</xdr:colOff>
      <xdr:row>3</xdr:row>
      <xdr:rowOff>220492</xdr:rowOff>
    </xdr:to>
    <xdr:pic>
      <xdr:nvPicPr>
        <xdr:cNvPr id="3" name="Image 2">
          <a:extLst>
            <a:ext uri="{FF2B5EF4-FFF2-40B4-BE49-F238E27FC236}">
              <a16:creationId xmlns:a16="http://schemas.microsoft.com/office/drawing/2014/main" id="{73547C9C-05EB-4A8E-9AD4-848F0C7ED7D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171450" y="523875"/>
          <a:ext cx="761748" cy="220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139334</xdr:rowOff>
    </xdr:from>
    <xdr:to>
      <xdr:col>0</xdr:col>
      <xdr:colOff>1303729</xdr:colOff>
      <xdr:row>3</xdr:row>
      <xdr:rowOff>186959</xdr:rowOff>
    </xdr:to>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522679" y="139334"/>
          <a:ext cx="13049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0</xdr:colOff>
      <xdr:row>2</xdr:row>
      <xdr:rowOff>22031</xdr:rowOff>
    </xdr:from>
    <xdr:to>
      <xdr:col>0</xdr:col>
      <xdr:colOff>1180053</xdr:colOff>
      <xdr:row>3</xdr:row>
      <xdr:rowOff>113763</xdr:rowOff>
    </xdr:to>
    <xdr:pic>
      <xdr:nvPicPr>
        <xdr:cNvPr id="8" name="Image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522679" y="167909"/>
          <a:ext cx="1159213" cy="289097"/>
        </a:xfrm>
        <a:prstGeom prst="rect">
          <a:avLst/>
        </a:prstGeom>
      </xdr:spPr>
    </xdr:pic>
    <xdr:clientData/>
  </xdr:twoCellAnchor>
  <xdr:twoCellAnchor>
    <xdr:from>
      <xdr:col>0</xdr:col>
      <xdr:colOff>9525</xdr:colOff>
      <xdr:row>2</xdr:row>
      <xdr:rowOff>0</xdr:rowOff>
    </xdr:from>
    <xdr:to>
      <xdr:col>0</xdr:col>
      <xdr:colOff>1314450</xdr:colOff>
      <xdr:row>4</xdr:row>
      <xdr:rowOff>9525</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9525" y="142875"/>
          <a:ext cx="13049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228600</xdr:colOff>
      <xdr:row>2</xdr:row>
      <xdr:rowOff>76200</xdr:rowOff>
    </xdr:from>
    <xdr:to>
      <xdr:col>0</xdr:col>
      <xdr:colOff>990348</xdr:colOff>
      <xdr:row>3</xdr:row>
      <xdr:rowOff>106192</xdr:rowOff>
    </xdr:to>
    <xdr:pic>
      <xdr:nvPicPr>
        <xdr:cNvPr id="6" name="Image 5">
          <a:extLst>
            <a:ext uri="{FF2B5EF4-FFF2-40B4-BE49-F238E27FC236}">
              <a16:creationId xmlns:a16="http://schemas.microsoft.com/office/drawing/2014/main" id="{6DD7107E-5567-4093-832B-8948525E8257}"/>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228600" y="285750"/>
          <a:ext cx="761748" cy="220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105834</xdr:colOff>
      <xdr:row>11</xdr:row>
      <xdr:rowOff>67735</xdr:rowOff>
    </xdr:from>
    <xdr:to>
      <xdr:col>7</xdr:col>
      <xdr:colOff>1242484</xdr:colOff>
      <xdr:row>20</xdr:row>
      <xdr:rowOff>565150</xdr:rowOff>
    </xdr:to>
    <xdr:graphicFrame macro="">
      <xdr:nvGraphicFramePr>
        <xdr:cNvPr id="10" name="Graphique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21167</xdr:colOff>
      <xdr:row>23</xdr:row>
      <xdr:rowOff>21166</xdr:rowOff>
    </xdr:from>
    <xdr:to>
      <xdr:col>7</xdr:col>
      <xdr:colOff>1291167</xdr:colOff>
      <xdr:row>32</xdr:row>
      <xdr:rowOff>571499</xdr:rowOff>
    </xdr:to>
    <xdr:graphicFrame macro="">
      <xdr:nvGraphicFramePr>
        <xdr:cNvPr id="11" name="Graphique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21167</xdr:colOff>
      <xdr:row>35</xdr:row>
      <xdr:rowOff>21166</xdr:rowOff>
    </xdr:from>
    <xdr:to>
      <xdr:col>7</xdr:col>
      <xdr:colOff>1291167</xdr:colOff>
      <xdr:row>44</xdr:row>
      <xdr:rowOff>571499</xdr:rowOff>
    </xdr:to>
    <xdr:graphicFrame macro="">
      <xdr:nvGraphicFramePr>
        <xdr:cNvPr id="5" name="Graphique 4">
          <a:extLst>
            <a:ext uri="{FF2B5EF4-FFF2-40B4-BE49-F238E27FC236}">
              <a16:creationId xmlns:a16="http://schemas.microsoft.com/office/drawing/2014/main" id="{E89DB602-8327-4864-A4BD-93A210697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209550</xdr:colOff>
      <xdr:row>2</xdr:row>
      <xdr:rowOff>76200</xdr:rowOff>
    </xdr:from>
    <xdr:to>
      <xdr:col>0</xdr:col>
      <xdr:colOff>971298</xdr:colOff>
      <xdr:row>2</xdr:row>
      <xdr:rowOff>296692</xdr:rowOff>
    </xdr:to>
    <xdr:pic>
      <xdr:nvPicPr>
        <xdr:cNvPr id="7" name="Image 6">
          <a:extLst>
            <a:ext uri="{FF2B5EF4-FFF2-40B4-BE49-F238E27FC236}">
              <a16:creationId xmlns:a16="http://schemas.microsoft.com/office/drawing/2014/main" id="{911CB79C-E97E-4BCB-959F-82D7BC996D27}"/>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209550" y="361950"/>
          <a:ext cx="761748" cy="2204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231162</xdr:colOff>
      <xdr:row>2</xdr:row>
      <xdr:rowOff>33509</xdr:rowOff>
    </xdr:from>
    <xdr:to>
      <xdr:col>0</xdr:col>
      <xdr:colOff>992910</xdr:colOff>
      <xdr:row>2</xdr:row>
      <xdr:rowOff>254001</xdr:rowOff>
    </xdr:to>
    <xdr:pic>
      <xdr:nvPicPr>
        <xdr:cNvPr id="5" name="Image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r="21902"/>
        <a:stretch/>
      </xdr:blipFill>
      <xdr:spPr>
        <a:xfrm>
          <a:off x="231162" y="287509"/>
          <a:ext cx="761748" cy="220492"/>
        </a:xfrm>
        <a:prstGeom prst="rect">
          <a:avLst/>
        </a:prstGeom>
      </xdr:spPr>
    </xdr:pic>
    <xdr:clientData/>
  </xdr:twoCellAnchor>
  <xdr:twoCellAnchor>
    <xdr:from>
      <xdr:col>4</xdr:col>
      <xdr:colOff>115455</xdr:colOff>
      <xdr:row>10</xdr:row>
      <xdr:rowOff>127000</xdr:rowOff>
    </xdr:from>
    <xdr:to>
      <xdr:col>8</xdr:col>
      <xdr:colOff>1343699</xdr:colOff>
      <xdr:row>19</xdr:row>
      <xdr:rowOff>489857</xdr:rowOff>
    </xdr:to>
    <xdr:graphicFrame macro="">
      <xdr:nvGraphicFramePr>
        <xdr:cNvPr id="7" name="Graphique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il/Documents/Sites_Web/master_mq/public_html/extranets/admin/04_enseignement/2019-2020/M2/IDCA/notes/C:/Users/NDOK/Desktop/Maitrise%20documentaire%20et%20des%20enregistre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s>
    <sheetDataSet>
      <sheetData sheetId="0" refreshError="1"/>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7" tint="-0.499984740745262"/>
  </sheetPr>
  <dimension ref="A1:BY718"/>
  <sheetViews>
    <sheetView showGridLines="0" tabSelected="1" zoomScaleNormal="100" workbookViewId="0">
      <selection activeCell="A19" sqref="A19:J19"/>
    </sheetView>
  </sheetViews>
  <sheetFormatPr baseColWidth="10" defaultColWidth="9.33203125" defaultRowHeight="15"/>
  <cols>
    <col min="1" max="7" width="7.6640625" style="21" customWidth="1"/>
    <col min="8" max="10" width="7.6640625" style="18" customWidth="1"/>
    <col min="11" max="11" width="2.6640625" style="20" customWidth="1"/>
    <col min="12" max="77" width="9.33203125" style="20"/>
    <col min="78" max="16384" width="9.33203125" style="21"/>
  </cols>
  <sheetData>
    <row r="1" spans="1:77">
      <c r="A1" s="253" t="s">
        <v>390</v>
      </c>
      <c r="J1" s="38" t="s">
        <v>389</v>
      </c>
    </row>
    <row r="2" spans="1:77" ht="12" customHeight="1">
      <c r="A2" s="12" t="s">
        <v>89</v>
      </c>
      <c r="B2" s="13"/>
      <c r="C2" s="13"/>
      <c r="D2" s="14"/>
      <c r="E2" s="15"/>
      <c r="F2" s="16"/>
      <c r="G2" s="17"/>
      <c r="J2" s="19" t="s">
        <v>98</v>
      </c>
    </row>
    <row r="3" spans="1:77" s="26" customFormat="1" ht="14.25" customHeight="1">
      <c r="A3" s="39"/>
      <c r="B3" s="40"/>
      <c r="C3" s="293" t="s">
        <v>96</v>
      </c>
      <c r="D3" s="293"/>
      <c r="E3" s="293"/>
      <c r="F3" s="293"/>
      <c r="G3" s="293"/>
      <c r="H3" s="293"/>
      <c r="I3" s="293"/>
      <c r="J3" s="294"/>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row>
    <row r="4" spans="1:77" s="26" customFormat="1" ht="33" customHeight="1">
      <c r="A4" s="42"/>
      <c r="B4" s="43"/>
      <c r="C4" s="319" t="s">
        <v>244</v>
      </c>
      <c r="D4" s="319"/>
      <c r="E4" s="319"/>
      <c r="F4" s="319"/>
      <c r="G4" s="319"/>
      <c r="H4" s="319"/>
      <c r="I4" s="319"/>
      <c r="J4" s="320"/>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row>
    <row r="5" spans="1:77" s="26" customFormat="1" ht="11.1" customHeight="1">
      <c r="A5" s="329" t="s">
        <v>141</v>
      </c>
      <c r="B5" s="329"/>
      <c r="C5" s="329"/>
      <c r="D5" s="329"/>
      <c r="E5" s="329"/>
      <c r="F5" s="329"/>
      <c r="G5" s="329"/>
      <c r="H5" s="329"/>
      <c r="I5" s="329"/>
      <c r="J5" s="329"/>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row>
    <row r="6" spans="1:77" ht="21" customHeight="1">
      <c r="A6" s="330" t="s">
        <v>34</v>
      </c>
      <c r="B6" s="331"/>
      <c r="C6" s="331"/>
      <c r="D6" s="322" t="s">
        <v>29</v>
      </c>
      <c r="E6" s="322"/>
      <c r="F6" s="322"/>
      <c r="G6" s="322"/>
      <c r="H6" s="338" t="s">
        <v>128</v>
      </c>
      <c r="I6" s="339"/>
      <c r="J6" s="340"/>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row>
    <row r="7" spans="1:77" ht="31.5" customHeight="1">
      <c r="A7" s="315" t="s">
        <v>153</v>
      </c>
      <c r="B7" s="316"/>
      <c r="C7" s="316"/>
      <c r="D7" s="311" t="s">
        <v>106</v>
      </c>
      <c r="E7" s="311"/>
      <c r="F7" s="311"/>
      <c r="G7" s="311"/>
      <c r="H7" s="332" t="s">
        <v>155</v>
      </c>
      <c r="I7" s="333"/>
      <c r="J7" s="334"/>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row>
    <row r="8" spans="1:77" ht="21" customHeight="1">
      <c r="A8" s="317" t="s">
        <v>27</v>
      </c>
      <c r="B8" s="318"/>
      <c r="C8" s="318"/>
      <c r="D8" s="321" t="s">
        <v>28</v>
      </c>
      <c r="E8" s="321"/>
      <c r="F8" s="341" t="s">
        <v>105</v>
      </c>
      <c r="G8" s="342"/>
      <c r="H8" s="335"/>
      <c r="I8" s="336"/>
      <c r="J8" s="33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row>
    <row r="9" spans="1:77" s="26" customFormat="1" ht="6.95" customHeight="1">
      <c r="A9" s="44"/>
      <c r="B9" s="44"/>
      <c r="C9" s="44"/>
      <c r="D9" s="45"/>
      <c r="E9" s="45"/>
      <c r="F9" s="45"/>
      <c r="G9" s="45"/>
      <c r="H9" s="46"/>
      <c r="I9" s="46"/>
      <c r="J9" s="46"/>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row>
    <row r="10" spans="1:77" ht="18.75" customHeight="1">
      <c r="A10" s="312" t="s">
        <v>4</v>
      </c>
      <c r="B10" s="313"/>
      <c r="C10" s="313"/>
      <c r="D10" s="313"/>
      <c r="E10" s="313"/>
      <c r="F10" s="313"/>
      <c r="G10" s="313"/>
      <c r="H10" s="313"/>
      <c r="I10" s="313"/>
      <c r="J10" s="314"/>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row>
    <row r="11" spans="1:77" s="26" customFormat="1" ht="47.25" customHeight="1">
      <c r="A11" s="302" t="s">
        <v>505</v>
      </c>
      <c r="B11" s="303"/>
      <c r="C11" s="303"/>
      <c r="D11" s="303"/>
      <c r="E11" s="303"/>
      <c r="F11" s="303"/>
      <c r="G11" s="303"/>
      <c r="H11" s="303"/>
      <c r="I11" s="303"/>
      <c r="J11" s="304"/>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row>
    <row r="12" spans="1:77" s="26" customFormat="1" ht="40.5" customHeight="1">
      <c r="A12" s="302" t="s">
        <v>506</v>
      </c>
      <c r="B12" s="303"/>
      <c r="C12" s="303"/>
      <c r="D12" s="303"/>
      <c r="E12" s="303"/>
      <c r="F12" s="303"/>
      <c r="G12" s="303"/>
      <c r="H12" s="303"/>
      <c r="I12" s="303"/>
      <c r="J12" s="304"/>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row>
    <row r="13" spans="1:77" s="26" customFormat="1" ht="15" customHeight="1">
      <c r="A13" s="305" t="s">
        <v>151</v>
      </c>
      <c r="B13" s="306"/>
      <c r="C13" s="306"/>
      <c r="D13" s="306"/>
      <c r="E13" s="306"/>
      <c r="F13" s="306"/>
      <c r="G13" s="306"/>
      <c r="H13" s="306"/>
      <c r="I13" s="306"/>
      <c r="J13" s="307"/>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7" s="26" customFormat="1" ht="14.1" customHeight="1">
      <c r="A14" s="56" t="s">
        <v>143</v>
      </c>
      <c r="B14" s="57"/>
      <c r="C14" s="57"/>
      <c r="D14" s="57"/>
      <c r="E14" s="57"/>
      <c r="F14" s="57"/>
      <c r="G14" s="57"/>
      <c r="H14" s="57"/>
      <c r="I14" s="57"/>
      <c r="J14" s="58"/>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7" s="26" customFormat="1" ht="14.1" customHeight="1">
      <c r="A15" s="279" t="s">
        <v>144</v>
      </c>
      <c r="B15" s="280"/>
      <c r="C15" s="280"/>
      <c r="D15" s="280"/>
      <c r="E15" s="280"/>
      <c r="F15" s="280"/>
      <c r="G15" s="280"/>
      <c r="H15" s="280"/>
      <c r="I15" s="280"/>
      <c r="J15" s="28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row>
    <row r="16" spans="1:77" s="26" customFormat="1" ht="14.1" customHeight="1">
      <c r="A16" s="276" t="s">
        <v>146</v>
      </c>
      <c r="B16" s="277"/>
      <c r="C16" s="277"/>
      <c r="D16" s="277"/>
      <c r="E16" s="277"/>
      <c r="F16" s="277"/>
      <c r="G16" s="277"/>
      <c r="H16" s="277"/>
      <c r="I16" s="277"/>
      <c r="J16" s="278"/>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row>
    <row r="17" spans="1:77" s="26" customFormat="1" ht="14.1" customHeight="1">
      <c r="A17" s="276" t="s">
        <v>145</v>
      </c>
      <c r="B17" s="277"/>
      <c r="C17" s="277"/>
      <c r="D17" s="277"/>
      <c r="E17" s="277"/>
      <c r="F17" s="277"/>
      <c r="G17" s="277"/>
      <c r="H17" s="277"/>
      <c r="I17" s="277"/>
      <c r="J17" s="278"/>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row>
    <row r="18" spans="1:77" s="26" customFormat="1" ht="14.1" customHeight="1">
      <c r="A18" s="279" t="s">
        <v>507</v>
      </c>
      <c r="B18" s="280"/>
      <c r="C18" s="280"/>
      <c r="D18" s="280"/>
      <c r="E18" s="280"/>
      <c r="F18" s="280"/>
      <c r="G18" s="280"/>
      <c r="H18" s="280"/>
      <c r="I18" s="280"/>
      <c r="J18" s="28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row>
    <row r="19" spans="1:77" s="26" customFormat="1" ht="22.5" customHeight="1">
      <c r="A19" s="273" t="s">
        <v>501</v>
      </c>
      <c r="B19" s="274"/>
      <c r="C19" s="274"/>
      <c r="D19" s="274"/>
      <c r="E19" s="274"/>
      <c r="F19" s="274"/>
      <c r="G19" s="274"/>
      <c r="H19" s="274"/>
      <c r="I19" s="274"/>
      <c r="J19" s="275"/>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row>
    <row r="20" spans="1:77" s="26" customFormat="1" ht="18.95" customHeight="1">
      <c r="A20" s="282" t="s">
        <v>234</v>
      </c>
      <c r="B20" s="283"/>
      <c r="C20" s="283"/>
      <c r="D20" s="283"/>
      <c r="E20" s="283"/>
      <c r="F20" s="283"/>
      <c r="G20" s="283"/>
      <c r="H20" s="283"/>
      <c r="I20" s="283"/>
      <c r="J20" s="284"/>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7" s="26" customFormat="1" ht="14.1" customHeight="1">
      <c r="A21" s="279" t="s">
        <v>147</v>
      </c>
      <c r="B21" s="280"/>
      <c r="C21" s="280"/>
      <c r="D21" s="280"/>
      <c r="E21" s="280"/>
      <c r="F21" s="280"/>
      <c r="G21" s="280"/>
      <c r="H21" s="280"/>
      <c r="I21" s="280"/>
      <c r="J21" s="28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row>
    <row r="22" spans="1:77" s="26" customFormat="1" ht="14.1" customHeight="1">
      <c r="A22" s="276" t="s">
        <v>502</v>
      </c>
      <c r="B22" s="277"/>
      <c r="C22" s="277"/>
      <c r="D22" s="277"/>
      <c r="E22" s="277"/>
      <c r="F22" s="277"/>
      <c r="G22" s="277"/>
      <c r="H22" s="277"/>
      <c r="I22" s="277"/>
      <c r="J22" s="278"/>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row>
    <row r="23" spans="1:77" s="26" customFormat="1" ht="14.1" customHeight="1">
      <c r="A23" s="276" t="s">
        <v>233</v>
      </c>
      <c r="B23" s="277"/>
      <c r="C23" s="277"/>
      <c r="D23" s="277"/>
      <c r="E23" s="277"/>
      <c r="F23" s="277"/>
      <c r="G23" s="277"/>
      <c r="H23" s="277"/>
      <c r="I23" s="277"/>
      <c r="J23" s="278"/>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7" s="26" customFormat="1" ht="14.1" customHeight="1">
      <c r="A24" s="279" t="s">
        <v>148</v>
      </c>
      <c r="B24" s="280"/>
      <c r="C24" s="280"/>
      <c r="D24" s="280"/>
      <c r="E24" s="280"/>
      <c r="F24" s="280"/>
      <c r="G24" s="280"/>
      <c r="H24" s="280"/>
      <c r="I24" s="280"/>
      <c r="J24" s="28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row>
    <row r="25" spans="1:77" s="26" customFormat="1" ht="14.1" customHeight="1">
      <c r="A25" s="276" t="s">
        <v>503</v>
      </c>
      <c r="B25" s="277"/>
      <c r="C25" s="277"/>
      <c r="D25" s="277"/>
      <c r="E25" s="277"/>
      <c r="F25" s="277"/>
      <c r="G25" s="277"/>
      <c r="H25" s="277"/>
      <c r="I25" s="277"/>
      <c r="J25" s="278"/>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row>
    <row r="26" spans="1:77" s="26" customFormat="1" ht="14.1" customHeight="1">
      <c r="A26" s="279" t="s">
        <v>149</v>
      </c>
      <c r="B26" s="280"/>
      <c r="C26" s="280"/>
      <c r="D26" s="280"/>
      <c r="E26" s="280"/>
      <c r="F26" s="280"/>
      <c r="G26" s="280"/>
      <c r="H26" s="280"/>
      <c r="I26" s="280"/>
      <c r="J26" s="28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row>
    <row r="27" spans="1:77" s="26" customFormat="1" ht="14.1" customHeight="1">
      <c r="A27" s="276" t="s">
        <v>150</v>
      </c>
      <c r="B27" s="277"/>
      <c r="C27" s="277"/>
      <c r="D27" s="277"/>
      <c r="E27" s="277"/>
      <c r="F27" s="277"/>
      <c r="G27" s="277"/>
      <c r="H27" s="277"/>
      <c r="I27" s="277"/>
      <c r="J27" s="278"/>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row>
    <row r="28" spans="1:77" s="26" customFormat="1" ht="14.1" customHeight="1">
      <c r="A28" s="285" t="s">
        <v>243</v>
      </c>
      <c r="B28" s="286"/>
      <c r="C28" s="286"/>
      <c r="D28" s="286"/>
      <c r="E28" s="286"/>
      <c r="F28" s="286"/>
      <c r="G28" s="286"/>
      <c r="H28" s="286"/>
      <c r="I28" s="286"/>
      <c r="J28" s="287"/>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row>
    <row r="29" spans="1:77" ht="6" customHeight="1">
      <c r="A29" s="22"/>
      <c r="B29" s="22"/>
      <c r="C29" s="22"/>
      <c r="D29" s="22"/>
      <c r="E29" s="22"/>
      <c r="F29" s="22"/>
      <c r="G29" s="22"/>
      <c r="H29" s="22"/>
      <c r="I29" s="22"/>
      <c r="J29" s="22"/>
    </row>
    <row r="30" spans="1:77" ht="15.95" customHeight="1">
      <c r="A30" s="308" t="s">
        <v>35</v>
      </c>
      <c r="B30" s="309"/>
      <c r="C30" s="309"/>
      <c r="D30" s="309"/>
      <c r="E30" s="309"/>
      <c r="F30" s="309"/>
      <c r="G30" s="309"/>
      <c r="H30" s="309"/>
      <c r="I30" s="309"/>
      <c r="J30" s="310"/>
    </row>
    <row r="31" spans="1:77" s="49" customFormat="1" ht="27.95" customHeight="1">
      <c r="A31" s="297" t="s">
        <v>232</v>
      </c>
      <c r="B31" s="298"/>
      <c r="C31" s="298"/>
      <c r="D31" s="299"/>
      <c r="E31" s="300" t="s">
        <v>142</v>
      </c>
      <c r="F31" s="300"/>
      <c r="G31" s="300"/>
      <c r="H31" s="300"/>
      <c r="I31" s="300"/>
      <c r="J31" s="301"/>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row>
    <row r="32" spans="1:77" s="26" customFormat="1" ht="27.95" customHeight="1">
      <c r="A32" s="323" t="s">
        <v>129</v>
      </c>
      <c r="B32" s="324"/>
      <c r="C32" s="23" t="s">
        <v>130</v>
      </c>
      <c r="D32" s="24" t="s">
        <v>131</v>
      </c>
      <c r="E32" s="25" t="s">
        <v>108</v>
      </c>
      <c r="F32" s="25" t="s">
        <v>112</v>
      </c>
      <c r="G32" s="25" t="s">
        <v>132</v>
      </c>
      <c r="H32" s="291" t="s">
        <v>133</v>
      </c>
      <c r="I32" s="291"/>
      <c r="J32" s="292"/>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row>
    <row r="33" spans="1:77" ht="29.1" customHeight="1">
      <c r="A33" s="343" t="s">
        <v>134</v>
      </c>
      <c r="B33" s="344"/>
      <c r="C33" s="50" t="s">
        <v>38</v>
      </c>
      <c r="D33" s="51">
        <v>1</v>
      </c>
      <c r="E33" s="27">
        <v>0</v>
      </c>
      <c r="F33" s="27">
        <v>0.49</v>
      </c>
      <c r="G33" s="28" t="s">
        <v>113</v>
      </c>
      <c r="H33" s="325" t="s">
        <v>135</v>
      </c>
      <c r="I33" s="325"/>
      <c r="J33" s="326"/>
    </row>
    <row r="34" spans="1:77" ht="29.1" customHeight="1">
      <c r="A34" s="343" t="s">
        <v>136</v>
      </c>
      <c r="B34" s="344"/>
      <c r="C34" s="52" t="s">
        <v>40</v>
      </c>
      <c r="D34" s="51">
        <v>0.35</v>
      </c>
      <c r="E34" s="27">
        <v>0.5</v>
      </c>
      <c r="F34" s="27">
        <v>0.79</v>
      </c>
      <c r="G34" s="28" t="s">
        <v>109</v>
      </c>
      <c r="H34" s="325" t="s">
        <v>137</v>
      </c>
      <c r="I34" s="325"/>
      <c r="J34" s="326"/>
    </row>
    <row r="35" spans="1:77" ht="29.1" customHeight="1">
      <c r="A35" s="343" t="s">
        <v>138</v>
      </c>
      <c r="B35" s="344"/>
      <c r="C35" s="53" t="s">
        <v>39</v>
      </c>
      <c r="D35" s="51">
        <v>0</v>
      </c>
      <c r="E35" s="27">
        <v>0.9</v>
      </c>
      <c r="F35" s="27">
        <v>1</v>
      </c>
      <c r="G35" s="28" t="s">
        <v>110</v>
      </c>
      <c r="H35" s="325" t="s">
        <v>241</v>
      </c>
      <c r="I35" s="325"/>
      <c r="J35" s="326"/>
    </row>
    <row r="36" spans="1:77" ht="29.1" customHeight="1">
      <c r="A36" s="295" t="s">
        <v>139</v>
      </c>
      <c r="B36" s="296"/>
      <c r="C36" s="54" t="s">
        <v>25</v>
      </c>
      <c r="D36" s="55" t="s">
        <v>26</v>
      </c>
      <c r="E36" s="29" t="s">
        <v>26</v>
      </c>
      <c r="F36" s="29" t="s">
        <v>26</v>
      </c>
      <c r="G36" s="30" t="s">
        <v>111</v>
      </c>
      <c r="H36" s="327" t="s">
        <v>140</v>
      </c>
      <c r="I36" s="327"/>
      <c r="J36" s="328"/>
    </row>
    <row r="37" spans="1:77" ht="6" customHeight="1">
      <c r="A37" s="31"/>
      <c r="B37" s="31"/>
      <c r="C37" s="32"/>
      <c r="D37" s="33"/>
      <c r="E37" s="34"/>
      <c r="F37" s="34"/>
      <c r="G37" s="35"/>
      <c r="H37" s="36"/>
      <c r="I37" s="36"/>
      <c r="J37" s="36"/>
    </row>
    <row r="38" spans="1:77" s="37" customFormat="1" ht="15" customHeight="1">
      <c r="A38" s="288" t="s">
        <v>154</v>
      </c>
      <c r="B38" s="289"/>
      <c r="C38" s="289"/>
      <c r="D38" s="289"/>
      <c r="E38" s="289"/>
      <c r="F38" s="289"/>
      <c r="G38" s="289"/>
      <c r="H38" s="289"/>
      <c r="I38" s="289"/>
      <c r="J38" s="29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row>
    <row r="39" spans="1:77" s="37" customFormat="1" ht="15" customHeight="1">
      <c r="A39" s="270" t="s">
        <v>504</v>
      </c>
      <c r="B39" s="271"/>
      <c r="C39" s="271"/>
      <c r="D39" s="271"/>
      <c r="E39" s="271"/>
      <c r="F39" s="271"/>
      <c r="G39" s="271"/>
      <c r="H39" s="271"/>
      <c r="I39" s="271"/>
      <c r="J39" s="272"/>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row>
    <row r="40" spans="1:77" s="20" customFormat="1"/>
    <row r="41" spans="1:77" s="20" customFormat="1"/>
    <row r="42" spans="1:77" s="20" customFormat="1"/>
    <row r="43" spans="1:77" s="20" customFormat="1"/>
    <row r="44" spans="1:77" s="20" customFormat="1"/>
    <row r="45" spans="1:77" s="20" customFormat="1"/>
    <row r="46" spans="1:77" s="20" customFormat="1"/>
    <row r="47" spans="1:77" s="20" customFormat="1"/>
    <row r="48" spans="1:77"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row r="322" s="20" customFormat="1"/>
    <row r="323" s="20" customFormat="1"/>
    <row r="324" s="20" customFormat="1"/>
    <row r="325" s="20" customFormat="1"/>
    <row r="326" s="20" customFormat="1"/>
    <row r="327" s="20" customFormat="1"/>
    <row r="328" s="20" customFormat="1"/>
    <row r="329" s="20" customFormat="1"/>
    <row r="330" s="20" customFormat="1"/>
    <row r="331" s="20" customFormat="1"/>
    <row r="332" s="20" customFormat="1"/>
    <row r="333" s="20" customFormat="1"/>
    <row r="334" s="20" customFormat="1"/>
    <row r="335" s="20" customFormat="1"/>
    <row r="336" s="20" customFormat="1"/>
    <row r="337" s="20" customFormat="1"/>
    <row r="338" s="20" customFormat="1"/>
    <row r="339" s="20" customFormat="1"/>
    <row r="340" s="20" customFormat="1"/>
    <row r="341" s="20" customFormat="1"/>
    <row r="342" s="20" customFormat="1"/>
    <row r="343" s="20" customFormat="1"/>
    <row r="344" s="20" customFormat="1"/>
    <row r="345" s="20" customFormat="1"/>
    <row r="346" s="20" customFormat="1"/>
    <row r="347" s="20" customFormat="1"/>
    <row r="348" s="20" customFormat="1"/>
    <row r="349" s="20" customFormat="1"/>
    <row r="350" s="20" customFormat="1"/>
    <row r="351" s="20" customFormat="1"/>
    <row r="352" s="20" customFormat="1"/>
    <row r="353" s="20" customFormat="1"/>
    <row r="354" s="20" customFormat="1"/>
    <row r="355" s="20" customFormat="1"/>
    <row r="356" s="20" customFormat="1"/>
    <row r="357" s="20" customFormat="1"/>
    <row r="358" s="20" customFormat="1"/>
    <row r="359" s="20" customFormat="1"/>
    <row r="360" s="20" customFormat="1"/>
    <row r="361" s="20" customFormat="1"/>
    <row r="362" s="20" customFormat="1"/>
    <row r="363" s="20" customFormat="1"/>
    <row r="364" s="20" customFormat="1"/>
    <row r="365" s="20" customFormat="1"/>
    <row r="366" s="20" customFormat="1"/>
    <row r="367" s="20" customFormat="1"/>
    <row r="368" s="20" customFormat="1"/>
    <row r="369" s="20" customFormat="1"/>
    <row r="370" s="20" customFormat="1"/>
    <row r="371" s="20" customFormat="1"/>
    <row r="372" s="20" customFormat="1"/>
    <row r="373" s="20" customFormat="1"/>
    <row r="374" s="20" customFormat="1"/>
    <row r="375" s="20" customFormat="1"/>
    <row r="376" s="20" customFormat="1"/>
    <row r="377" s="20" customFormat="1"/>
    <row r="378" s="20" customFormat="1"/>
    <row r="379" s="20" customFormat="1"/>
    <row r="380" s="20" customFormat="1"/>
    <row r="381" s="20" customFormat="1"/>
    <row r="382" s="20" customFormat="1"/>
    <row r="383" s="20" customFormat="1"/>
    <row r="384" s="20" customFormat="1"/>
    <row r="385" s="20" customFormat="1"/>
    <row r="386" s="20" customFormat="1"/>
    <row r="387" s="20" customFormat="1"/>
    <row r="388" s="20" customFormat="1"/>
    <row r="389" s="20" customFormat="1"/>
    <row r="390" s="20" customFormat="1"/>
    <row r="391" s="20" customFormat="1"/>
    <row r="392" s="20" customFormat="1"/>
    <row r="393" s="20" customFormat="1"/>
    <row r="394" s="20" customFormat="1"/>
    <row r="395" s="20" customFormat="1"/>
    <row r="396" s="20" customFormat="1"/>
    <row r="397" s="20" customFormat="1"/>
    <row r="398" s="20" customFormat="1"/>
    <row r="399" s="20" customFormat="1"/>
    <row r="400" s="20" customFormat="1"/>
    <row r="401" s="20" customFormat="1"/>
    <row r="402" s="20" customFormat="1"/>
    <row r="403" s="20" customFormat="1"/>
    <row r="404" s="20" customFormat="1"/>
    <row r="405" s="20" customFormat="1"/>
    <row r="406" s="20" customFormat="1"/>
    <row r="407" s="20" customFormat="1"/>
    <row r="408" s="20" customFormat="1"/>
    <row r="409" s="20" customFormat="1"/>
    <row r="410" s="20" customFormat="1"/>
    <row r="411" s="20" customFormat="1"/>
    <row r="412" s="20" customFormat="1"/>
    <row r="413" s="20" customFormat="1"/>
    <row r="414" s="20" customFormat="1"/>
    <row r="415" s="20" customFormat="1"/>
    <row r="416" s="20" customFormat="1"/>
    <row r="417" s="20" customFormat="1"/>
    <row r="418" s="20" customFormat="1"/>
    <row r="419" s="20" customFormat="1"/>
    <row r="420" s="20" customFormat="1"/>
    <row r="421" s="20" customFormat="1"/>
    <row r="422" s="20" customFormat="1"/>
    <row r="423" s="20" customFormat="1"/>
    <row r="424" s="20" customFormat="1"/>
    <row r="425" s="20" customFormat="1"/>
    <row r="426" s="20" customFormat="1"/>
    <row r="427" s="20" customFormat="1"/>
    <row r="428" s="20" customFormat="1"/>
    <row r="429" s="20" customFormat="1"/>
    <row r="430" s="20" customFormat="1"/>
    <row r="431" s="20" customFormat="1"/>
    <row r="432" s="20" customFormat="1"/>
    <row r="433" s="20" customFormat="1"/>
    <row r="434" s="20" customFormat="1"/>
    <row r="435" s="20" customFormat="1"/>
    <row r="436" s="20" customFormat="1"/>
    <row r="437" s="20" customFormat="1"/>
    <row r="438" s="20" customFormat="1"/>
    <row r="439" s="20" customFormat="1"/>
    <row r="440" s="20" customFormat="1"/>
    <row r="441" s="20" customFormat="1"/>
    <row r="442" s="20" customFormat="1"/>
    <row r="443" s="20" customFormat="1"/>
    <row r="444" s="20" customFormat="1"/>
    <row r="445" s="20" customFormat="1"/>
    <row r="446" s="20" customFormat="1"/>
    <row r="447" s="20" customFormat="1"/>
    <row r="448" s="20" customFormat="1"/>
    <row r="449" s="20" customFormat="1"/>
    <row r="450" s="20" customFormat="1"/>
    <row r="451" s="20" customFormat="1"/>
    <row r="452" s="20" customFormat="1"/>
    <row r="453" s="20" customFormat="1"/>
    <row r="454" s="20" customFormat="1"/>
    <row r="455" s="20" customFormat="1"/>
    <row r="456" s="20" customFormat="1"/>
    <row r="457" s="20" customFormat="1"/>
    <row r="458" s="20" customFormat="1"/>
    <row r="459" s="20" customFormat="1"/>
    <row r="460" s="20" customFormat="1"/>
    <row r="461" s="20" customFormat="1"/>
    <row r="462" s="20" customFormat="1"/>
    <row r="463" s="20" customFormat="1"/>
    <row r="464" s="20" customFormat="1"/>
    <row r="465" s="20" customFormat="1"/>
    <row r="466" s="20" customFormat="1"/>
    <row r="467" s="20" customFormat="1"/>
    <row r="468" s="20" customFormat="1"/>
    <row r="469" s="20" customFormat="1"/>
    <row r="470" s="20" customFormat="1"/>
    <row r="471" s="20" customFormat="1"/>
    <row r="472" s="20" customFormat="1"/>
    <row r="473" s="20" customFormat="1"/>
    <row r="474" s="20" customFormat="1"/>
    <row r="475" s="20" customFormat="1"/>
    <row r="476" s="20" customFormat="1"/>
    <row r="477" s="20" customFormat="1"/>
    <row r="478" s="20" customFormat="1"/>
    <row r="479" s="20" customFormat="1"/>
    <row r="480" s="20" customFormat="1"/>
    <row r="481" s="20" customFormat="1"/>
    <row r="482" s="20" customFormat="1"/>
    <row r="483" s="20" customFormat="1"/>
    <row r="484" s="20" customFormat="1"/>
    <row r="485" s="20" customFormat="1"/>
    <row r="486" s="20" customFormat="1"/>
    <row r="487" s="20" customFormat="1"/>
    <row r="488" s="20" customFormat="1"/>
    <row r="489" s="20" customFormat="1"/>
    <row r="490" s="20" customFormat="1"/>
    <row r="491" s="20" customFormat="1"/>
    <row r="492" s="20" customFormat="1"/>
    <row r="493" s="20" customFormat="1"/>
    <row r="494" s="20" customFormat="1"/>
    <row r="495" s="20" customFormat="1"/>
    <row r="496" s="20" customFormat="1"/>
    <row r="497" s="20" customFormat="1"/>
    <row r="498" s="20" customFormat="1"/>
    <row r="499" s="20" customFormat="1"/>
    <row r="500" s="20" customFormat="1"/>
    <row r="501" s="20" customFormat="1"/>
    <row r="502" s="20" customFormat="1"/>
    <row r="503" s="20" customFormat="1"/>
    <row r="504" s="20" customFormat="1"/>
    <row r="505" s="20" customFormat="1"/>
    <row r="506" s="20" customFormat="1"/>
    <row r="507" s="20" customFormat="1"/>
    <row r="508" s="20" customFormat="1"/>
    <row r="509" s="20" customFormat="1"/>
    <row r="510" s="20" customFormat="1"/>
    <row r="511" s="20" customFormat="1"/>
    <row r="512" s="20" customFormat="1"/>
    <row r="513" s="20" customFormat="1"/>
    <row r="514" s="20" customFormat="1"/>
    <row r="515" s="20" customFormat="1"/>
    <row r="516" s="20" customFormat="1"/>
    <row r="517" s="20" customFormat="1"/>
    <row r="518" s="20" customFormat="1"/>
    <row r="519" s="20" customFormat="1"/>
    <row r="520" s="20" customFormat="1"/>
    <row r="521" s="20" customFormat="1"/>
    <row r="522" s="20" customFormat="1"/>
    <row r="523" s="20" customFormat="1"/>
    <row r="524" s="20" customFormat="1"/>
    <row r="525" s="20" customFormat="1"/>
    <row r="526" s="20" customFormat="1"/>
    <row r="527" s="20" customFormat="1"/>
    <row r="528" s="20" customFormat="1"/>
    <row r="529" s="20" customFormat="1"/>
    <row r="530" s="20" customFormat="1"/>
    <row r="531" s="20" customFormat="1"/>
    <row r="532" s="20" customFormat="1"/>
    <row r="533" s="20" customFormat="1"/>
    <row r="534" s="20" customFormat="1"/>
    <row r="535" s="20" customFormat="1"/>
    <row r="536" s="20" customFormat="1"/>
    <row r="537" s="20" customFormat="1"/>
    <row r="538" s="20" customFormat="1"/>
    <row r="539" s="20" customFormat="1"/>
    <row r="540" s="20" customFormat="1"/>
    <row r="541" s="20" customFormat="1"/>
    <row r="542" s="20" customFormat="1"/>
    <row r="543" s="20" customFormat="1"/>
    <row r="544" s="20" customFormat="1"/>
    <row r="545" s="20" customFormat="1"/>
    <row r="546" s="20" customFormat="1"/>
    <row r="547" s="20" customFormat="1"/>
    <row r="548" s="20" customFormat="1"/>
    <row r="549" s="20" customFormat="1"/>
    <row r="550" s="20" customFormat="1"/>
    <row r="551" s="20" customFormat="1"/>
    <row r="552" s="20" customFormat="1"/>
    <row r="553" s="20" customFormat="1"/>
    <row r="554" s="20" customFormat="1"/>
    <row r="555" s="20" customFormat="1"/>
    <row r="556" s="20" customFormat="1"/>
    <row r="557" s="20" customFormat="1"/>
    <row r="558" s="20" customFormat="1"/>
    <row r="559" s="20" customFormat="1"/>
    <row r="560" s="20" customFormat="1"/>
    <row r="561" s="20" customFormat="1"/>
    <row r="562" s="20" customFormat="1"/>
    <row r="563" s="20" customFormat="1"/>
    <row r="564" s="20" customFormat="1"/>
    <row r="565" s="20" customFormat="1"/>
    <row r="566" s="20" customFormat="1"/>
    <row r="567" s="20" customFormat="1"/>
    <row r="568" s="20" customFormat="1"/>
    <row r="569" s="20" customFormat="1"/>
    <row r="570" s="20" customFormat="1"/>
    <row r="571" s="20" customFormat="1"/>
    <row r="572" s="20" customFormat="1"/>
    <row r="573" s="20" customFormat="1"/>
    <row r="574" s="20" customFormat="1"/>
    <row r="575" s="20" customFormat="1"/>
    <row r="576" s="20" customFormat="1"/>
    <row r="577" s="20" customFormat="1"/>
    <row r="578" s="20" customFormat="1"/>
    <row r="579" s="20" customFormat="1"/>
    <row r="580" s="20" customFormat="1"/>
    <row r="581" s="20" customFormat="1"/>
    <row r="582" s="20" customFormat="1"/>
    <row r="583" s="20" customFormat="1"/>
    <row r="584" s="20" customFormat="1"/>
    <row r="585" s="20" customFormat="1"/>
    <row r="586" s="20" customFormat="1"/>
    <row r="587" s="20" customFormat="1"/>
    <row r="588" s="20" customFormat="1"/>
    <row r="589" s="20" customFormat="1"/>
    <row r="590" s="20" customFormat="1"/>
    <row r="591" s="20" customFormat="1"/>
    <row r="592" s="20" customFormat="1"/>
    <row r="593" s="20" customFormat="1"/>
    <row r="594" s="20" customFormat="1"/>
    <row r="595" s="20" customFormat="1"/>
    <row r="596" s="20" customFormat="1"/>
    <row r="597" s="20" customFormat="1"/>
    <row r="598" s="20" customFormat="1"/>
    <row r="599" s="20" customFormat="1"/>
    <row r="600" s="20" customFormat="1"/>
    <row r="601" s="20" customFormat="1"/>
    <row r="602" s="20" customFormat="1"/>
    <row r="603" s="20" customFormat="1"/>
    <row r="604" s="20" customFormat="1"/>
    <row r="605" s="20" customFormat="1"/>
    <row r="606" s="20" customFormat="1"/>
    <row r="607" s="20" customFormat="1"/>
    <row r="608" s="20" customFormat="1"/>
    <row r="609" s="20" customFormat="1"/>
    <row r="610" s="20" customFormat="1"/>
    <row r="611" s="20" customFormat="1"/>
    <row r="612" s="20" customFormat="1"/>
    <row r="613" s="20" customFormat="1"/>
    <row r="614" s="20" customFormat="1"/>
    <row r="615" s="20" customFormat="1"/>
    <row r="616" s="20" customFormat="1"/>
    <row r="617" s="20" customFormat="1"/>
    <row r="618" s="20" customFormat="1"/>
    <row r="619" s="20" customFormat="1"/>
    <row r="620" s="20" customFormat="1"/>
    <row r="621" s="20" customFormat="1"/>
    <row r="622" s="20" customFormat="1"/>
    <row r="623" s="20" customFormat="1"/>
    <row r="624" s="20" customFormat="1"/>
    <row r="625" s="20" customFormat="1"/>
    <row r="626" s="20" customFormat="1"/>
    <row r="627" s="20" customFormat="1"/>
    <row r="628" s="20" customFormat="1"/>
    <row r="629" s="20" customFormat="1"/>
    <row r="630" s="20" customFormat="1"/>
    <row r="631" s="20" customFormat="1"/>
    <row r="632" s="20" customFormat="1"/>
    <row r="633" s="20" customFormat="1"/>
    <row r="634" s="20" customFormat="1"/>
    <row r="635" s="20" customFormat="1"/>
    <row r="636" s="20" customFormat="1"/>
    <row r="637" s="20" customFormat="1"/>
    <row r="638" s="20" customFormat="1"/>
    <row r="639" s="20" customFormat="1"/>
    <row r="640" s="20" customFormat="1"/>
    <row r="641" s="20" customFormat="1"/>
    <row r="642" s="20" customFormat="1"/>
    <row r="643" s="20" customFormat="1"/>
    <row r="644" s="20" customFormat="1"/>
    <row r="645" s="20" customFormat="1"/>
    <row r="646" s="20" customFormat="1"/>
    <row r="647" s="20" customFormat="1"/>
    <row r="648" s="20" customFormat="1"/>
    <row r="649" s="20" customFormat="1"/>
    <row r="650" s="20" customFormat="1"/>
    <row r="651" s="20" customFormat="1"/>
    <row r="652" s="20" customFormat="1"/>
    <row r="653" s="20" customFormat="1"/>
    <row r="654" s="20" customFormat="1"/>
    <row r="655" s="20" customFormat="1"/>
    <row r="656" s="20" customFormat="1"/>
    <row r="657" s="20" customFormat="1"/>
    <row r="658" s="20" customFormat="1"/>
    <row r="659" s="20" customFormat="1"/>
    <row r="660" s="20" customFormat="1"/>
    <row r="661" s="20" customFormat="1"/>
    <row r="662" s="20" customFormat="1"/>
    <row r="663" s="20" customFormat="1"/>
    <row r="664" s="20" customFormat="1"/>
    <row r="665" s="20" customFormat="1"/>
    <row r="666" s="20" customFormat="1"/>
    <row r="667" s="20" customFormat="1"/>
    <row r="668" s="20" customFormat="1"/>
    <row r="669" s="20" customFormat="1"/>
    <row r="670" s="20" customFormat="1"/>
    <row r="671" s="20" customFormat="1"/>
    <row r="672" s="20" customFormat="1"/>
    <row r="673" s="20" customFormat="1"/>
    <row r="674" s="20" customFormat="1"/>
    <row r="675" s="20" customFormat="1"/>
    <row r="676" s="20" customFormat="1"/>
    <row r="677" s="20" customFormat="1"/>
    <row r="678" s="20" customFormat="1"/>
    <row r="679" s="20" customFormat="1"/>
    <row r="680" s="20" customFormat="1"/>
    <row r="681" s="20" customFormat="1"/>
    <row r="682" s="20" customFormat="1"/>
    <row r="683" s="20" customFormat="1"/>
    <row r="684" s="20" customFormat="1"/>
    <row r="685" s="20" customFormat="1"/>
    <row r="686" s="20" customFormat="1"/>
    <row r="687" s="20" customFormat="1"/>
    <row r="688" s="20" customFormat="1"/>
    <row r="689" s="20" customFormat="1"/>
    <row r="690" s="20" customFormat="1"/>
    <row r="691" s="20" customFormat="1"/>
    <row r="692" s="20" customFormat="1"/>
    <row r="693" s="20" customFormat="1"/>
    <row r="694" s="20" customFormat="1"/>
    <row r="695" s="20" customFormat="1"/>
    <row r="696" s="20" customFormat="1"/>
    <row r="697" s="20" customFormat="1"/>
    <row r="698" s="20" customFormat="1"/>
    <row r="699" s="20" customFormat="1"/>
    <row r="700" s="20" customFormat="1"/>
    <row r="701" s="20" customFormat="1"/>
    <row r="702" s="20" customFormat="1"/>
    <row r="703" s="20" customFormat="1"/>
    <row r="704" s="20" customFormat="1"/>
    <row r="705" s="20" customFormat="1"/>
    <row r="706" s="20" customFormat="1"/>
    <row r="707" s="20" customFormat="1"/>
    <row r="708" s="20" customFormat="1"/>
    <row r="709" s="20" customFormat="1"/>
    <row r="710" s="20" customFormat="1"/>
    <row r="711" s="20" customFormat="1"/>
    <row r="712" s="20" customFormat="1"/>
    <row r="713" s="20" customFormat="1"/>
    <row r="714" s="20" customFormat="1"/>
    <row r="715" s="20" customFormat="1"/>
    <row r="716" s="20" customFormat="1"/>
    <row r="717" s="20" customFormat="1"/>
    <row r="718" s="20" customFormat="1"/>
  </sheetData>
  <sheetProtection sheet="1" objects="1" scenarios="1" formatCells="0" formatColumns="0" formatRows="0"/>
  <mergeCells count="45">
    <mergeCell ref="H35:J35"/>
    <mergeCell ref="H36:J36"/>
    <mergeCell ref="A5:J5"/>
    <mergeCell ref="A6:C6"/>
    <mergeCell ref="H7:J8"/>
    <mergeCell ref="H6:J6"/>
    <mergeCell ref="F8:G8"/>
    <mergeCell ref="A33:B33"/>
    <mergeCell ref="A35:B35"/>
    <mergeCell ref="A34:B34"/>
    <mergeCell ref="H33:J33"/>
    <mergeCell ref="H34:J34"/>
    <mergeCell ref="A15:J15"/>
    <mergeCell ref="C3:J3"/>
    <mergeCell ref="A36:B36"/>
    <mergeCell ref="A31:D31"/>
    <mergeCell ref="E31:J31"/>
    <mergeCell ref="A12:J12"/>
    <mergeCell ref="A13:J13"/>
    <mergeCell ref="A30:J30"/>
    <mergeCell ref="D7:G7"/>
    <mergeCell ref="A10:J10"/>
    <mergeCell ref="A11:J11"/>
    <mergeCell ref="A7:C7"/>
    <mergeCell ref="A8:C8"/>
    <mergeCell ref="C4:J4"/>
    <mergeCell ref="D8:E8"/>
    <mergeCell ref="D6:G6"/>
    <mergeCell ref="A32:B32"/>
    <mergeCell ref="A39:J39"/>
    <mergeCell ref="A19:J19"/>
    <mergeCell ref="A16:J16"/>
    <mergeCell ref="A17:J17"/>
    <mergeCell ref="A21:J21"/>
    <mergeCell ref="A18:J18"/>
    <mergeCell ref="A20:J20"/>
    <mergeCell ref="A22:J22"/>
    <mergeCell ref="A23:J23"/>
    <mergeCell ref="A24:J24"/>
    <mergeCell ref="A25:J25"/>
    <mergeCell ref="A26:J26"/>
    <mergeCell ref="A27:J27"/>
    <mergeCell ref="A28:J28"/>
    <mergeCell ref="A38:J38"/>
    <mergeCell ref="H32:J32"/>
  </mergeCells>
  <phoneticPr fontId="4" type="noConversion"/>
  <dataValidations xWindow="1231" yWindow="293" count="5">
    <dataValidation allowBlank="1" showInputMessage="1" showErrorMessage="1" prompt="Indiquez l'email" sqref="D8:D9" xr:uid="{00000000-0002-0000-0000-000000000000}"/>
    <dataValidation allowBlank="1" showInputMessage="1" showErrorMessage="1" prompt="Indiquez le nom de l'établissement concerné par l'autodiagnostic" sqref="D6" xr:uid="{00000000-0002-0000-0000-000001000000}"/>
    <dataValidation allowBlank="1" showInputMessage="1" showErrorMessage="1" prompt="Indiquez les NOM et Prénom du PCVRR" sqref="D7:G7" xr:uid="{00000000-0002-0000-0000-000002000000}"/>
    <dataValidation allowBlank="1" showInputMessage="1" showErrorMessage="1" prompt="Indiquez le nom du dispositif" sqref="H7:J9" xr:uid="{00000000-0002-0000-0000-000003000000}"/>
    <dataValidation allowBlank="1" showInputMessage="1" showErrorMessage="1" prompt="Indiquez votre numéro de téléphone" sqref="F8:G9" xr:uid="{00000000-0002-0000-0000-000004000000}"/>
  </dataValidations>
  <printOptions horizontalCentered="1"/>
  <pageMargins left="0.2" right="0.2" top="0.04" bottom="0.35000000000000003" header="0" footer="0.16"/>
  <pageSetup paperSize="9" orientation="portrait" r:id="rId1"/>
  <headerFooter alignWithMargins="0">
    <oddFooter>&amp;L&amp;"Arial Italique,Italique"&amp;6&amp;K000000Fichier : &amp;F&amp;C&amp;"Arial Italique,Italique"&amp;6&amp;K000000Onglet : &amp;A&amp;R&amp;"Arial Italique,Italique"&amp;6&amp;K000000Imprimé le &amp;D, page n° &amp;P/&amp;N</oddFooter>
  </headerFooter>
  <drawing r:id="rId2"/>
  <extLst>
    <ext xmlns:x14="http://schemas.microsoft.com/office/spreadsheetml/2009/9/main" uri="{CCE6A557-97BC-4b89-ADB6-D9C93CAAB3DF}">
      <x14:dataValidations xmlns:xm="http://schemas.microsoft.com/office/excel/2006/main" xWindow="1231" yWindow="293" count="1">
        <x14:dataValidation type="list" allowBlank="1" showInputMessage="1" showErrorMessage="1" prompt="Indiquez le type de dispositif" xr:uid="{00000000-0002-0000-0000-000005000000}">
          <x14:formula1>
            <xm:f>Utilitaires!$A$3:$A$5</xm:f>
          </x14:formula1>
          <xm:sqref>H6</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FF0000"/>
  </sheetPr>
  <dimension ref="A1:E316"/>
  <sheetViews>
    <sheetView showGridLines="0" zoomScaleNormal="100" zoomScalePageLayoutView="130" workbookViewId="0">
      <selection activeCell="D28" sqref="D28"/>
    </sheetView>
  </sheetViews>
  <sheetFormatPr baseColWidth="10" defaultColWidth="10.6640625" defaultRowHeight="11.25"/>
  <cols>
    <col min="1" max="1" width="57.44140625" style="68" customWidth="1"/>
    <col min="2" max="2" width="9.33203125" style="89" customWidth="1"/>
    <col min="3" max="3" width="8.33203125" style="87" customWidth="1"/>
    <col min="4" max="4" width="17.33203125" style="61" customWidth="1"/>
    <col min="5" max="5" width="21.21875" style="61" customWidth="1"/>
    <col min="6" max="16384" width="10.6640625" style="61"/>
  </cols>
  <sheetData>
    <row r="1" spans="1:5" s="63" customFormat="1" ht="8.25">
      <c r="A1" s="254" t="str">
        <f>'Mode d''emploi'!A1</f>
        <v> © UTC 2020 - Master IDS -  Etude complète : travaux.master.utc.fr réf n° IDS064</v>
      </c>
      <c r="B1" s="69"/>
      <c r="C1" s="66"/>
      <c r="E1" s="67" t="str">
        <f>'Mode d''emploi'!J1</f>
        <v>©NYAGAM D - Contact : nyagamdonald@gmail.com</v>
      </c>
    </row>
    <row r="2" spans="1:5" s="85" customFormat="1" ht="8.25">
      <c r="A2" s="70" t="str">
        <f>'Mode d''emploi'!A2</f>
        <v>Document d'appui à la déclaration première partie de conformité au règlement 2017/745</v>
      </c>
      <c r="B2" s="83"/>
      <c r="C2" s="84"/>
      <c r="E2" s="86" t="str">
        <f>'Mode d''emploi'!J2</f>
        <v>Enregistrement de qualité :  A4 100% vertical</v>
      </c>
    </row>
    <row r="3" spans="1:5" ht="15" customHeight="1">
      <c r="A3" s="349" t="s">
        <v>107</v>
      </c>
      <c r="B3" s="359" t="str">
        <f>'Mode d''emploi'!D6</f>
        <v>Nom de l'établissement</v>
      </c>
      <c r="C3" s="359"/>
      <c r="D3" s="359"/>
      <c r="E3" s="351" t="s">
        <v>152</v>
      </c>
    </row>
    <row r="4" spans="1:5" ht="15.75" customHeight="1">
      <c r="A4" s="350"/>
      <c r="B4" s="348" t="str">
        <f>'Mode d''emploi'!D7</f>
        <v>NOM et Prénom du PCVRR</v>
      </c>
      <c r="C4" s="348"/>
      <c r="D4" s="348"/>
      <c r="E4" s="352"/>
    </row>
    <row r="5" spans="1:5" ht="15" customHeight="1">
      <c r="A5" s="346" t="str">
        <f>'Mode d''emploi'!C4</f>
        <v>Maîtrise des exigences générales en matière de sécurité et de performances du Règlement Européen 2017/745 relatif aux dispositifs médicaux (DM) et aux dispositifs médicaux implantables actifs (DMIA)</v>
      </c>
      <c r="B5" s="353" t="str">
        <f>'Mode d''emploi'!D8</f>
        <v>email</v>
      </c>
      <c r="C5" s="353"/>
      <c r="D5" s="88" t="str">
        <f>'Mode d''emploi'!F8</f>
        <v>tel</v>
      </c>
      <c r="E5" s="352"/>
    </row>
    <row r="6" spans="1:5" ht="11.1" customHeight="1">
      <c r="A6" s="346"/>
      <c r="B6" s="354" t="str">
        <f>'Mode d''emploi'!H6</f>
        <v>Indiquez le type de dispositif</v>
      </c>
      <c r="C6" s="354"/>
      <c r="D6" s="354"/>
      <c r="E6" s="355" t="s">
        <v>221</v>
      </c>
    </row>
    <row r="7" spans="1:5" ht="15.75" customHeight="1">
      <c r="A7" s="346"/>
      <c r="B7" s="353" t="str">
        <f>'Mode d''emploi'!H7</f>
        <v>Indiquez le nom du dispositif</v>
      </c>
      <c r="C7" s="353"/>
      <c r="D7" s="353"/>
      <c r="E7" s="356"/>
    </row>
    <row r="8" spans="1:5">
      <c r="A8" s="347"/>
      <c r="B8" s="358"/>
      <c r="C8" s="358"/>
      <c r="D8" s="358"/>
      <c r="E8" s="357"/>
    </row>
    <row r="9" spans="1:5">
      <c r="A9" s="345" t="str">
        <f>'Mode d''emploi'!A5:J5</f>
        <v>Attention : Seules les cases blanches écrites en bleu peuvent être modifiées par l’utilisateur. Cela concerne toutes les parties de l’outil</v>
      </c>
      <c r="B9" s="345"/>
      <c r="C9" s="345"/>
      <c r="D9" s="345"/>
      <c r="E9" s="345"/>
    </row>
    <row r="10" spans="1:5" ht="27.75" customHeight="1">
      <c r="A10" s="90" t="s">
        <v>214</v>
      </c>
      <c r="B10" s="91" t="s">
        <v>416</v>
      </c>
      <c r="C10" s="92" t="s">
        <v>3</v>
      </c>
      <c r="D10" s="92" t="s">
        <v>448</v>
      </c>
      <c r="E10" s="93" t="s">
        <v>449</v>
      </c>
    </row>
    <row r="11" spans="1:5" s="71" customFormat="1" ht="39.950000000000003" customHeight="1">
      <c r="A11" s="72" t="s">
        <v>90</v>
      </c>
      <c r="B11" s="94"/>
      <c r="C11" s="95" t="str">
        <f>IFERROR(AVERAGE(C12,C31,C158),"")</f>
        <v/>
      </c>
      <c r="D11" s="217" t="str">
        <f>IFERROR(VLOOKUP(E11,Utilitaires!$G$9:$J$13,2,FALSE),"")</f>
        <v/>
      </c>
      <c r="E11" s="218" t="str">
        <f>IFERROR(IF(C11="",Utilitaires!$B$2,VLOOKUP(C11,Utilitaires!$E$9:$G$13,3)),"")</f>
        <v>En attente…</v>
      </c>
    </row>
    <row r="12" spans="1:5" s="60" customFormat="1" ht="39.950000000000003" customHeight="1">
      <c r="A12" s="74" t="s">
        <v>104</v>
      </c>
      <c r="B12" s="75"/>
      <c r="C12" s="76" t="str">
        <f>IFERROR(SUMIFS(C13:C30,C13:C30,"&lt;&gt;Taux de véracité",C13:C30,"&lt;&gt;NA")/COUNTIFS(C13:C30,"&lt;&gt;NA",C13:C30,"&lt;&gt;Taux de véracité"),"")</f>
        <v/>
      </c>
      <c r="D12" s="77" t="str">
        <f>IFERROR(VLOOKUP(E12,Utilitaires!$G$9:$J$13,2,FALSE),"")</f>
        <v/>
      </c>
      <c r="E12" s="219" t="str">
        <f>IFERROR(IF(C12="",Utilitaires!$B$2,VLOOKUP(C12,Utilitaires!$E$9:$G$13,3)),"")</f>
        <v>En attente…</v>
      </c>
    </row>
    <row r="13" spans="1:5" ht="105.75" customHeight="1">
      <c r="A13" s="78" t="s">
        <v>260</v>
      </c>
      <c r="B13" s="79" t="s">
        <v>242</v>
      </c>
      <c r="C13" s="80" t="str">
        <f>IFERROR(VLOOKUP(B13,Utilitaires!$C$9:$D$13,2,FALSE),"")</f>
        <v>Taux de VÉRACITÉ</v>
      </c>
      <c r="D13" s="96" t="s">
        <v>88</v>
      </c>
      <c r="E13" s="96" t="s">
        <v>88</v>
      </c>
    </row>
    <row r="14" spans="1:5" ht="29.25" customHeight="1">
      <c r="A14" s="78" t="s">
        <v>156</v>
      </c>
      <c r="B14" s="79" t="s">
        <v>242</v>
      </c>
      <c r="C14" s="80" t="str">
        <f>IFERROR(VLOOKUP(B14,Utilitaires!$C$9:$D$13,2,FALSE),"")</f>
        <v>Taux de VÉRACITÉ</v>
      </c>
      <c r="D14" s="96" t="s">
        <v>450</v>
      </c>
      <c r="E14" s="96" t="s">
        <v>88</v>
      </c>
    </row>
    <row r="15" spans="1:5" ht="29.25" customHeight="1">
      <c r="A15" s="78" t="s">
        <v>157</v>
      </c>
      <c r="B15" s="79" t="s">
        <v>242</v>
      </c>
      <c r="C15" s="80" t="str">
        <f>IFERROR(VLOOKUP(B15,Utilitaires!$C$9:$D$13,2,FALSE),"")</f>
        <v>Taux de VÉRACITÉ</v>
      </c>
      <c r="D15" s="96" t="s">
        <v>88</v>
      </c>
      <c r="E15" s="96" t="s">
        <v>88</v>
      </c>
    </row>
    <row r="16" spans="1:5" ht="29.25" customHeight="1">
      <c r="A16" s="78" t="s">
        <v>158</v>
      </c>
      <c r="B16" s="79" t="s">
        <v>242</v>
      </c>
      <c r="C16" s="80" t="str">
        <f>IFERROR(VLOOKUP(B16,Utilitaires!$C$9:$D$13,2,FALSE),"")</f>
        <v>Taux de VÉRACITÉ</v>
      </c>
      <c r="D16" s="96" t="s">
        <v>88</v>
      </c>
      <c r="E16" s="96" t="s">
        <v>88</v>
      </c>
    </row>
    <row r="17" spans="1:5" ht="29.25" customHeight="1">
      <c r="A17" s="78" t="s">
        <v>159</v>
      </c>
      <c r="B17" s="79" t="s">
        <v>242</v>
      </c>
      <c r="C17" s="80" t="str">
        <f>IFERROR(VLOOKUP(B17,Utilitaires!$C$9:$D$13,2,FALSE),"")</f>
        <v>Taux de VÉRACITÉ</v>
      </c>
      <c r="D17" s="96" t="s">
        <v>450</v>
      </c>
      <c r="E17" s="96" t="s">
        <v>88</v>
      </c>
    </row>
    <row r="18" spans="1:5" ht="38.25" customHeight="1">
      <c r="A18" s="78" t="s">
        <v>261</v>
      </c>
      <c r="B18" s="79" t="s">
        <v>242</v>
      </c>
      <c r="C18" s="80" t="str">
        <f>IFERROR(VLOOKUP(B18,Utilitaires!$C$9:$D$13,2,FALSE),"")</f>
        <v>Taux de VÉRACITÉ</v>
      </c>
      <c r="D18" s="96" t="s">
        <v>450</v>
      </c>
      <c r="E18" s="96" t="s">
        <v>88</v>
      </c>
    </row>
    <row r="19" spans="1:5" ht="29.25" customHeight="1">
      <c r="A19" s="78" t="s">
        <v>160</v>
      </c>
      <c r="B19" s="79" t="s">
        <v>242</v>
      </c>
      <c r="C19" s="80" t="str">
        <f>IFERROR(VLOOKUP(B19,Utilitaires!$C$9:$D$13,2,FALSE),"")</f>
        <v>Taux de VÉRACITÉ</v>
      </c>
      <c r="D19" s="96" t="s">
        <v>450</v>
      </c>
      <c r="E19" s="96" t="s">
        <v>88</v>
      </c>
    </row>
    <row r="20" spans="1:5" ht="57" customHeight="1">
      <c r="A20" s="78" t="s">
        <v>161</v>
      </c>
      <c r="B20" s="79" t="s">
        <v>242</v>
      </c>
      <c r="C20" s="80" t="str">
        <f>IFERROR(VLOOKUP(B20,Utilitaires!$C$9:$D$13,2,FALSE),"")</f>
        <v>Taux de VÉRACITÉ</v>
      </c>
      <c r="D20" s="96" t="s">
        <v>88</v>
      </c>
      <c r="E20" s="96" t="s">
        <v>88</v>
      </c>
    </row>
    <row r="21" spans="1:5" ht="48" customHeight="1">
      <c r="A21" s="78" t="s">
        <v>162</v>
      </c>
      <c r="B21" s="79" t="s">
        <v>242</v>
      </c>
      <c r="C21" s="80" t="str">
        <f>IFERROR(VLOOKUP(B21,Utilitaires!$C$9:$D$13,2,FALSE),"")</f>
        <v>Taux de VÉRACITÉ</v>
      </c>
      <c r="D21" s="96" t="s">
        <v>88</v>
      </c>
      <c r="E21" s="96" t="s">
        <v>88</v>
      </c>
    </row>
    <row r="22" spans="1:5" ht="94.5" customHeight="1">
      <c r="A22" s="78" t="s">
        <v>262</v>
      </c>
      <c r="B22" s="79" t="s">
        <v>242</v>
      </c>
      <c r="C22" s="80" t="str">
        <f>IFERROR(VLOOKUP(B22,Utilitaires!$C$9:$D$13,2,FALSE),"")</f>
        <v>Taux de VÉRACITÉ</v>
      </c>
      <c r="D22" s="96" t="s">
        <v>88</v>
      </c>
      <c r="E22" s="96" t="s">
        <v>88</v>
      </c>
    </row>
    <row r="23" spans="1:5" ht="49.5" customHeight="1">
      <c r="A23" s="78" t="s">
        <v>263</v>
      </c>
      <c r="B23" s="79" t="s">
        <v>242</v>
      </c>
      <c r="C23" s="80" t="str">
        <f>IFERROR(VLOOKUP(B23,Utilitaires!$C$9:$D$13,2,FALSE),"")</f>
        <v>Taux de VÉRACITÉ</v>
      </c>
      <c r="D23" s="96" t="s">
        <v>264</v>
      </c>
      <c r="E23" s="96" t="s">
        <v>88</v>
      </c>
    </row>
    <row r="24" spans="1:5" ht="48" customHeight="1">
      <c r="A24" s="78" t="s">
        <v>265</v>
      </c>
      <c r="B24" s="79" t="s">
        <v>242</v>
      </c>
      <c r="C24" s="80" t="str">
        <f>IFERROR(VLOOKUP(B24,Utilitaires!$C$9:$D$13,2,FALSE),"")</f>
        <v>Taux de VÉRACITÉ</v>
      </c>
      <c r="D24" s="96" t="s">
        <v>264</v>
      </c>
      <c r="E24" s="96" t="s">
        <v>88</v>
      </c>
    </row>
    <row r="25" spans="1:5" ht="62.25" customHeight="1">
      <c r="A25" s="78" t="s">
        <v>266</v>
      </c>
      <c r="B25" s="79" t="s">
        <v>242</v>
      </c>
      <c r="C25" s="80" t="str">
        <f>IFERROR(VLOOKUP(B25,Utilitaires!$C$9:$D$13,2,FALSE),"")</f>
        <v>Taux de VÉRACITÉ</v>
      </c>
      <c r="D25" s="96" t="s">
        <v>451</v>
      </c>
      <c r="E25" s="96" t="s">
        <v>88</v>
      </c>
    </row>
    <row r="26" spans="1:5" ht="48" customHeight="1">
      <c r="A26" s="78" t="s">
        <v>267</v>
      </c>
      <c r="B26" s="79" t="s">
        <v>242</v>
      </c>
      <c r="C26" s="80" t="str">
        <f>IFERROR(VLOOKUP(B26,Utilitaires!$C$9:$D$13,2,FALSE),"")</f>
        <v>Taux de VÉRACITÉ</v>
      </c>
      <c r="D26" s="96" t="s">
        <v>452</v>
      </c>
      <c r="E26" s="96" t="s">
        <v>88</v>
      </c>
    </row>
    <row r="27" spans="1:5" ht="62.25" customHeight="1">
      <c r="A27" s="78" t="s">
        <v>268</v>
      </c>
      <c r="B27" s="79" t="s">
        <v>242</v>
      </c>
      <c r="C27" s="80" t="str">
        <f>IFERROR(VLOOKUP(B27,Utilitaires!$C$9:$D$13,2,FALSE),"")</f>
        <v>Taux de VÉRACITÉ</v>
      </c>
      <c r="D27" s="96" t="s">
        <v>465</v>
      </c>
      <c r="E27" s="96" t="s">
        <v>88</v>
      </c>
    </row>
    <row r="28" spans="1:5" ht="62.25" customHeight="1">
      <c r="A28" s="78" t="s">
        <v>269</v>
      </c>
      <c r="B28" s="79" t="s">
        <v>242</v>
      </c>
      <c r="C28" s="80" t="str">
        <f>IFERROR(VLOOKUP(B28,Utilitaires!$C$9:$D$13,2,FALSE),"")</f>
        <v>Taux de VÉRACITÉ</v>
      </c>
      <c r="D28" s="96" t="s">
        <v>453</v>
      </c>
      <c r="E28" s="96" t="s">
        <v>88</v>
      </c>
    </row>
    <row r="29" spans="1:5" ht="70.5" customHeight="1">
      <c r="A29" s="78" t="s">
        <v>163</v>
      </c>
      <c r="B29" s="79" t="s">
        <v>242</v>
      </c>
      <c r="C29" s="80" t="str">
        <f>IFERROR(VLOOKUP(B29,Utilitaires!$C$9:$D$13,2,FALSE),"")</f>
        <v>Taux de VÉRACITÉ</v>
      </c>
      <c r="D29" s="96" t="s">
        <v>450</v>
      </c>
      <c r="E29" s="96" t="s">
        <v>88</v>
      </c>
    </row>
    <row r="30" spans="1:5" ht="70.5" customHeight="1">
      <c r="A30" s="78" t="s">
        <v>164</v>
      </c>
      <c r="B30" s="79" t="s">
        <v>242</v>
      </c>
      <c r="C30" s="80" t="str">
        <f>IFERROR(VLOOKUP(B30,Utilitaires!$C$9:$D$13,2,FALSE),"")</f>
        <v>Taux de VÉRACITÉ</v>
      </c>
      <c r="D30" s="96" t="s">
        <v>88</v>
      </c>
      <c r="E30" s="96" t="s">
        <v>88</v>
      </c>
    </row>
    <row r="31" spans="1:5" s="60" customFormat="1" ht="39.950000000000003" customHeight="1">
      <c r="A31" s="74" t="s">
        <v>41</v>
      </c>
      <c r="B31" s="75"/>
      <c r="C31" s="76" t="str">
        <f>IFERROR(AVERAGE(C32,C41,C59,C71,C74,C84,C102,C106,C116,C121,C130,C137,C146,C150),"")</f>
        <v/>
      </c>
      <c r="D31" s="77" t="str">
        <f>IFERROR(VLOOKUP(E31,Utilitaires!$G$9:$J$13,2,FALSE),"")</f>
        <v/>
      </c>
      <c r="E31" s="219" t="str">
        <f>IFERROR(IF(C31="",Utilitaires!$B$2,VLOOKUP(C31,Utilitaires!$E$9:$G$13,3)),"")</f>
        <v>En attente…</v>
      </c>
    </row>
    <row r="32" spans="1:5" s="60" customFormat="1" ht="39.950000000000003" customHeight="1">
      <c r="A32" s="100" t="s">
        <v>42</v>
      </c>
      <c r="B32" s="97"/>
      <c r="C32" s="98" t="str">
        <f>IFERROR(SUMIFS(C33:C40,C33:C40,"&lt;&gt;Taux de véracité",C33:C40,"&lt;&gt;NA")/COUNTIFS(C33:C40,"&lt;&gt;NA",C33:C40,"&lt;&gt;Taux de véracité"),"")</f>
        <v/>
      </c>
      <c r="D32" s="99" t="str">
        <f>IFERROR(VLOOKUP(E32,Utilitaires!$G$9:$J$13,2,FALSE),"")</f>
        <v/>
      </c>
      <c r="E32" s="220" t="str">
        <f>IFERROR(IF(C32="",Utilitaires!$B$2,VLOOKUP(C32,Utilitaires!$E$9:$G$13,3)),"")</f>
        <v>En attente…</v>
      </c>
    </row>
    <row r="33" spans="1:5" ht="69" customHeight="1">
      <c r="A33" s="78" t="s">
        <v>270</v>
      </c>
      <c r="B33" s="79" t="s">
        <v>242</v>
      </c>
      <c r="C33" s="80" t="str">
        <f>IFERROR(VLOOKUP(B33,Utilitaires!$C$9:$D$13,2,FALSE),"")</f>
        <v>Taux de VÉRACITÉ</v>
      </c>
      <c r="D33" s="96" t="s">
        <v>271</v>
      </c>
      <c r="E33" s="96" t="s">
        <v>88</v>
      </c>
    </row>
    <row r="34" spans="1:5" ht="49.5" customHeight="1">
      <c r="A34" s="78" t="s">
        <v>165</v>
      </c>
      <c r="B34" s="79" t="s">
        <v>242</v>
      </c>
      <c r="C34" s="80" t="str">
        <f>IFERROR(VLOOKUP(B34,Utilitaires!$C$9:$D$13,2,FALSE),"")</f>
        <v>Taux de VÉRACITÉ</v>
      </c>
      <c r="D34" s="96" t="s">
        <v>272</v>
      </c>
      <c r="E34" s="96" t="s">
        <v>88</v>
      </c>
    </row>
    <row r="35" spans="1:5" ht="49.5" customHeight="1">
      <c r="A35" s="81" t="s">
        <v>166</v>
      </c>
      <c r="B35" s="79" t="s">
        <v>242</v>
      </c>
      <c r="C35" s="80" t="str">
        <f>IFERROR(VLOOKUP(B35,Utilitaires!$C$9:$D$13,2,FALSE),"")</f>
        <v>Taux de VÉRACITÉ</v>
      </c>
      <c r="D35" s="96" t="s">
        <v>88</v>
      </c>
      <c r="E35" s="96" t="s">
        <v>88</v>
      </c>
    </row>
    <row r="36" spans="1:5" ht="39.75" customHeight="1">
      <c r="A36" s="82" t="s">
        <v>167</v>
      </c>
      <c r="B36" s="79" t="s">
        <v>242</v>
      </c>
      <c r="C36" s="80" t="str">
        <f>IFERROR(VLOOKUP(B36,Utilitaires!$C$9:$D$13,2,FALSE),"")</f>
        <v>Taux de VÉRACITÉ</v>
      </c>
      <c r="D36" s="96" t="s">
        <v>88</v>
      </c>
      <c r="E36" s="96" t="s">
        <v>88</v>
      </c>
    </row>
    <row r="37" spans="1:5" ht="39.75" customHeight="1">
      <c r="A37" s="82" t="s">
        <v>245</v>
      </c>
      <c r="B37" s="79" t="s">
        <v>242</v>
      </c>
      <c r="C37" s="80" t="str">
        <f>IFERROR(VLOOKUP(B37,Utilitaires!$C$9:$D$13,2,FALSE),"")</f>
        <v>Taux de VÉRACITÉ</v>
      </c>
      <c r="D37" s="96" t="s">
        <v>88</v>
      </c>
      <c r="E37" s="96" t="s">
        <v>88</v>
      </c>
    </row>
    <row r="38" spans="1:5" ht="39.75" customHeight="1">
      <c r="A38" s="82" t="s">
        <v>168</v>
      </c>
      <c r="B38" s="79" t="s">
        <v>242</v>
      </c>
      <c r="C38" s="80" t="str">
        <f>IFERROR(VLOOKUP(B38,Utilitaires!$C$9:$D$13,2,FALSE),"")</f>
        <v>Taux de VÉRACITÉ</v>
      </c>
      <c r="D38" s="96" t="s">
        <v>88</v>
      </c>
      <c r="E38" s="96" t="s">
        <v>88</v>
      </c>
    </row>
    <row r="39" spans="1:5" ht="39.75" customHeight="1">
      <c r="A39" s="82" t="s">
        <v>169</v>
      </c>
      <c r="B39" s="79" t="s">
        <v>242</v>
      </c>
      <c r="C39" s="80" t="str">
        <f>IFERROR(VLOOKUP(B39,Utilitaires!$C$9:$D$13,2,FALSE),"")</f>
        <v>Taux de VÉRACITÉ</v>
      </c>
      <c r="D39" s="96" t="s">
        <v>88</v>
      </c>
      <c r="E39" s="96" t="s">
        <v>88</v>
      </c>
    </row>
    <row r="40" spans="1:5" ht="39.75" customHeight="1">
      <c r="A40" s="82" t="s">
        <v>170</v>
      </c>
      <c r="B40" s="79" t="s">
        <v>242</v>
      </c>
      <c r="C40" s="80" t="str">
        <f>IFERROR(VLOOKUP(B40,Utilitaires!$C$9:$D$13,2,FALSE),"")</f>
        <v>Taux de VÉRACITÉ</v>
      </c>
      <c r="D40" s="96" t="s">
        <v>88</v>
      </c>
      <c r="E40" s="96" t="s">
        <v>88</v>
      </c>
    </row>
    <row r="41" spans="1:5" s="60" customFormat="1" ht="39.950000000000003" customHeight="1">
      <c r="A41" s="100" t="s">
        <v>43</v>
      </c>
      <c r="B41" s="97"/>
      <c r="C41" s="98" t="str">
        <f>IFERROR(SUMIFS(C42:C58,C42:C58,"&lt;&gt;Taux de véracité",C42:C58,"&lt;&gt;NA")/COUNTIFS(C42:C58,"&lt;&gt;NA",C42:C58,"&lt;&gt;Taux de véracité"),"")</f>
        <v/>
      </c>
      <c r="D41" s="99" t="str">
        <f>IFERROR(VLOOKUP(E41,Utilitaires!$G$9:$J$13,2,FALSE),"")</f>
        <v/>
      </c>
      <c r="E41" s="220" t="str">
        <f>IFERROR(IF(C41="",Utilitaires!$B$2,VLOOKUP(C41,Utilitaires!$E$9:$G$13,3)),"")</f>
        <v>En attente…</v>
      </c>
    </row>
    <row r="42" spans="1:5" ht="69" customHeight="1">
      <c r="A42" s="78" t="s">
        <v>275</v>
      </c>
      <c r="B42" s="79" t="s">
        <v>242</v>
      </c>
      <c r="C42" s="80" t="str">
        <f>IFERROR(VLOOKUP(B42,Utilitaires!$C$9:$D$13,2,FALSE),"")</f>
        <v>Taux de VÉRACITÉ</v>
      </c>
      <c r="D42" s="96" t="s">
        <v>88</v>
      </c>
      <c r="E42" s="96" t="s">
        <v>88</v>
      </c>
    </row>
    <row r="43" spans="1:5" ht="36" customHeight="1">
      <c r="A43" s="82" t="s">
        <v>276</v>
      </c>
      <c r="B43" s="79" t="s">
        <v>242</v>
      </c>
      <c r="C43" s="80" t="str">
        <f>IFERROR(VLOOKUP(B43,Utilitaires!$C$9:$D$13,2,FALSE),"")</f>
        <v>Taux de VÉRACITÉ</v>
      </c>
      <c r="D43" s="96" t="s">
        <v>88</v>
      </c>
      <c r="E43" s="96" t="s">
        <v>88</v>
      </c>
    </row>
    <row r="44" spans="1:5" ht="38.25" customHeight="1">
      <c r="A44" s="82" t="s">
        <v>277</v>
      </c>
      <c r="B44" s="79" t="s">
        <v>242</v>
      </c>
      <c r="C44" s="80" t="str">
        <f>IFERROR(VLOOKUP(B44,Utilitaires!$C$9:$D$13,2,FALSE),"")</f>
        <v>Taux de VÉRACITÉ</v>
      </c>
      <c r="D44" s="96" t="s">
        <v>88</v>
      </c>
      <c r="E44" s="96" t="s">
        <v>88</v>
      </c>
    </row>
    <row r="45" spans="1:5" ht="54" customHeight="1">
      <c r="A45" s="82" t="s">
        <v>278</v>
      </c>
      <c r="B45" s="79" t="s">
        <v>242</v>
      </c>
      <c r="C45" s="80" t="str">
        <f>IFERROR(VLOOKUP(B45,Utilitaires!$C$9:$D$13,2,FALSE),"")</f>
        <v>Taux de VÉRACITÉ</v>
      </c>
      <c r="D45" s="96" t="s">
        <v>88</v>
      </c>
      <c r="E45" s="96" t="s">
        <v>88</v>
      </c>
    </row>
    <row r="46" spans="1:5" ht="63" customHeight="1">
      <c r="A46" s="82" t="s">
        <v>279</v>
      </c>
      <c r="B46" s="79" t="s">
        <v>242</v>
      </c>
      <c r="C46" s="80" t="str">
        <f>IFERROR(VLOOKUP(B46,Utilitaires!$C$9:$D$13,2,FALSE),"")</f>
        <v>Taux de VÉRACITÉ</v>
      </c>
      <c r="D46" s="96" t="s">
        <v>88</v>
      </c>
      <c r="E46" s="96" t="s">
        <v>88</v>
      </c>
    </row>
    <row r="47" spans="1:5" ht="92.25" customHeight="1">
      <c r="A47" s="82" t="s">
        <v>280</v>
      </c>
      <c r="B47" s="79" t="s">
        <v>242</v>
      </c>
      <c r="C47" s="80" t="str">
        <f>IFERROR(VLOOKUP(B47,Utilitaires!$C$9:$D$13,2,FALSE),"")</f>
        <v>Taux de VÉRACITÉ</v>
      </c>
      <c r="D47" s="96" t="s">
        <v>88</v>
      </c>
      <c r="E47" s="96" t="s">
        <v>88</v>
      </c>
    </row>
    <row r="48" spans="1:5" ht="37.5" customHeight="1">
      <c r="A48" s="78" t="s">
        <v>171</v>
      </c>
      <c r="B48" s="79" t="s">
        <v>242</v>
      </c>
      <c r="C48" s="80" t="str">
        <f>IFERROR(VLOOKUP(B48,Utilitaires!$C$9:$D$13,2,FALSE),"")</f>
        <v>Taux de VÉRACITÉ</v>
      </c>
      <c r="D48" s="96" t="s">
        <v>88</v>
      </c>
      <c r="E48" s="96" t="s">
        <v>88</v>
      </c>
    </row>
    <row r="49" spans="1:5" ht="37.5" customHeight="1">
      <c r="A49" s="78" t="s">
        <v>172</v>
      </c>
      <c r="B49" s="79" t="s">
        <v>242</v>
      </c>
      <c r="C49" s="80" t="str">
        <f>IFERROR(VLOOKUP(B49,Utilitaires!$C$9:$D$13,2,FALSE),"")</f>
        <v>Taux de VÉRACITÉ</v>
      </c>
      <c r="D49" s="96" t="s">
        <v>88</v>
      </c>
      <c r="E49" s="96" t="s">
        <v>88</v>
      </c>
    </row>
    <row r="50" spans="1:5" ht="63" customHeight="1">
      <c r="A50" s="78" t="s">
        <v>246</v>
      </c>
      <c r="B50" s="79" t="s">
        <v>242</v>
      </c>
      <c r="C50" s="80" t="str">
        <f>IFERROR(VLOOKUP(B50,Utilitaires!$C$9:$D$13,2,FALSE),"")</f>
        <v>Taux de VÉRACITÉ</v>
      </c>
      <c r="D50" s="96" t="s">
        <v>88</v>
      </c>
      <c r="E50" s="96" t="s">
        <v>88</v>
      </c>
    </row>
    <row r="51" spans="1:5" ht="69.95" customHeight="1">
      <c r="A51" s="78" t="s">
        <v>173</v>
      </c>
      <c r="B51" s="79" t="s">
        <v>242</v>
      </c>
      <c r="C51" s="80" t="str">
        <f>IFERROR(VLOOKUP(B51,Utilitaires!$C$9:$D$13,2,FALSE),"")</f>
        <v>Taux de VÉRACITÉ</v>
      </c>
      <c r="D51" s="96" t="s">
        <v>88</v>
      </c>
      <c r="E51" s="96" t="s">
        <v>88</v>
      </c>
    </row>
    <row r="52" spans="1:5" ht="42.75" customHeight="1">
      <c r="A52" s="78" t="s">
        <v>174</v>
      </c>
      <c r="B52" s="79" t="s">
        <v>242</v>
      </c>
      <c r="C52" s="80" t="str">
        <f>IFERROR(VLOOKUP(B52,Utilitaires!$C$9:$D$13,2,FALSE),"")</f>
        <v>Taux de VÉRACITÉ</v>
      </c>
      <c r="D52" s="96" t="s">
        <v>88</v>
      </c>
      <c r="E52" s="96" t="s">
        <v>88</v>
      </c>
    </row>
    <row r="53" spans="1:5" ht="124.5" customHeight="1">
      <c r="A53" s="78" t="s">
        <v>281</v>
      </c>
      <c r="B53" s="79" t="s">
        <v>242</v>
      </c>
      <c r="C53" s="80" t="str">
        <f>IFERROR(VLOOKUP(B53,Utilitaires!$C$9:$D$13,2,FALSE),"")</f>
        <v>Taux de VÉRACITÉ</v>
      </c>
      <c r="D53" s="96" t="s">
        <v>88</v>
      </c>
      <c r="E53" s="96" t="s">
        <v>88</v>
      </c>
    </row>
    <row r="54" spans="1:5" ht="73.5" customHeight="1">
      <c r="A54" s="78" t="s">
        <v>282</v>
      </c>
      <c r="B54" s="79" t="s">
        <v>242</v>
      </c>
      <c r="C54" s="80" t="str">
        <f>IFERROR(VLOOKUP(B54,Utilitaires!$C$9:$D$13,2,FALSE),"")</f>
        <v>Taux de VÉRACITÉ</v>
      </c>
      <c r="D54" s="96" t="s">
        <v>88</v>
      </c>
      <c r="E54" s="96" t="s">
        <v>88</v>
      </c>
    </row>
    <row r="55" spans="1:5" ht="81" customHeight="1">
      <c r="A55" s="78" t="s">
        <v>283</v>
      </c>
      <c r="B55" s="79" t="s">
        <v>242</v>
      </c>
      <c r="C55" s="80" t="str">
        <f>IFERROR(VLOOKUP(B55,Utilitaires!$C$9:$D$13,2,FALSE),"")</f>
        <v>Taux de VÉRACITÉ</v>
      </c>
      <c r="D55" s="96" t="s">
        <v>88</v>
      </c>
      <c r="E55" s="96" t="s">
        <v>88</v>
      </c>
    </row>
    <row r="56" spans="1:5" ht="81" customHeight="1">
      <c r="A56" s="78" t="s">
        <v>284</v>
      </c>
      <c r="B56" s="79" t="s">
        <v>242</v>
      </c>
      <c r="C56" s="80" t="str">
        <f>IFERROR(VLOOKUP(B56,Utilitaires!$C$9:$D$13,2,FALSE),"")</f>
        <v>Taux de VÉRACITÉ</v>
      </c>
      <c r="D56" s="96" t="s">
        <v>88</v>
      </c>
      <c r="E56" s="96" t="s">
        <v>88</v>
      </c>
    </row>
    <row r="57" spans="1:5" ht="58.5" customHeight="1">
      <c r="A57" s="78" t="s">
        <v>285</v>
      </c>
      <c r="B57" s="79" t="s">
        <v>242</v>
      </c>
      <c r="C57" s="80" t="str">
        <f>IFERROR(VLOOKUP(B57,Utilitaires!$C$9:$D$13,2,FALSE),"")</f>
        <v>Taux de VÉRACITÉ</v>
      </c>
      <c r="D57" s="96" t="s">
        <v>286</v>
      </c>
      <c r="E57" s="96" t="s">
        <v>88</v>
      </c>
    </row>
    <row r="58" spans="1:5" ht="63" customHeight="1">
      <c r="A58" s="78" t="s">
        <v>175</v>
      </c>
      <c r="B58" s="79" t="s">
        <v>242</v>
      </c>
      <c r="C58" s="80" t="str">
        <f>IFERROR(VLOOKUP(B58,Utilitaires!$C$9:$D$13,2,FALSE),"")</f>
        <v>Taux de VÉRACITÉ</v>
      </c>
      <c r="D58" s="96" t="s">
        <v>88</v>
      </c>
      <c r="E58" s="96" t="s">
        <v>88</v>
      </c>
    </row>
    <row r="59" spans="1:5" s="60" customFormat="1" ht="39.950000000000003" customHeight="1">
      <c r="A59" s="100" t="s">
        <v>44</v>
      </c>
      <c r="B59" s="97"/>
      <c r="C59" s="98" t="str">
        <f>IFERROR(SUMIFS(C60:C70,C60:C70,"&lt;&gt;Taux de véracité",C60:C70,"&lt;&gt;NA")/COUNTIFS(C60:C70,"&lt;&gt;NA",C60:C70,"&lt;&gt;Taux de véracité"),"")</f>
        <v/>
      </c>
      <c r="D59" s="99" t="str">
        <f>IFERROR(VLOOKUP(E59,Utilitaires!$G$9:$J$13,2,FALSE),"")</f>
        <v/>
      </c>
      <c r="E59" s="220" t="str">
        <f>IFERROR(IF(C59="",Utilitaires!$B$2,VLOOKUP(C59,Utilitaires!$E$9:$G$13,3)),"")</f>
        <v>En attente…</v>
      </c>
    </row>
    <row r="60" spans="1:5" ht="28.5" customHeight="1">
      <c r="A60" s="78" t="s">
        <v>176</v>
      </c>
      <c r="B60" s="79" t="s">
        <v>242</v>
      </c>
      <c r="C60" s="80" t="str">
        <f>IFERROR(VLOOKUP(B60,Utilitaires!$C$9:$D$13,2,FALSE),"")</f>
        <v>Taux de VÉRACITÉ</v>
      </c>
      <c r="D60" s="96" t="s">
        <v>88</v>
      </c>
      <c r="E60" s="96" t="s">
        <v>88</v>
      </c>
    </row>
    <row r="61" spans="1:5" ht="28.5" customHeight="1">
      <c r="A61" s="78" t="s">
        <v>247</v>
      </c>
      <c r="B61" s="79" t="s">
        <v>242</v>
      </c>
      <c r="C61" s="80" t="str">
        <f>IFERROR(VLOOKUP(B61,Utilitaires!$C$9:$D$13,2,FALSE),"")</f>
        <v>Taux de VÉRACITÉ</v>
      </c>
      <c r="D61" s="96" t="s">
        <v>88</v>
      </c>
      <c r="E61" s="96" t="s">
        <v>88</v>
      </c>
    </row>
    <row r="62" spans="1:5" ht="28.5" customHeight="1">
      <c r="A62" s="78" t="s">
        <v>248</v>
      </c>
      <c r="B62" s="79" t="s">
        <v>242</v>
      </c>
      <c r="C62" s="80" t="str">
        <f>IFERROR(VLOOKUP(B62,Utilitaires!$C$9:$D$13,2,FALSE),"")</f>
        <v>Taux de VÉRACITÉ</v>
      </c>
      <c r="D62" s="96" t="s">
        <v>88</v>
      </c>
      <c r="E62" s="96" t="s">
        <v>88</v>
      </c>
    </row>
    <row r="63" spans="1:5" ht="30.75" customHeight="1">
      <c r="A63" s="78" t="s">
        <v>177</v>
      </c>
      <c r="B63" s="79" t="s">
        <v>242</v>
      </c>
      <c r="C63" s="80" t="str">
        <f>IFERROR(VLOOKUP(B63,Utilitaires!$C$9:$D$13,2,FALSE),"")</f>
        <v>Taux de VÉRACITÉ</v>
      </c>
      <c r="D63" s="96" t="s">
        <v>88</v>
      </c>
      <c r="E63" s="96" t="s">
        <v>88</v>
      </c>
    </row>
    <row r="64" spans="1:5" ht="23.25" customHeight="1">
      <c r="A64" s="78" t="s">
        <v>178</v>
      </c>
      <c r="B64" s="79" t="s">
        <v>242</v>
      </c>
      <c r="C64" s="80" t="str">
        <f>IFERROR(VLOOKUP(B64,Utilitaires!$C$9:$D$13,2,FALSE),"")</f>
        <v>Taux de VÉRACITÉ</v>
      </c>
      <c r="D64" s="96" t="s">
        <v>287</v>
      </c>
      <c r="E64" s="96" t="s">
        <v>88</v>
      </c>
    </row>
    <row r="65" spans="1:5" ht="56.25" customHeight="1">
      <c r="A65" s="78" t="s">
        <v>288</v>
      </c>
      <c r="B65" s="79" t="s">
        <v>242</v>
      </c>
      <c r="C65" s="80" t="str">
        <f>IFERROR(VLOOKUP(B65,Utilitaires!$C$9:$D$13,2,FALSE),"")</f>
        <v>Taux de VÉRACITÉ</v>
      </c>
      <c r="D65" s="96" t="s">
        <v>88</v>
      </c>
      <c r="E65" s="96" t="s">
        <v>88</v>
      </c>
    </row>
    <row r="66" spans="1:5" ht="35.25" customHeight="1">
      <c r="A66" s="78" t="s">
        <v>289</v>
      </c>
      <c r="B66" s="79" t="s">
        <v>242</v>
      </c>
      <c r="C66" s="80" t="str">
        <f>IFERROR(VLOOKUP(B66,Utilitaires!$C$9:$D$13,2,FALSE),"")</f>
        <v>Taux de VÉRACITÉ</v>
      </c>
      <c r="D66" s="96" t="s">
        <v>88</v>
      </c>
      <c r="E66" s="96" t="s">
        <v>88</v>
      </c>
    </row>
    <row r="67" spans="1:5" ht="57" customHeight="1">
      <c r="A67" s="78" t="s">
        <v>290</v>
      </c>
      <c r="B67" s="79" t="s">
        <v>242</v>
      </c>
      <c r="C67" s="80" t="str">
        <f>IFERROR(VLOOKUP(B67,Utilitaires!$C$9:$D$13,2,FALSE),"")</f>
        <v>Taux de VÉRACITÉ</v>
      </c>
      <c r="D67" s="96" t="s">
        <v>88</v>
      </c>
      <c r="E67" s="96" t="s">
        <v>88</v>
      </c>
    </row>
    <row r="68" spans="1:5" ht="35.25" customHeight="1">
      <c r="A68" s="78" t="s">
        <v>291</v>
      </c>
      <c r="B68" s="79" t="s">
        <v>242</v>
      </c>
      <c r="C68" s="80" t="str">
        <f>IFERROR(VLOOKUP(B68,Utilitaires!$C$9:$D$13,2,FALSE),"")</f>
        <v>Taux de VÉRACITÉ</v>
      </c>
      <c r="D68" s="96" t="s">
        <v>88</v>
      </c>
      <c r="E68" s="96" t="s">
        <v>88</v>
      </c>
    </row>
    <row r="69" spans="1:5" ht="54.75" customHeight="1">
      <c r="A69" s="78" t="s">
        <v>292</v>
      </c>
      <c r="B69" s="79" t="s">
        <v>242</v>
      </c>
      <c r="C69" s="80" t="str">
        <f>IFERROR(VLOOKUP(B69,Utilitaires!$C$9:$D$13,2,FALSE),"")</f>
        <v>Taux de VÉRACITÉ</v>
      </c>
      <c r="D69" s="96" t="s">
        <v>88</v>
      </c>
      <c r="E69" s="96" t="s">
        <v>88</v>
      </c>
    </row>
    <row r="70" spans="1:5" ht="36.75" customHeight="1">
      <c r="A70" s="78" t="s">
        <v>293</v>
      </c>
      <c r="B70" s="79" t="s">
        <v>242</v>
      </c>
      <c r="C70" s="80" t="str">
        <f>IFERROR(VLOOKUP(B70,Utilitaires!$C$9:$D$13,2,FALSE),"")</f>
        <v>Taux de VÉRACITÉ</v>
      </c>
      <c r="D70" s="96" t="s">
        <v>88</v>
      </c>
      <c r="E70" s="96" t="s">
        <v>88</v>
      </c>
    </row>
    <row r="71" spans="1:5" s="60" customFormat="1" ht="39.950000000000003" customHeight="1">
      <c r="A71" s="100" t="s">
        <v>45</v>
      </c>
      <c r="B71" s="97"/>
      <c r="C71" s="98" t="str">
        <f>IFERROR(SUMIFS(C72:C73,C72:C73,"&lt;&gt;Taux de véracité",C72:C73,"&lt;&gt;NA")/COUNTIFS(C72:C73,"&lt;&gt;NA",C72:C73,"&lt;&gt;Taux de véracité"),"")</f>
        <v/>
      </c>
      <c r="D71" s="99" t="str">
        <f>IFERROR(VLOOKUP(E71,Utilitaires!$G$9:$J$13,2,FALSE),"")</f>
        <v/>
      </c>
      <c r="E71" s="220" t="str">
        <f>IFERROR(IF(C71="",Utilitaires!$B$2,VLOOKUP(C71,Utilitaires!$E$9:$G$13,3)),"")</f>
        <v>En attente…</v>
      </c>
    </row>
    <row r="72" spans="1:5" ht="71.099999999999994" customHeight="1">
      <c r="A72" s="82" t="s">
        <v>179</v>
      </c>
      <c r="B72" s="79" t="s">
        <v>242</v>
      </c>
      <c r="C72" s="80" t="str">
        <f>IFERROR(VLOOKUP(B72,Utilitaires!$C$9:$D$13,2,FALSE),"")</f>
        <v>Taux de VÉRACITÉ</v>
      </c>
      <c r="D72" s="96" t="s">
        <v>88</v>
      </c>
      <c r="E72" s="96" t="s">
        <v>88</v>
      </c>
    </row>
    <row r="73" spans="1:5" ht="98.1" customHeight="1">
      <c r="A73" s="78" t="s">
        <v>180</v>
      </c>
      <c r="B73" s="79" t="s">
        <v>242</v>
      </c>
      <c r="C73" s="80" t="str">
        <f>IFERROR(VLOOKUP(B73,Utilitaires!$C$9:$D$13,2,FALSE),"")</f>
        <v>Taux de VÉRACITÉ</v>
      </c>
      <c r="D73" s="96" t="s">
        <v>88</v>
      </c>
      <c r="E73" s="96" t="s">
        <v>88</v>
      </c>
    </row>
    <row r="74" spans="1:5" s="60" customFormat="1" ht="39.950000000000003" customHeight="1">
      <c r="A74" s="100" t="s">
        <v>46</v>
      </c>
      <c r="B74" s="97"/>
      <c r="C74" s="98" t="str">
        <f>IFERROR(SUMIFS(C75:C83,C75:C83,"&lt;&gt;Taux de véracité",C75:C83,"&lt;&gt;NA")/COUNTIFS(C75:C83,"&lt;&gt;NA",C75:C83,"&lt;&gt;Taux de véracité"),"")</f>
        <v/>
      </c>
      <c r="D74" s="99" t="str">
        <f>IFERROR(VLOOKUP(E74,Utilitaires!$G$9:$J$13,2,FALSE),"")</f>
        <v/>
      </c>
      <c r="E74" s="220" t="str">
        <f>IFERROR(IF(C74="",Utilitaires!$B$2,VLOOKUP(C74,Utilitaires!$E$9:$G$13,3)),"")</f>
        <v>En attente…</v>
      </c>
    </row>
    <row r="75" spans="1:5" ht="47.1" customHeight="1">
      <c r="A75" s="78" t="s">
        <v>181</v>
      </c>
      <c r="B75" s="79" t="s">
        <v>242</v>
      </c>
      <c r="C75" s="80" t="str">
        <f>IFERROR(VLOOKUP(B75,Utilitaires!$C$9:$D$13,2,FALSE),"")</f>
        <v>Taux de VÉRACITÉ</v>
      </c>
      <c r="D75" s="96" t="s">
        <v>88</v>
      </c>
      <c r="E75" s="96" t="s">
        <v>88</v>
      </c>
    </row>
    <row r="76" spans="1:5" ht="33.75">
      <c r="A76" s="78" t="s">
        <v>182</v>
      </c>
      <c r="B76" s="79" t="s">
        <v>242</v>
      </c>
      <c r="C76" s="80" t="str">
        <f>IFERROR(VLOOKUP(B76,Utilitaires!$C$9:$D$13,2,FALSE),"")</f>
        <v>Taux de VÉRACITÉ</v>
      </c>
      <c r="D76" s="96" t="s">
        <v>88</v>
      </c>
      <c r="E76" s="96" t="s">
        <v>88</v>
      </c>
    </row>
    <row r="77" spans="1:5" ht="48.95" customHeight="1">
      <c r="A77" s="78" t="s">
        <v>183</v>
      </c>
      <c r="B77" s="79" t="s">
        <v>242</v>
      </c>
      <c r="C77" s="80" t="str">
        <f>IFERROR(VLOOKUP(B77,Utilitaires!$C$9:$D$13,2,FALSE),"")</f>
        <v>Taux de VÉRACITÉ</v>
      </c>
      <c r="D77" s="96" t="s">
        <v>88</v>
      </c>
      <c r="E77" s="96" t="s">
        <v>88</v>
      </c>
    </row>
    <row r="78" spans="1:5" ht="33.75">
      <c r="A78" s="78" t="s">
        <v>184</v>
      </c>
      <c r="B78" s="79" t="s">
        <v>242</v>
      </c>
      <c r="C78" s="80" t="str">
        <f>IFERROR(VLOOKUP(B78,Utilitaires!$C$9:$D$13,2,FALSE),"")</f>
        <v>Taux de VÉRACITÉ</v>
      </c>
      <c r="D78" s="96" t="s">
        <v>88</v>
      </c>
      <c r="E78" s="96" t="s">
        <v>88</v>
      </c>
    </row>
    <row r="79" spans="1:5" ht="57.95" customHeight="1">
      <c r="A79" s="78" t="s">
        <v>185</v>
      </c>
      <c r="B79" s="79" t="s">
        <v>242</v>
      </c>
      <c r="C79" s="80" t="str">
        <f>IFERROR(VLOOKUP(B79,Utilitaires!$C$9:$D$13,2,FALSE),"")</f>
        <v>Taux de VÉRACITÉ</v>
      </c>
      <c r="D79" s="96" t="s">
        <v>88</v>
      </c>
      <c r="E79" s="96" t="s">
        <v>88</v>
      </c>
    </row>
    <row r="80" spans="1:5" ht="22.5">
      <c r="A80" s="78" t="s">
        <v>186</v>
      </c>
      <c r="B80" s="79" t="s">
        <v>242</v>
      </c>
      <c r="C80" s="80" t="str">
        <f>IFERROR(VLOOKUP(B80,Utilitaires!$C$9:$D$13,2,FALSE),"")</f>
        <v>Taux de VÉRACITÉ</v>
      </c>
      <c r="D80" s="96" t="s">
        <v>88</v>
      </c>
      <c r="E80" s="96" t="s">
        <v>88</v>
      </c>
    </row>
    <row r="81" spans="1:5" ht="51" customHeight="1">
      <c r="A81" s="78" t="s">
        <v>187</v>
      </c>
      <c r="B81" s="79" t="s">
        <v>242</v>
      </c>
      <c r="C81" s="80" t="str">
        <f>IFERROR(VLOOKUP(B81,Utilitaires!$C$9:$D$13,2,FALSE),"")</f>
        <v>Taux de VÉRACITÉ</v>
      </c>
      <c r="D81" s="96" t="s">
        <v>88</v>
      </c>
      <c r="E81" s="96" t="s">
        <v>88</v>
      </c>
    </row>
    <row r="82" spans="1:5" ht="33.75">
      <c r="A82" s="78" t="s">
        <v>188</v>
      </c>
      <c r="B82" s="79" t="s">
        <v>242</v>
      </c>
      <c r="C82" s="80" t="str">
        <f>IFERROR(VLOOKUP(B82,Utilitaires!$C$9:$D$13,2,FALSE),"")</f>
        <v>Taux de VÉRACITÉ</v>
      </c>
      <c r="D82" s="96" t="s">
        <v>88</v>
      </c>
      <c r="E82" s="96" t="s">
        <v>88</v>
      </c>
    </row>
    <row r="83" spans="1:5" ht="57.95" customHeight="1">
      <c r="A83" s="78" t="s">
        <v>294</v>
      </c>
      <c r="B83" s="79" t="s">
        <v>242</v>
      </c>
      <c r="C83" s="80" t="str">
        <f>IFERROR(VLOOKUP(B83,Utilitaires!$C$9:$D$13,2,FALSE),"")</f>
        <v>Taux de VÉRACITÉ</v>
      </c>
      <c r="D83" s="96" t="s">
        <v>88</v>
      </c>
      <c r="E83" s="96" t="s">
        <v>88</v>
      </c>
    </row>
    <row r="84" spans="1:5" s="60" customFormat="1" ht="39.950000000000003" customHeight="1">
      <c r="A84" s="100" t="s">
        <v>47</v>
      </c>
      <c r="B84" s="97"/>
      <c r="C84" s="98" t="str">
        <f>IFERROR(SUMIFS(C85:C101,C85:C101,"&lt;&gt;Taux de véracité",C85:C101,"&lt;&gt;NA")/COUNTIFS(C85:C101,"&lt;&gt;NA",C85:C101,"&lt;&gt;Taux de véracité"),"")</f>
        <v/>
      </c>
      <c r="D84" s="99" t="str">
        <f>IFERROR(VLOOKUP(E84,Utilitaires!$G$9:$J$13,2,FALSE),"")</f>
        <v/>
      </c>
      <c r="E84" s="220" t="str">
        <f>IFERROR(IF(C84="",Utilitaires!$B$2,VLOOKUP(C84,Utilitaires!$E$9:$G$13,3)),"")</f>
        <v>En attente…</v>
      </c>
    </row>
    <row r="85" spans="1:5" ht="57.75" customHeight="1">
      <c r="A85" s="78" t="s">
        <v>189</v>
      </c>
      <c r="B85" s="79" t="s">
        <v>242</v>
      </c>
      <c r="C85" s="80" t="str">
        <f>IFERROR(VLOOKUP(B85,Utilitaires!$C$9:$D$13,2,FALSE),"")</f>
        <v>Taux de VÉRACITÉ</v>
      </c>
      <c r="D85" s="96" t="s">
        <v>88</v>
      </c>
      <c r="E85" s="96" t="s">
        <v>88</v>
      </c>
    </row>
    <row r="86" spans="1:5" ht="57.75" customHeight="1">
      <c r="A86" s="78" t="s">
        <v>190</v>
      </c>
      <c r="B86" s="79" t="s">
        <v>242</v>
      </c>
      <c r="C86" s="80" t="str">
        <f>IFERROR(VLOOKUP(B86,Utilitaires!$C$9:$D$13,2,FALSE),"")</f>
        <v>Taux de VÉRACITÉ</v>
      </c>
      <c r="D86" s="96" t="s">
        <v>88</v>
      </c>
      <c r="E86" s="96" t="s">
        <v>88</v>
      </c>
    </row>
    <row r="87" spans="1:5" ht="57.75" customHeight="1">
      <c r="A87" s="78" t="s">
        <v>191</v>
      </c>
      <c r="B87" s="79" t="s">
        <v>242</v>
      </c>
      <c r="C87" s="80" t="str">
        <f>IFERROR(VLOOKUP(B87,Utilitaires!$C$9:$D$13,2,FALSE),"")</f>
        <v>Taux de VÉRACITÉ</v>
      </c>
      <c r="D87" s="96" t="s">
        <v>88</v>
      </c>
      <c r="E87" s="96" t="s">
        <v>88</v>
      </c>
    </row>
    <row r="88" spans="1:5" ht="57.75" customHeight="1">
      <c r="A88" s="78" t="s">
        <v>249</v>
      </c>
      <c r="B88" s="79" t="s">
        <v>242</v>
      </c>
      <c r="C88" s="80" t="str">
        <f>IFERROR(VLOOKUP(B88,Utilitaires!$C$9:$D$13,2,FALSE),"")</f>
        <v>Taux de VÉRACITÉ</v>
      </c>
      <c r="D88" s="96" t="s">
        <v>88</v>
      </c>
      <c r="E88" s="96" t="s">
        <v>88</v>
      </c>
    </row>
    <row r="89" spans="1:5" ht="71.099999999999994" customHeight="1">
      <c r="A89" s="78" t="s">
        <v>192</v>
      </c>
      <c r="B89" s="79" t="s">
        <v>242</v>
      </c>
      <c r="C89" s="80" t="str">
        <f>IFERROR(VLOOKUP(B89,Utilitaires!$C$9:$D$13,2,FALSE),"")</f>
        <v>Taux de VÉRACITÉ</v>
      </c>
      <c r="D89" s="96" t="s">
        <v>295</v>
      </c>
      <c r="E89" s="96" t="s">
        <v>88</v>
      </c>
    </row>
    <row r="90" spans="1:5" ht="33.75">
      <c r="A90" s="78" t="s">
        <v>193</v>
      </c>
      <c r="B90" s="79" t="s">
        <v>242</v>
      </c>
      <c r="C90" s="80" t="str">
        <f>IFERROR(VLOOKUP(B90,Utilitaires!$C$9:$D$13,2,FALSE),"")</f>
        <v>Taux de VÉRACITÉ</v>
      </c>
      <c r="D90" s="96" t="s">
        <v>88</v>
      </c>
      <c r="E90" s="96" t="s">
        <v>88</v>
      </c>
    </row>
    <row r="91" spans="1:5" ht="33.75" customHeight="1">
      <c r="A91" s="78" t="s">
        <v>194</v>
      </c>
      <c r="B91" s="79" t="s">
        <v>242</v>
      </c>
      <c r="C91" s="80" t="str">
        <f>IFERROR(VLOOKUP(B91,Utilitaires!$C$9:$D$13,2,FALSE),"")</f>
        <v>Taux de VÉRACITÉ</v>
      </c>
      <c r="D91" s="96" t="s">
        <v>303</v>
      </c>
      <c r="E91" s="96" t="s">
        <v>88</v>
      </c>
    </row>
    <row r="92" spans="1:5" ht="33.75" customHeight="1">
      <c r="A92" s="78" t="s">
        <v>195</v>
      </c>
      <c r="B92" s="79" t="s">
        <v>242</v>
      </c>
      <c r="C92" s="80" t="str">
        <f>IFERROR(VLOOKUP(B92,Utilitaires!$C$9:$D$13,2,FALSE),"")</f>
        <v>Taux de VÉRACITÉ</v>
      </c>
      <c r="D92" s="96" t="s">
        <v>467</v>
      </c>
      <c r="E92" s="96" t="s">
        <v>88</v>
      </c>
    </row>
    <row r="93" spans="1:5" ht="33.75" customHeight="1">
      <c r="A93" s="78" t="s">
        <v>196</v>
      </c>
      <c r="B93" s="79" t="s">
        <v>242</v>
      </c>
      <c r="C93" s="80" t="str">
        <f>IFERROR(VLOOKUP(B93,Utilitaires!$C$9:$D$13,2,FALSE),"")</f>
        <v>Taux de VÉRACITÉ</v>
      </c>
      <c r="D93" s="96" t="s">
        <v>295</v>
      </c>
      <c r="E93" s="96" t="s">
        <v>88</v>
      </c>
    </row>
    <row r="94" spans="1:5" ht="37.5" customHeight="1">
      <c r="A94" s="78" t="s">
        <v>197</v>
      </c>
      <c r="B94" s="79" t="s">
        <v>242</v>
      </c>
      <c r="C94" s="80" t="str">
        <f>IFERROR(VLOOKUP(B94,Utilitaires!$C$9:$D$13,2,FALSE),"")</f>
        <v>Taux de VÉRACITÉ</v>
      </c>
      <c r="D94" s="96" t="s">
        <v>88</v>
      </c>
      <c r="E94" s="96" t="s">
        <v>88</v>
      </c>
    </row>
    <row r="95" spans="1:5" ht="72" customHeight="1">
      <c r="A95" s="78" t="s">
        <v>198</v>
      </c>
      <c r="B95" s="79" t="s">
        <v>242</v>
      </c>
      <c r="C95" s="80" t="str">
        <f>IFERROR(VLOOKUP(B95,Utilitaires!$C$9:$D$13,2,FALSE),"")</f>
        <v>Taux de VÉRACITÉ</v>
      </c>
      <c r="D95" s="96" t="s">
        <v>500</v>
      </c>
      <c r="E95" s="96" t="s">
        <v>88</v>
      </c>
    </row>
    <row r="96" spans="1:5" ht="36" customHeight="1">
      <c r="A96" s="78" t="s">
        <v>199</v>
      </c>
      <c r="B96" s="79" t="s">
        <v>242</v>
      </c>
      <c r="C96" s="80" t="str">
        <f>IFERROR(VLOOKUP(B96,Utilitaires!$C$9:$D$13,2,FALSE),"")</f>
        <v>Taux de VÉRACITÉ</v>
      </c>
      <c r="D96" s="96" t="s">
        <v>88</v>
      </c>
      <c r="E96" s="96" t="s">
        <v>88</v>
      </c>
    </row>
    <row r="97" spans="1:5" ht="36" customHeight="1">
      <c r="A97" s="78" t="s">
        <v>200</v>
      </c>
      <c r="B97" s="79" t="s">
        <v>242</v>
      </c>
      <c r="C97" s="80" t="str">
        <f>IFERROR(VLOOKUP(B97,Utilitaires!$C$9:$D$13,2,FALSE),"")</f>
        <v>Taux de VÉRACITÉ</v>
      </c>
      <c r="D97" s="96" t="s">
        <v>296</v>
      </c>
      <c r="E97" s="96" t="s">
        <v>88</v>
      </c>
    </row>
    <row r="98" spans="1:5" ht="50.1" customHeight="1">
      <c r="A98" s="78" t="s">
        <v>201</v>
      </c>
      <c r="B98" s="79" t="s">
        <v>242</v>
      </c>
      <c r="C98" s="80" t="str">
        <f>IFERROR(VLOOKUP(B98,Utilitaires!$C$9:$D$13,2,FALSE),"")</f>
        <v>Taux de VÉRACITÉ</v>
      </c>
      <c r="D98" s="96" t="s">
        <v>88</v>
      </c>
      <c r="E98" s="96" t="s">
        <v>88</v>
      </c>
    </row>
    <row r="99" spans="1:5" ht="36" customHeight="1">
      <c r="A99" s="78" t="s">
        <v>202</v>
      </c>
      <c r="B99" s="79" t="s">
        <v>242</v>
      </c>
      <c r="C99" s="80" t="str">
        <f>IFERROR(VLOOKUP(B99,Utilitaires!$C$9:$D$13,2,FALSE),"")</f>
        <v>Taux de VÉRACITÉ</v>
      </c>
      <c r="D99" s="96" t="s">
        <v>297</v>
      </c>
      <c r="E99" s="96" t="s">
        <v>88</v>
      </c>
    </row>
    <row r="100" spans="1:5" ht="33" customHeight="1">
      <c r="A100" s="78" t="s">
        <v>55</v>
      </c>
      <c r="B100" s="79" t="s">
        <v>242</v>
      </c>
      <c r="C100" s="80" t="str">
        <f>IFERROR(VLOOKUP(B100,Utilitaires!$C$9:$D$13,2,FALSE),"")</f>
        <v>Taux de VÉRACITÉ</v>
      </c>
      <c r="D100" s="96" t="s">
        <v>297</v>
      </c>
      <c r="E100" s="96" t="s">
        <v>88</v>
      </c>
    </row>
    <row r="101" spans="1:5" ht="30" customHeight="1">
      <c r="A101" s="78" t="s">
        <v>56</v>
      </c>
      <c r="B101" s="79" t="s">
        <v>242</v>
      </c>
      <c r="C101" s="80" t="str">
        <f>IFERROR(VLOOKUP(B101,Utilitaires!$C$9:$D$13,2,FALSE),"")</f>
        <v>Taux de VÉRACITÉ</v>
      </c>
      <c r="D101" s="96" t="s">
        <v>88</v>
      </c>
      <c r="E101" s="96" t="s">
        <v>88</v>
      </c>
    </row>
    <row r="102" spans="1:5" s="60" customFormat="1" ht="39.950000000000003" customHeight="1">
      <c r="A102" s="100" t="s">
        <v>48</v>
      </c>
      <c r="B102" s="97"/>
      <c r="C102" s="98" t="str">
        <f>IFERROR(SUMIFS(C103:C105,C103:C105,"&lt;&gt;Taux de véracité",C103:C105,"&lt;&gt;NA")/COUNTIFS(C103:C105,"&lt;&gt;NA",C103:C105,"&lt;&gt;Taux de véracité"),"")</f>
        <v/>
      </c>
      <c r="D102" s="99" t="str">
        <f>IFERROR(VLOOKUP(E102,Utilitaires!$G$9:$J$13,2,FALSE),"")</f>
        <v/>
      </c>
      <c r="E102" s="220" t="str">
        <f>IFERROR(IF(C102="",Utilitaires!$B$2,VLOOKUP(C102,Utilitaires!$E$9:$G$13,3)),"")</f>
        <v>En attente…</v>
      </c>
    </row>
    <row r="103" spans="1:5" ht="51" customHeight="1">
      <c r="A103" s="78" t="s">
        <v>203</v>
      </c>
      <c r="B103" s="79" t="s">
        <v>242</v>
      </c>
      <c r="C103" s="80" t="str">
        <f>IFERROR(VLOOKUP(B103,Utilitaires!$C$9:$D$13,2,FALSE),"")</f>
        <v>Taux de VÉRACITÉ</v>
      </c>
      <c r="D103" s="96" t="s">
        <v>88</v>
      </c>
      <c r="E103" s="96" t="s">
        <v>88</v>
      </c>
    </row>
    <row r="104" spans="1:5" ht="23.25" customHeight="1">
      <c r="A104" s="78" t="s">
        <v>204</v>
      </c>
      <c r="B104" s="79" t="s">
        <v>242</v>
      </c>
      <c r="C104" s="80" t="str">
        <f>IFERROR(VLOOKUP(B104,Utilitaires!$C$9:$D$13,2,FALSE),"")</f>
        <v>Taux de VÉRACITÉ</v>
      </c>
      <c r="D104" s="96" t="s">
        <v>88</v>
      </c>
      <c r="E104" s="96" t="s">
        <v>88</v>
      </c>
    </row>
    <row r="105" spans="1:5" ht="36.950000000000003" customHeight="1">
      <c r="A105" s="78" t="s">
        <v>205</v>
      </c>
      <c r="B105" s="79" t="s">
        <v>242</v>
      </c>
      <c r="C105" s="80" t="str">
        <f>IFERROR(VLOOKUP(B105,Utilitaires!$C$9:$D$13,2,FALSE),"")</f>
        <v>Taux de VÉRACITÉ</v>
      </c>
      <c r="D105" s="96" t="s">
        <v>88</v>
      </c>
      <c r="E105" s="96" t="s">
        <v>88</v>
      </c>
    </row>
    <row r="106" spans="1:5" s="60" customFormat="1" ht="39.950000000000003" customHeight="1">
      <c r="A106" s="100" t="s">
        <v>49</v>
      </c>
      <c r="B106" s="97"/>
      <c r="C106" s="98" t="str">
        <f>IFERROR(SUMIFS(C107:C115,C107:C115,"&lt;&gt;Taux de véracité",C107:C115,"&lt;&gt;NA")/COUNTIFS(C107:C115,"&lt;&gt;NA",C107:C115,"&lt;&gt;Taux de véracité"),"")</f>
        <v/>
      </c>
      <c r="D106" s="99" t="str">
        <f>IFERROR(VLOOKUP(E106,Utilitaires!$G$9:$J$13,2,FALSE),"")</f>
        <v/>
      </c>
      <c r="E106" s="220" t="str">
        <f>IFERROR(IF(C106="",Utilitaires!$B$2,VLOOKUP(C106,Utilitaires!$E$9:$G$13,3)),"")</f>
        <v>En attente…</v>
      </c>
    </row>
    <row r="107" spans="1:5" ht="72" customHeight="1">
      <c r="A107" s="78" t="s">
        <v>298</v>
      </c>
      <c r="B107" s="79" t="s">
        <v>242</v>
      </c>
      <c r="C107" s="80" t="str">
        <f>IFERROR(VLOOKUP(B107,Utilitaires!$C$9:$D$13,2,FALSE),"")</f>
        <v>Taux de VÉRACITÉ</v>
      </c>
      <c r="D107" s="96" t="s">
        <v>88</v>
      </c>
      <c r="E107" s="96" t="s">
        <v>88</v>
      </c>
    </row>
    <row r="108" spans="1:5" ht="53.1" customHeight="1">
      <c r="A108" s="78" t="s">
        <v>206</v>
      </c>
      <c r="B108" s="79" t="s">
        <v>242</v>
      </c>
      <c r="C108" s="80" t="str">
        <f>IFERROR(VLOOKUP(B108,Utilitaires!$C$9:$D$13,2,FALSE),"")</f>
        <v>Taux de VÉRACITÉ</v>
      </c>
      <c r="D108" s="96" t="s">
        <v>88</v>
      </c>
      <c r="E108" s="96" t="s">
        <v>88</v>
      </c>
    </row>
    <row r="109" spans="1:5" ht="80.25" customHeight="1">
      <c r="A109" s="78" t="s">
        <v>299</v>
      </c>
      <c r="B109" s="79" t="s">
        <v>242</v>
      </c>
      <c r="C109" s="80" t="str">
        <f>IFERROR(VLOOKUP(B109,Utilitaires!$C$9:$D$13,2,FALSE),"")</f>
        <v>Taux de VÉRACITÉ</v>
      </c>
      <c r="D109" s="96" t="s">
        <v>415</v>
      </c>
      <c r="E109" s="96" t="s">
        <v>88</v>
      </c>
    </row>
    <row r="110" spans="1:5" ht="60" customHeight="1">
      <c r="A110" s="78" t="s">
        <v>300</v>
      </c>
      <c r="B110" s="79" t="s">
        <v>242</v>
      </c>
      <c r="C110" s="80" t="str">
        <f>IFERROR(VLOOKUP(B110,Utilitaires!$C$9:$D$13,2,FALSE),"")</f>
        <v>Taux de VÉRACITÉ</v>
      </c>
      <c r="D110" s="96" t="s">
        <v>88</v>
      </c>
      <c r="E110" s="96" t="s">
        <v>88</v>
      </c>
    </row>
    <row r="111" spans="1:5" ht="33.75">
      <c r="A111" s="78" t="s">
        <v>207</v>
      </c>
      <c r="B111" s="79" t="s">
        <v>242</v>
      </c>
      <c r="C111" s="80" t="str">
        <f>IFERROR(VLOOKUP(B111,Utilitaires!$C$9:$D$13,2,FALSE),"")</f>
        <v>Taux de VÉRACITÉ</v>
      </c>
      <c r="D111" s="96" t="s">
        <v>88</v>
      </c>
      <c r="E111" s="96" t="s">
        <v>88</v>
      </c>
    </row>
    <row r="112" spans="1:5" ht="48" customHeight="1">
      <c r="A112" s="78" t="s">
        <v>250</v>
      </c>
      <c r="B112" s="79" t="s">
        <v>242</v>
      </c>
      <c r="C112" s="80" t="str">
        <f>IFERROR(VLOOKUP(B112,Utilitaires!$C$9:$D$13,2,FALSE),"")</f>
        <v>Taux de VÉRACITÉ</v>
      </c>
      <c r="D112" s="96" t="s">
        <v>88</v>
      </c>
      <c r="E112" s="96" t="s">
        <v>88</v>
      </c>
    </row>
    <row r="113" spans="1:5" ht="60.95" customHeight="1">
      <c r="A113" s="78" t="s">
        <v>208</v>
      </c>
      <c r="B113" s="79" t="s">
        <v>242</v>
      </c>
      <c r="C113" s="80" t="str">
        <f>IFERROR(VLOOKUP(B113,Utilitaires!$C$9:$D$13,2,FALSE),"")</f>
        <v>Taux de VÉRACITÉ</v>
      </c>
      <c r="D113" s="96" t="s">
        <v>88</v>
      </c>
      <c r="E113" s="96" t="s">
        <v>88</v>
      </c>
    </row>
    <row r="114" spans="1:5" ht="60.95" customHeight="1">
      <c r="A114" s="78" t="s">
        <v>301</v>
      </c>
      <c r="B114" s="79" t="s">
        <v>242</v>
      </c>
      <c r="C114" s="80" t="str">
        <f>IFERROR(VLOOKUP(B114,Utilitaires!$C$9:$D$13,2,FALSE),"")</f>
        <v>Taux de VÉRACITÉ</v>
      </c>
      <c r="D114" s="96" t="s">
        <v>88</v>
      </c>
      <c r="E114" s="96" t="s">
        <v>88</v>
      </c>
    </row>
    <row r="115" spans="1:5" ht="60.95" customHeight="1">
      <c r="A115" s="78" t="s">
        <v>468</v>
      </c>
      <c r="B115" s="79" t="s">
        <v>242</v>
      </c>
      <c r="C115" s="80" t="str">
        <f>IFERROR(VLOOKUP(B115,Utilitaires!$C$9:$D$13,2,FALSE),"")</f>
        <v>Taux de VÉRACITÉ</v>
      </c>
      <c r="D115" s="96" t="s">
        <v>88</v>
      </c>
      <c r="E115" s="96" t="s">
        <v>88</v>
      </c>
    </row>
    <row r="116" spans="1:5" s="60" customFormat="1" ht="39.950000000000003" customHeight="1">
      <c r="A116" s="100" t="s">
        <v>417</v>
      </c>
      <c r="B116" s="99" t="str">
        <f>IFERROR(VLOOKUP(C116,Utilitaires!$G$9:$J$13,2,FALSE),"")</f>
        <v/>
      </c>
      <c r="C116" s="98" t="str">
        <f>IFERROR(SUMIFS(C117:C120,C117:C120,"&lt;&gt;Taux de véracité",C117:C120,"&lt;&gt;NA")/COUNTIFS(C117:C120,"&lt;&gt;NA",C117:C120,"&lt;&gt;Taux de véracité"),"")</f>
        <v/>
      </c>
      <c r="D116" s="99" t="str">
        <f>IFERROR(VLOOKUP(E116,Utilitaires!$G$9:$J$13,2,FALSE),"")</f>
        <v/>
      </c>
      <c r="E116" s="220" t="str">
        <f>IFERROR(IF(C116="",Utilitaires!$B$2,VLOOKUP(C116,Utilitaires!$E$9:$G$13,3)),"")</f>
        <v>En attente…</v>
      </c>
    </row>
    <row r="117" spans="1:5" ht="92.25" customHeight="1">
      <c r="A117" s="78" t="s">
        <v>418</v>
      </c>
      <c r="B117" s="79" t="s">
        <v>242</v>
      </c>
      <c r="C117" s="80" t="str">
        <f>IFERROR(VLOOKUP(B117,Utilitaires!$C$9:$D$13,2,FALSE),"")</f>
        <v>Taux de VÉRACITÉ</v>
      </c>
      <c r="D117" s="96" t="s">
        <v>88</v>
      </c>
      <c r="E117" s="96" t="s">
        <v>88</v>
      </c>
    </row>
    <row r="118" spans="1:5" ht="66" customHeight="1">
      <c r="A118" s="78" t="s">
        <v>302</v>
      </c>
      <c r="B118" s="79" t="s">
        <v>242</v>
      </c>
      <c r="C118" s="80" t="str">
        <f>IFERROR(VLOOKUP(B118,Utilitaires!$C$9:$D$13,2,FALSE),"")</f>
        <v>Taux de VÉRACITÉ</v>
      </c>
      <c r="D118" s="96" t="s">
        <v>303</v>
      </c>
      <c r="E118" s="96" t="s">
        <v>88</v>
      </c>
    </row>
    <row r="119" spans="1:5" ht="66" customHeight="1">
      <c r="A119" s="78" t="s">
        <v>209</v>
      </c>
      <c r="B119" s="79" t="s">
        <v>242</v>
      </c>
      <c r="C119" s="80" t="str">
        <f>IFERROR(VLOOKUP(B119,Utilitaires!$C$9:$D$13,2,FALSE),"")</f>
        <v>Taux de VÉRACITÉ</v>
      </c>
      <c r="D119" s="96" t="s">
        <v>303</v>
      </c>
      <c r="E119" s="96" t="s">
        <v>88</v>
      </c>
    </row>
    <row r="120" spans="1:5" ht="66" customHeight="1">
      <c r="A120" s="78" t="s">
        <v>210</v>
      </c>
      <c r="B120" s="79" t="s">
        <v>242</v>
      </c>
      <c r="C120" s="80" t="str">
        <f>IFERROR(VLOOKUP(B120,Utilitaires!$C$9:$D$13,2,FALSE),"")</f>
        <v>Taux de VÉRACITÉ</v>
      </c>
      <c r="D120" s="96" t="s">
        <v>303</v>
      </c>
      <c r="E120" s="96" t="s">
        <v>88</v>
      </c>
    </row>
    <row r="121" spans="1:5" s="60" customFormat="1" ht="39.950000000000003" customHeight="1">
      <c r="A121" s="100" t="s">
        <v>50</v>
      </c>
      <c r="B121" s="97"/>
      <c r="C121" s="98" t="str">
        <f>IFERROR(SUMIFS(C122:C129,C122:C129,"&lt;&gt;Taux de véracité",C122:C129,"&lt;&gt;NA")/COUNTIFS(C122:C129,"&lt;&gt;NA",C122:C129,"&lt;&gt;Taux de véracité"),"")</f>
        <v/>
      </c>
      <c r="D121" s="99" t="str">
        <f>IFERROR(VLOOKUP(E121,Utilitaires!$G$9:$J$13,2,FALSE),"")</f>
        <v/>
      </c>
      <c r="E121" s="220" t="str">
        <f>IFERROR(IF(C121="",Utilitaires!$B$2,VLOOKUP(C121,Utilitaires!$E$9:$G$13,3)),"")</f>
        <v>En attente…</v>
      </c>
    </row>
    <row r="122" spans="1:5" ht="32.25" customHeight="1">
      <c r="A122" s="78" t="s">
        <v>211</v>
      </c>
      <c r="B122" s="79" t="s">
        <v>242</v>
      </c>
      <c r="C122" s="80" t="str">
        <f>IFERROR(VLOOKUP(B122,Utilitaires!$C$9:$D$13,2,FALSE),"")</f>
        <v>Taux de VÉRACITÉ</v>
      </c>
      <c r="D122" s="96" t="s">
        <v>304</v>
      </c>
      <c r="E122" s="96" t="s">
        <v>88</v>
      </c>
    </row>
    <row r="123" spans="1:5" ht="64.5" customHeight="1">
      <c r="A123" s="78" t="s">
        <v>305</v>
      </c>
      <c r="B123" s="79" t="s">
        <v>242</v>
      </c>
      <c r="C123" s="80" t="str">
        <f>IFERROR(VLOOKUP(B123,Utilitaires!$C$9:$D$13,2,FALSE),"")</f>
        <v>Taux de VÉRACITÉ</v>
      </c>
      <c r="D123" s="96" t="s">
        <v>88</v>
      </c>
      <c r="E123" s="96" t="s">
        <v>88</v>
      </c>
    </row>
    <row r="124" spans="1:5" ht="32.25" customHeight="1">
      <c r="A124" s="78" t="s">
        <v>306</v>
      </c>
      <c r="B124" s="79" t="s">
        <v>242</v>
      </c>
      <c r="C124" s="80" t="str">
        <f>IFERROR(VLOOKUP(B124,Utilitaires!$C$9:$D$13,2,FALSE),"")</f>
        <v>Taux de VÉRACITÉ</v>
      </c>
      <c r="D124" s="96" t="s">
        <v>88</v>
      </c>
      <c r="E124" s="96" t="s">
        <v>88</v>
      </c>
    </row>
    <row r="125" spans="1:5" ht="46.5" customHeight="1">
      <c r="A125" s="78" t="s">
        <v>307</v>
      </c>
      <c r="B125" s="79" t="s">
        <v>242</v>
      </c>
      <c r="C125" s="80" t="str">
        <f>IFERROR(VLOOKUP(B125,Utilitaires!$C$9:$D$13,2,FALSE),"")</f>
        <v>Taux de VÉRACITÉ</v>
      </c>
      <c r="D125" s="96" t="s">
        <v>88</v>
      </c>
      <c r="E125" s="96" t="s">
        <v>88</v>
      </c>
    </row>
    <row r="126" spans="1:5" ht="46.5" customHeight="1">
      <c r="A126" s="78" t="s">
        <v>308</v>
      </c>
      <c r="B126" s="79" t="s">
        <v>242</v>
      </c>
      <c r="C126" s="80" t="str">
        <f>IFERROR(VLOOKUP(B126,Utilitaires!$C$9:$D$13,2,FALSE),"")</f>
        <v>Taux de VÉRACITÉ</v>
      </c>
      <c r="D126" s="96" t="s">
        <v>295</v>
      </c>
      <c r="E126" s="96" t="s">
        <v>88</v>
      </c>
    </row>
    <row r="127" spans="1:5" ht="39.75" customHeight="1">
      <c r="A127" s="78" t="s">
        <v>309</v>
      </c>
      <c r="B127" s="79" t="s">
        <v>242</v>
      </c>
      <c r="C127" s="80" t="str">
        <f>IFERROR(VLOOKUP(B127,Utilitaires!$C$9:$D$13,2,FALSE),"")</f>
        <v>Taux de VÉRACITÉ</v>
      </c>
      <c r="D127" s="96" t="s">
        <v>295</v>
      </c>
      <c r="E127" s="96" t="s">
        <v>88</v>
      </c>
    </row>
    <row r="128" spans="1:5" ht="53.25" customHeight="1">
      <c r="A128" s="78" t="s">
        <v>310</v>
      </c>
      <c r="B128" s="79" t="s">
        <v>242</v>
      </c>
      <c r="C128" s="80" t="str">
        <f>IFERROR(VLOOKUP(B128,Utilitaires!$C$9:$D$13,2,FALSE),"")</f>
        <v>Taux de VÉRACITÉ</v>
      </c>
      <c r="D128" s="96" t="s">
        <v>469</v>
      </c>
      <c r="E128" s="96" t="s">
        <v>88</v>
      </c>
    </row>
    <row r="129" spans="1:5" ht="32.25" customHeight="1">
      <c r="A129" s="78" t="s">
        <v>311</v>
      </c>
      <c r="B129" s="79" t="s">
        <v>242</v>
      </c>
      <c r="C129" s="80" t="str">
        <f>IFERROR(VLOOKUP(B129,Utilitaires!$C$9:$D$13,2,FALSE),"")</f>
        <v>Taux de VÉRACITÉ</v>
      </c>
      <c r="D129" s="96" t="s">
        <v>312</v>
      </c>
      <c r="E129" s="96" t="s">
        <v>88</v>
      </c>
    </row>
    <row r="130" spans="1:5" s="60" customFormat="1" ht="39.950000000000003" customHeight="1">
      <c r="A130" s="100" t="s">
        <v>51</v>
      </c>
      <c r="B130" s="97"/>
      <c r="C130" s="98" t="str">
        <f>IFERROR(SUMIFS(C131:C136,C131:C136,"&lt;&gt;Taux de véracité",C131:C136,"&lt;&gt;NA")/COUNTIFS(C131:C136,"&lt;&gt;NA",C131:C136,"&lt;&gt;Taux de véracité"),"")</f>
        <v/>
      </c>
      <c r="D130" s="99" t="str">
        <f>IFERROR(VLOOKUP(E130,Utilitaires!$G$9:$J$13,2,FALSE),"")</f>
        <v/>
      </c>
      <c r="E130" s="220" t="str">
        <f>IFERROR(IF(C130="",Utilitaires!$B$2,VLOOKUP(C130,Utilitaires!$E$9:$G$13,3)),"")</f>
        <v>En attente…</v>
      </c>
    </row>
    <row r="131" spans="1:5" ht="59.25" customHeight="1">
      <c r="A131" s="78" t="s">
        <v>251</v>
      </c>
      <c r="B131" s="79" t="s">
        <v>242</v>
      </c>
      <c r="C131" s="80" t="str">
        <f>IFERROR(VLOOKUP(B131,Utilitaires!$C$9:$D$13,2,FALSE),"")</f>
        <v>Taux de VÉRACITÉ</v>
      </c>
      <c r="D131" s="96" t="s">
        <v>88</v>
      </c>
      <c r="E131" s="96" t="s">
        <v>88</v>
      </c>
    </row>
    <row r="132" spans="1:5" ht="41.25" customHeight="1">
      <c r="A132" s="78" t="s">
        <v>252</v>
      </c>
      <c r="B132" s="79" t="s">
        <v>242</v>
      </c>
      <c r="C132" s="80" t="str">
        <f>IFERROR(VLOOKUP(B132,Utilitaires!$C$9:$D$13,2,FALSE),"")</f>
        <v>Taux de VÉRACITÉ</v>
      </c>
      <c r="D132" s="96" t="s">
        <v>88</v>
      </c>
      <c r="E132" s="96" t="s">
        <v>88</v>
      </c>
    </row>
    <row r="133" spans="1:5" ht="76.5" customHeight="1">
      <c r="A133" s="78" t="s">
        <v>253</v>
      </c>
      <c r="B133" s="79" t="s">
        <v>242</v>
      </c>
      <c r="C133" s="80" t="str">
        <f>IFERROR(VLOOKUP(B133,Utilitaires!$C$9:$D$13,2,FALSE),"")</f>
        <v>Taux de VÉRACITÉ</v>
      </c>
      <c r="D133" s="96" t="s">
        <v>88</v>
      </c>
      <c r="E133" s="96" t="s">
        <v>88</v>
      </c>
    </row>
    <row r="134" spans="1:5" ht="51.75" customHeight="1">
      <c r="A134" s="78" t="s">
        <v>254</v>
      </c>
      <c r="B134" s="79" t="s">
        <v>242</v>
      </c>
      <c r="C134" s="80" t="str">
        <f>IFERROR(VLOOKUP(B134,Utilitaires!$C$9:$D$13,2,FALSE),"")</f>
        <v>Taux de VÉRACITÉ</v>
      </c>
      <c r="D134" s="96" t="s">
        <v>88</v>
      </c>
      <c r="E134" s="96" t="s">
        <v>88</v>
      </c>
    </row>
    <row r="135" spans="1:5" ht="50.25" customHeight="1">
      <c r="A135" s="78" t="s">
        <v>255</v>
      </c>
      <c r="B135" s="79" t="s">
        <v>242</v>
      </c>
      <c r="C135" s="80" t="str">
        <f>IFERROR(VLOOKUP(B135,Utilitaires!$C$9:$D$13,2,FALSE),"")</f>
        <v>Taux de VÉRACITÉ</v>
      </c>
      <c r="D135" s="96" t="s">
        <v>88</v>
      </c>
      <c r="E135" s="96" t="s">
        <v>88</v>
      </c>
    </row>
    <row r="136" spans="1:5" ht="50.25" customHeight="1">
      <c r="A136" s="78" t="s">
        <v>256</v>
      </c>
      <c r="B136" s="79" t="s">
        <v>242</v>
      </c>
      <c r="C136" s="80" t="str">
        <f>IFERROR(VLOOKUP(B136,Utilitaires!$C$9:$D$13,2,FALSE),"")</f>
        <v>Taux de VÉRACITÉ</v>
      </c>
      <c r="D136" s="96" t="s">
        <v>88</v>
      </c>
      <c r="E136" s="96" t="s">
        <v>88</v>
      </c>
    </row>
    <row r="137" spans="1:5" s="60" customFormat="1" ht="39.950000000000003" customHeight="1">
      <c r="A137" s="100" t="s">
        <v>52</v>
      </c>
      <c r="B137" s="97"/>
      <c r="C137" s="98" t="str">
        <f>IFERROR(SUMIFS(C138:C145,C138:C145,"&lt;&gt;Taux de véracité",C138:C145,"&lt;&gt;NA")/COUNTIFS(C138:C145,"&lt;&gt;NA",C138:C145,"&lt;&gt;Taux de véracité"),"")</f>
        <v/>
      </c>
      <c r="D137" s="99" t="str">
        <f>IFERROR(VLOOKUP(E137,Utilitaires!$G$9:$J$13,2,FALSE),"")</f>
        <v/>
      </c>
      <c r="E137" s="220" t="str">
        <f>IFERROR(IF(C137="",Utilitaires!$B$2,VLOOKUP(C137,Utilitaires!$E$9:$G$13,3)),"")</f>
        <v>En attente…</v>
      </c>
    </row>
    <row r="138" spans="1:5" ht="36.75" customHeight="1">
      <c r="A138" s="78" t="s">
        <v>313</v>
      </c>
      <c r="B138" s="79" t="s">
        <v>242</v>
      </c>
      <c r="C138" s="80" t="str">
        <f>IFERROR(VLOOKUP(B138,Utilitaires!$C$9:$D$13,2,FALSE),"")</f>
        <v>Taux de VÉRACITÉ</v>
      </c>
      <c r="D138" s="96" t="s">
        <v>314</v>
      </c>
      <c r="E138" s="96" t="s">
        <v>88</v>
      </c>
    </row>
    <row r="139" spans="1:5" ht="48.75" customHeight="1">
      <c r="A139" s="78" t="s">
        <v>273</v>
      </c>
      <c r="B139" s="79" t="s">
        <v>242</v>
      </c>
      <c r="C139" s="80" t="str">
        <f>IFERROR(VLOOKUP(B139,Utilitaires!$C$9:$D$13,2,FALSE),"")</f>
        <v>Taux de VÉRACITÉ</v>
      </c>
      <c r="D139" s="96" t="s">
        <v>274</v>
      </c>
      <c r="E139" s="96" t="s">
        <v>88</v>
      </c>
    </row>
    <row r="140" spans="1:5" ht="48.75" customHeight="1">
      <c r="A140" s="78" t="s">
        <v>315</v>
      </c>
      <c r="B140" s="79" t="s">
        <v>242</v>
      </c>
      <c r="C140" s="80" t="str">
        <f>IFERROR(VLOOKUP(B140,Utilitaires!$C$9:$D$13,2,FALSE),"")</f>
        <v>Taux de VÉRACITÉ</v>
      </c>
      <c r="D140" s="96" t="s">
        <v>316</v>
      </c>
      <c r="E140" s="96" t="s">
        <v>88</v>
      </c>
    </row>
    <row r="141" spans="1:5" ht="60" customHeight="1">
      <c r="A141" s="78" t="s">
        <v>317</v>
      </c>
      <c r="B141" s="79" t="s">
        <v>242</v>
      </c>
      <c r="C141" s="80" t="str">
        <f>IFERROR(VLOOKUP(B141,Utilitaires!$C$9:$D$13,2,FALSE),"")</f>
        <v>Taux de VÉRACITÉ</v>
      </c>
      <c r="D141" s="96" t="s">
        <v>88</v>
      </c>
      <c r="E141" s="96" t="s">
        <v>88</v>
      </c>
    </row>
    <row r="142" spans="1:5" ht="36.75" customHeight="1">
      <c r="A142" s="78" t="s">
        <v>318</v>
      </c>
      <c r="B142" s="79" t="s">
        <v>242</v>
      </c>
      <c r="C142" s="80" t="str">
        <f>IFERROR(VLOOKUP(B142,Utilitaires!$C$9:$D$13,2,FALSE),"")</f>
        <v>Taux de VÉRACITÉ</v>
      </c>
      <c r="D142" s="96" t="s">
        <v>88</v>
      </c>
      <c r="E142" s="96" t="s">
        <v>88</v>
      </c>
    </row>
    <row r="143" spans="1:5" ht="36.75" customHeight="1">
      <c r="A143" s="78" t="s">
        <v>319</v>
      </c>
      <c r="B143" s="79" t="s">
        <v>242</v>
      </c>
      <c r="C143" s="80" t="str">
        <f>IFERROR(VLOOKUP(B143,Utilitaires!$C$9:$D$13,2,FALSE),"")</f>
        <v>Taux de VÉRACITÉ</v>
      </c>
      <c r="D143" s="96" t="s">
        <v>88</v>
      </c>
      <c r="E143" s="96" t="s">
        <v>88</v>
      </c>
    </row>
    <row r="144" spans="1:5" ht="36.75" customHeight="1">
      <c r="A144" s="78" t="s">
        <v>320</v>
      </c>
      <c r="B144" s="79" t="s">
        <v>242</v>
      </c>
      <c r="C144" s="80" t="str">
        <f>IFERROR(VLOOKUP(B144,Utilitaires!$C$9:$D$13,2,FALSE),"")</f>
        <v>Taux de VÉRACITÉ</v>
      </c>
      <c r="D144" s="96" t="s">
        <v>88</v>
      </c>
      <c r="E144" s="96" t="s">
        <v>88</v>
      </c>
    </row>
    <row r="145" spans="1:5" ht="74.25" customHeight="1">
      <c r="A145" s="78" t="s">
        <v>321</v>
      </c>
      <c r="B145" s="79" t="s">
        <v>242</v>
      </c>
      <c r="C145" s="80" t="str">
        <f>IFERROR(VLOOKUP(B145,Utilitaires!$C$9:$D$13,2,FALSE),"")</f>
        <v>Taux de VÉRACITÉ</v>
      </c>
      <c r="D145" s="96" t="s">
        <v>322</v>
      </c>
      <c r="E145" s="96" t="s">
        <v>88</v>
      </c>
    </row>
    <row r="146" spans="1:5" s="60" customFormat="1" ht="39.950000000000003" customHeight="1">
      <c r="A146" s="100" t="s">
        <v>257</v>
      </c>
      <c r="B146" s="97"/>
      <c r="C146" s="98" t="str">
        <f>IFERROR(SUMIFS(C147:C149,C147:C149,"&lt;&gt;Taux de véracité",C147:C149,"&lt;&gt;NA")/COUNTIFS(C147:C149,"&lt;&gt;NA",C147:C149,"&lt;&gt;Taux de véracité"),"")</f>
        <v/>
      </c>
      <c r="D146" s="99" t="str">
        <f>IFERROR(VLOOKUP(E146,Utilitaires!$G$9:$J$13,2,FALSE),"")</f>
        <v/>
      </c>
      <c r="E146" s="220" t="str">
        <f>IFERROR(IF(C146="",Utilitaires!$B$2,VLOOKUP(C146,Utilitaires!$E$9:$G$13,3)),"")</f>
        <v>En attente…</v>
      </c>
    </row>
    <row r="147" spans="1:5" s="60" customFormat="1" ht="56.25" customHeight="1">
      <c r="A147" s="78" t="s">
        <v>323</v>
      </c>
      <c r="B147" s="79" t="s">
        <v>242</v>
      </c>
      <c r="C147" s="80" t="str">
        <f>IFERROR(VLOOKUP(B147,Utilitaires!$C$9:$D$13,2,FALSE),"")</f>
        <v>Taux de VÉRACITÉ</v>
      </c>
      <c r="D147" s="96" t="s">
        <v>88</v>
      </c>
      <c r="E147" s="96" t="s">
        <v>88</v>
      </c>
    </row>
    <row r="148" spans="1:5" s="60" customFormat="1" ht="61.5" customHeight="1">
      <c r="A148" s="78" t="s">
        <v>324</v>
      </c>
      <c r="B148" s="79" t="s">
        <v>242</v>
      </c>
      <c r="C148" s="80" t="str">
        <f>IFERROR(VLOOKUP(B148,Utilitaires!$C$9:$D$13,2,FALSE),"")</f>
        <v>Taux de VÉRACITÉ</v>
      </c>
      <c r="D148" s="96" t="s">
        <v>88</v>
      </c>
      <c r="E148" s="96" t="s">
        <v>88</v>
      </c>
    </row>
    <row r="149" spans="1:5" s="60" customFormat="1" ht="61.5" customHeight="1">
      <c r="A149" s="78" t="s">
        <v>325</v>
      </c>
      <c r="B149" s="79" t="s">
        <v>242</v>
      </c>
      <c r="C149" s="80" t="str">
        <f>IFERROR(VLOOKUP(B149,Utilitaires!$C$9:$D$13,2,FALSE),"")</f>
        <v>Taux de VÉRACITÉ</v>
      </c>
      <c r="D149" s="96" t="s">
        <v>88</v>
      </c>
      <c r="E149" s="96" t="s">
        <v>88</v>
      </c>
    </row>
    <row r="150" spans="1:5" s="60" customFormat="1" ht="39.950000000000003" customHeight="1">
      <c r="A150" s="100" t="s">
        <v>53</v>
      </c>
      <c r="B150" s="97"/>
      <c r="C150" s="98" t="str">
        <f>IFERROR(SUMIFS(C151:C157,C151:C157,"&lt;&gt;Taux de véracité",C151:C157,"&lt;&gt;NA")/COUNTIFS(C151:C157,"&lt;&gt;NA",C151:C157,"&lt;&gt;Taux de véracité"),"")</f>
        <v/>
      </c>
      <c r="D150" s="99" t="str">
        <f>IFERROR(VLOOKUP(E150,Utilitaires!$G$9:$J$13,2,FALSE),"")</f>
        <v/>
      </c>
      <c r="E150" s="220" t="str">
        <f>IFERROR(IF(C150="",Utilitaires!$B$2,VLOOKUP(C150,Utilitaires!$E$9:$G$13,3)),"")</f>
        <v>En attente…</v>
      </c>
    </row>
    <row r="151" spans="1:5" ht="56.1" customHeight="1">
      <c r="A151" s="78" t="s">
        <v>326</v>
      </c>
      <c r="B151" s="79" t="s">
        <v>242</v>
      </c>
      <c r="C151" s="80" t="str">
        <f>IFERROR(VLOOKUP(B151,Utilitaires!$C$9:$D$13,2,FALSE),"")</f>
        <v>Taux de VÉRACITÉ</v>
      </c>
      <c r="D151" s="96" t="s">
        <v>88</v>
      </c>
      <c r="E151" s="96" t="s">
        <v>88</v>
      </c>
    </row>
    <row r="152" spans="1:5" ht="33.75" customHeight="1">
      <c r="A152" s="78" t="s">
        <v>327</v>
      </c>
      <c r="B152" s="79" t="s">
        <v>242</v>
      </c>
      <c r="C152" s="80" t="str">
        <f>IFERROR(VLOOKUP(B152,Utilitaires!$C$9:$D$13,2,FALSE),"")</f>
        <v>Taux de VÉRACITÉ</v>
      </c>
      <c r="D152" s="96" t="s">
        <v>88</v>
      </c>
      <c r="E152" s="96" t="s">
        <v>88</v>
      </c>
    </row>
    <row r="153" spans="1:5" ht="45">
      <c r="A153" s="78" t="s">
        <v>328</v>
      </c>
      <c r="B153" s="79" t="s">
        <v>242</v>
      </c>
      <c r="C153" s="80" t="str">
        <f>IFERROR(VLOOKUP(B153,Utilitaires!$C$9:$D$13,2,FALSE),"")</f>
        <v>Taux de VÉRACITÉ</v>
      </c>
      <c r="D153" s="96" t="s">
        <v>88</v>
      </c>
      <c r="E153" s="96" t="s">
        <v>88</v>
      </c>
    </row>
    <row r="154" spans="1:5" ht="40.5" customHeight="1">
      <c r="A154" s="78" t="s">
        <v>329</v>
      </c>
      <c r="B154" s="79" t="s">
        <v>242</v>
      </c>
      <c r="C154" s="80" t="str">
        <f>IFERROR(VLOOKUP(B154,Utilitaires!$C$9:$D$13,2,FALSE),"")</f>
        <v>Taux de VÉRACITÉ</v>
      </c>
      <c r="D154" s="96" t="s">
        <v>88</v>
      </c>
      <c r="E154" s="96" t="s">
        <v>88</v>
      </c>
    </row>
    <row r="155" spans="1:5" ht="40.5" customHeight="1">
      <c r="A155" s="78" t="s">
        <v>330</v>
      </c>
      <c r="B155" s="79" t="s">
        <v>242</v>
      </c>
      <c r="C155" s="80" t="str">
        <f>IFERROR(VLOOKUP(B155,Utilitaires!$C$9:$D$13,2,FALSE),"")</f>
        <v>Taux de VÉRACITÉ</v>
      </c>
      <c r="D155" s="96" t="s">
        <v>88</v>
      </c>
      <c r="E155" s="96" t="s">
        <v>88</v>
      </c>
    </row>
    <row r="156" spans="1:5" ht="40.5" customHeight="1">
      <c r="A156" s="78" t="s">
        <v>331</v>
      </c>
      <c r="B156" s="79" t="s">
        <v>242</v>
      </c>
      <c r="C156" s="80" t="str">
        <f>IFERROR(VLOOKUP(B156,Utilitaires!$C$9:$D$13,2,FALSE),"")</f>
        <v>Taux de VÉRACITÉ</v>
      </c>
      <c r="D156" s="96" t="s">
        <v>88</v>
      </c>
      <c r="E156" s="96" t="s">
        <v>88</v>
      </c>
    </row>
    <row r="157" spans="1:5" ht="60" customHeight="1">
      <c r="A157" s="78" t="s">
        <v>332</v>
      </c>
      <c r="B157" s="79" t="s">
        <v>242</v>
      </c>
      <c r="C157" s="80" t="str">
        <f>IFERROR(VLOOKUP(B157,Utilitaires!$C$9:$D$13,2,FALSE),"")</f>
        <v>Taux de VÉRACITÉ</v>
      </c>
      <c r="D157" s="96" t="s">
        <v>88</v>
      </c>
      <c r="E157" s="96" t="s">
        <v>88</v>
      </c>
    </row>
    <row r="158" spans="1:5" s="60" customFormat="1" ht="39.950000000000003" customHeight="1">
      <c r="A158" s="74" t="s">
        <v>87</v>
      </c>
      <c r="B158" s="75"/>
      <c r="C158" s="76" t="str">
        <f>IFERROR(AVERAGE(C159),"")</f>
        <v/>
      </c>
      <c r="D158" s="101" t="str">
        <f>IFERROR(VLOOKUP(E158,Utilitaires!$G$9:$J$13,2,FALSE),"")</f>
        <v/>
      </c>
      <c r="E158" s="216" t="str">
        <f>IFERROR(IF(C158="",Utilitaires!$B$2,VLOOKUP(C158,Utilitaires!$E$9:$G$13,3)),"")</f>
        <v>En attente…</v>
      </c>
    </row>
    <row r="159" spans="1:5" s="60" customFormat="1" ht="39.950000000000003" customHeight="1">
      <c r="A159" s="100" t="s">
        <v>54</v>
      </c>
      <c r="B159" s="97"/>
      <c r="C159" s="98" t="str">
        <f>IFERROR(SUMIFS(C160:C243,C160:C243,"&lt;&gt;Taux de véracité",C160:C243,"&lt;&gt;NA")/COUNTIFS(C160:C243,"&lt;&gt;NA",C160:C243,"&lt;&gt;Taux de véracité"),"")</f>
        <v/>
      </c>
      <c r="D159" s="99" t="str">
        <f>IFERROR(VLOOKUP(E159,Utilitaires!$G$9:$J$13,2,FALSE),"")</f>
        <v/>
      </c>
      <c r="E159" s="220" t="str">
        <f>IFERROR(IF(C159="",Utilitaires!$B$2,VLOOKUP(C159,Utilitaires!$E$9:$G$13,3)),"")</f>
        <v>En attente…</v>
      </c>
    </row>
    <row r="160" spans="1:5" ht="60" customHeight="1">
      <c r="A160" s="78" t="s">
        <v>333</v>
      </c>
      <c r="B160" s="79" t="s">
        <v>242</v>
      </c>
      <c r="C160" s="80" t="str">
        <f>IFERROR(VLOOKUP(B160,Utilitaires!$C$9:$D$13,2,FALSE),"")</f>
        <v>Taux de VÉRACITÉ</v>
      </c>
      <c r="D160" s="96" t="s">
        <v>88</v>
      </c>
      <c r="E160" s="96" t="s">
        <v>88</v>
      </c>
    </row>
    <row r="161" spans="1:5" ht="45">
      <c r="A161" s="78" t="s">
        <v>334</v>
      </c>
      <c r="B161" s="79" t="s">
        <v>242</v>
      </c>
      <c r="C161" s="80" t="str">
        <f>IFERROR(VLOOKUP(B161,Utilitaires!$C$9:$D$13,2,FALSE),"")</f>
        <v>Taux de VÉRACITÉ</v>
      </c>
      <c r="D161" s="96" t="s">
        <v>88</v>
      </c>
      <c r="E161" s="96" t="s">
        <v>88</v>
      </c>
    </row>
    <row r="162" spans="1:5" ht="62.25" customHeight="1">
      <c r="A162" s="78" t="s">
        <v>258</v>
      </c>
      <c r="B162" s="79" t="s">
        <v>242</v>
      </c>
      <c r="C162" s="80" t="str">
        <f>IFERROR(VLOOKUP(B162,Utilitaires!$C$9:$D$13,2,FALSE),"")</f>
        <v>Taux de VÉRACITÉ</v>
      </c>
      <c r="D162" s="96" t="s">
        <v>88</v>
      </c>
      <c r="E162" s="96" t="s">
        <v>88</v>
      </c>
    </row>
    <row r="163" spans="1:5" ht="62.25" customHeight="1">
      <c r="A163" s="78" t="s">
        <v>335</v>
      </c>
      <c r="B163" s="79" t="s">
        <v>242</v>
      </c>
      <c r="C163" s="80" t="str">
        <f>IFERROR(VLOOKUP(B163,Utilitaires!$C$9:$D$13,2,FALSE),"")</f>
        <v>Taux de VÉRACITÉ</v>
      </c>
      <c r="D163" s="96" t="s">
        <v>88</v>
      </c>
      <c r="E163" s="96" t="s">
        <v>88</v>
      </c>
    </row>
    <row r="164" spans="1:5" ht="62.25" customHeight="1">
      <c r="A164" s="78" t="s">
        <v>336</v>
      </c>
      <c r="B164" s="79" t="s">
        <v>242</v>
      </c>
      <c r="C164" s="80" t="str">
        <f>IFERROR(VLOOKUP(B164,Utilitaires!$C$9:$D$13,2,FALSE),"")</f>
        <v>Taux de VÉRACITÉ</v>
      </c>
      <c r="D164" s="96" t="s">
        <v>88</v>
      </c>
      <c r="E164" s="96" t="s">
        <v>88</v>
      </c>
    </row>
    <row r="165" spans="1:5" ht="62.25" customHeight="1">
      <c r="A165" s="78" t="s">
        <v>337</v>
      </c>
      <c r="B165" s="79" t="s">
        <v>242</v>
      </c>
      <c r="C165" s="80" t="str">
        <f>IFERROR(VLOOKUP(B165,Utilitaires!$C$9:$D$13,2,FALSE),"")</f>
        <v>Taux de VÉRACITÉ</v>
      </c>
      <c r="D165" s="96" t="s">
        <v>88</v>
      </c>
      <c r="E165" s="96" t="s">
        <v>88</v>
      </c>
    </row>
    <row r="166" spans="1:5" ht="62.25" customHeight="1">
      <c r="A166" s="78" t="s">
        <v>338</v>
      </c>
      <c r="B166" s="79" t="s">
        <v>242</v>
      </c>
      <c r="C166" s="80" t="str">
        <f>IFERROR(VLOOKUP(B166,Utilitaires!$C$9:$D$13,2,FALSE),"")</f>
        <v>Taux de VÉRACITÉ</v>
      </c>
      <c r="D166" s="96" t="s">
        <v>88</v>
      </c>
      <c r="E166" s="96" t="s">
        <v>88</v>
      </c>
    </row>
    <row r="167" spans="1:5" ht="62.25" customHeight="1">
      <c r="A167" s="78" t="s">
        <v>339</v>
      </c>
      <c r="B167" s="79" t="s">
        <v>242</v>
      </c>
      <c r="C167" s="80" t="str">
        <f>IFERROR(VLOOKUP(B167,Utilitaires!$C$9:$D$13,2,FALSE),"")</f>
        <v>Taux de VÉRACITÉ</v>
      </c>
      <c r="D167" s="96" t="s">
        <v>88</v>
      </c>
      <c r="E167" s="96" t="s">
        <v>88</v>
      </c>
    </row>
    <row r="168" spans="1:5" ht="62.25" customHeight="1">
      <c r="A168" s="78" t="s">
        <v>340</v>
      </c>
      <c r="B168" s="79" t="s">
        <v>242</v>
      </c>
      <c r="C168" s="80" t="str">
        <f>IFERROR(VLOOKUP(B168,Utilitaires!$C$9:$D$13,2,FALSE),"")</f>
        <v>Taux de VÉRACITÉ</v>
      </c>
      <c r="D168" s="96" t="s">
        <v>88</v>
      </c>
      <c r="E168" s="96" t="s">
        <v>88</v>
      </c>
    </row>
    <row r="169" spans="1:5" ht="59.25" customHeight="1">
      <c r="A169" s="78" t="s">
        <v>369</v>
      </c>
      <c r="B169" s="79" t="s">
        <v>242</v>
      </c>
      <c r="C169" s="80" t="str">
        <f>IFERROR(VLOOKUP(B169,Utilitaires!$C$9:$D$13,2,FALSE),"")</f>
        <v>Taux de VÉRACITÉ</v>
      </c>
      <c r="D169" s="96" t="s">
        <v>370</v>
      </c>
      <c r="E169" s="96" t="s">
        <v>88</v>
      </c>
    </row>
    <row r="170" spans="1:5" ht="55.5" customHeight="1">
      <c r="A170" s="78" t="s">
        <v>341</v>
      </c>
      <c r="B170" s="79" t="s">
        <v>242</v>
      </c>
      <c r="C170" s="80" t="str">
        <f>IFERROR(VLOOKUP(B170,Utilitaires!$C$9:$D$13,2,FALSE),"")</f>
        <v>Taux de VÉRACITÉ</v>
      </c>
      <c r="D170" s="96" t="s">
        <v>88</v>
      </c>
      <c r="E170" s="96" t="s">
        <v>88</v>
      </c>
    </row>
    <row r="171" spans="1:5" ht="55.5" customHeight="1">
      <c r="A171" s="78" t="s">
        <v>342</v>
      </c>
      <c r="B171" s="79" t="s">
        <v>242</v>
      </c>
      <c r="C171" s="80" t="str">
        <f>IFERROR(VLOOKUP(B171,Utilitaires!$C$9:$D$13,2,FALSE),"")</f>
        <v>Taux de VÉRACITÉ</v>
      </c>
      <c r="D171" s="96" t="s">
        <v>88</v>
      </c>
      <c r="E171" s="96" t="s">
        <v>88</v>
      </c>
    </row>
    <row r="172" spans="1:5" ht="55.5" customHeight="1">
      <c r="A172" s="78" t="s">
        <v>343</v>
      </c>
      <c r="B172" s="79" t="s">
        <v>242</v>
      </c>
      <c r="C172" s="80" t="str">
        <f>IFERROR(VLOOKUP(B172,Utilitaires!$C$9:$D$13,2,FALSE),"")</f>
        <v>Taux de VÉRACITÉ</v>
      </c>
      <c r="D172" s="96" t="s">
        <v>88</v>
      </c>
      <c r="E172" s="96" t="s">
        <v>88</v>
      </c>
    </row>
    <row r="173" spans="1:5" ht="55.5" customHeight="1">
      <c r="A173" s="78" t="s">
        <v>344</v>
      </c>
      <c r="B173" s="79" t="s">
        <v>242</v>
      </c>
      <c r="C173" s="80" t="str">
        <f>IFERROR(VLOOKUP(B173,Utilitaires!$C$9:$D$13,2,FALSE),"")</f>
        <v>Taux de VÉRACITÉ</v>
      </c>
      <c r="D173" s="96" t="s">
        <v>88</v>
      </c>
      <c r="E173" s="96" t="s">
        <v>88</v>
      </c>
    </row>
    <row r="174" spans="1:5" ht="64.5" customHeight="1">
      <c r="A174" s="78" t="s">
        <v>346</v>
      </c>
      <c r="B174" s="79" t="s">
        <v>242</v>
      </c>
      <c r="C174" s="80" t="str">
        <f>IFERROR(VLOOKUP(B174,Utilitaires!$C$9:$D$13,2,FALSE),"")</f>
        <v>Taux de VÉRACITÉ</v>
      </c>
      <c r="D174" s="96" t="s">
        <v>88</v>
      </c>
      <c r="E174" s="96" t="s">
        <v>88</v>
      </c>
    </row>
    <row r="175" spans="1:5" ht="30" customHeight="1">
      <c r="A175" s="78" t="s">
        <v>259</v>
      </c>
      <c r="B175" s="79" t="s">
        <v>242</v>
      </c>
      <c r="C175" s="80" t="str">
        <f>IFERROR(VLOOKUP(B175,Utilitaires!$C$9:$D$13,2,FALSE),"")</f>
        <v>Taux de VÉRACITÉ</v>
      </c>
      <c r="D175" s="96" t="s">
        <v>88</v>
      </c>
      <c r="E175" s="96" t="s">
        <v>88</v>
      </c>
    </row>
    <row r="176" spans="1:5" ht="30" customHeight="1">
      <c r="A176" s="78" t="s">
        <v>345</v>
      </c>
      <c r="B176" s="79" t="s">
        <v>242</v>
      </c>
      <c r="C176" s="80" t="str">
        <f>IFERROR(VLOOKUP(B176,Utilitaires!$C$9:$D$13,2,FALSE),"")</f>
        <v>Taux de VÉRACITÉ</v>
      </c>
      <c r="D176" s="96" t="s">
        <v>88</v>
      </c>
      <c r="E176" s="96" t="s">
        <v>88</v>
      </c>
    </row>
    <row r="177" spans="1:5" ht="24.75" customHeight="1">
      <c r="A177" s="78" t="s">
        <v>347</v>
      </c>
      <c r="B177" s="79" t="s">
        <v>242</v>
      </c>
      <c r="C177" s="80" t="str">
        <f>IFERROR(VLOOKUP(B177,Utilitaires!$C$9:$D$13,2,FALSE),"")</f>
        <v>Taux de VÉRACITÉ</v>
      </c>
      <c r="D177" s="96" t="s">
        <v>88</v>
      </c>
      <c r="E177" s="96" t="s">
        <v>88</v>
      </c>
    </row>
    <row r="178" spans="1:5" ht="40.5" customHeight="1">
      <c r="A178" s="78" t="s">
        <v>348</v>
      </c>
      <c r="B178" s="79" t="s">
        <v>242</v>
      </c>
      <c r="C178" s="80" t="str">
        <f>IFERROR(VLOOKUP(B178,Utilitaires!$C$9:$D$13,2,FALSE),"")</f>
        <v>Taux de VÉRACITÉ</v>
      </c>
      <c r="D178" s="96" t="s">
        <v>88</v>
      </c>
      <c r="E178" s="96" t="s">
        <v>88</v>
      </c>
    </row>
    <row r="179" spans="1:5" ht="40.5" customHeight="1">
      <c r="A179" s="78" t="s">
        <v>349</v>
      </c>
      <c r="B179" s="79" t="s">
        <v>242</v>
      </c>
      <c r="C179" s="80" t="str">
        <f>IFERROR(VLOOKUP(B179,Utilitaires!$C$9:$D$13,2,FALSE),"")</f>
        <v>Taux de VÉRACITÉ</v>
      </c>
      <c r="D179" s="96" t="s">
        <v>88</v>
      </c>
      <c r="E179" s="96" t="s">
        <v>88</v>
      </c>
    </row>
    <row r="180" spans="1:5" ht="40.5" customHeight="1">
      <c r="A180" s="78" t="s">
        <v>350</v>
      </c>
      <c r="B180" s="79" t="s">
        <v>242</v>
      </c>
      <c r="C180" s="80" t="str">
        <f>IFERROR(VLOOKUP(B180,Utilitaires!$C$9:$D$13,2,FALSE),"")</f>
        <v>Taux de VÉRACITÉ</v>
      </c>
      <c r="D180" s="96" t="s">
        <v>88</v>
      </c>
      <c r="E180" s="96" t="s">
        <v>88</v>
      </c>
    </row>
    <row r="181" spans="1:5" ht="40.5" customHeight="1">
      <c r="A181" s="78" t="s">
        <v>351</v>
      </c>
      <c r="B181" s="79" t="s">
        <v>242</v>
      </c>
      <c r="C181" s="80" t="str">
        <f>IFERROR(VLOOKUP(B181,Utilitaires!$C$9:$D$13,2,FALSE),"")</f>
        <v>Taux de VÉRACITÉ</v>
      </c>
      <c r="D181" s="96" t="s">
        <v>88</v>
      </c>
      <c r="E181" s="96" t="s">
        <v>88</v>
      </c>
    </row>
    <row r="182" spans="1:5" ht="46.5" customHeight="1">
      <c r="A182" s="78" t="s">
        <v>352</v>
      </c>
      <c r="B182" s="79" t="s">
        <v>242</v>
      </c>
      <c r="C182" s="80" t="str">
        <f>IFERROR(VLOOKUP(B182,Utilitaires!$C$9:$D$13,2,FALSE),"")</f>
        <v>Taux de VÉRACITÉ</v>
      </c>
      <c r="D182" s="96" t="s">
        <v>88</v>
      </c>
      <c r="E182" s="96" t="s">
        <v>88</v>
      </c>
    </row>
    <row r="183" spans="1:5" ht="46.5" customHeight="1">
      <c r="A183" s="78" t="s">
        <v>353</v>
      </c>
      <c r="B183" s="79" t="s">
        <v>242</v>
      </c>
      <c r="C183" s="80" t="str">
        <f>IFERROR(VLOOKUP(B183,Utilitaires!$C$9:$D$13,2,FALSE),"")</f>
        <v>Taux de VÉRACITÉ</v>
      </c>
      <c r="D183" s="96" t="s">
        <v>88</v>
      </c>
      <c r="E183" s="96" t="s">
        <v>88</v>
      </c>
    </row>
    <row r="184" spans="1:5" ht="40.5" customHeight="1">
      <c r="A184" s="78" t="s">
        <v>354</v>
      </c>
      <c r="B184" s="79" t="s">
        <v>242</v>
      </c>
      <c r="C184" s="80" t="str">
        <f>IFERROR(VLOOKUP(B184,Utilitaires!$C$9:$D$13,2,FALSE),"")</f>
        <v>Taux de VÉRACITÉ</v>
      </c>
      <c r="D184" s="96" t="s">
        <v>88</v>
      </c>
      <c r="E184" s="96" t="s">
        <v>88</v>
      </c>
    </row>
    <row r="185" spans="1:5" ht="40.5" customHeight="1">
      <c r="A185" s="78" t="s">
        <v>355</v>
      </c>
      <c r="B185" s="79" t="s">
        <v>242</v>
      </c>
      <c r="C185" s="80" t="str">
        <f>IFERROR(VLOOKUP(B185,Utilitaires!$C$9:$D$13,2,FALSE),"")</f>
        <v>Taux de VÉRACITÉ</v>
      </c>
      <c r="D185" s="96" t="s">
        <v>88</v>
      </c>
      <c r="E185" s="96" t="s">
        <v>88</v>
      </c>
    </row>
    <row r="186" spans="1:5" ht="24.75" customHeight="1">
      <c r="A186" s="78" t="s">
        <v>356</v>
      </c>
      <c r="B186" s="79" t="s">
        <v>242</v>
      </c>
      <c r="C186" s="80" t="str">
        <f>IFERROR(VLOOKUP(B186,Utilitaires!$C$9:$D$13,2,FALSE),"")</f>
        <v>Taux de VÉRACITÉ</v>
      </c>
      <c r="D186" s="96" t="s">
        <v>88</v>
      </c>
      <c r="E186" s="96" t="s">
        <v>88</v>
      </c>
    </row>
    <row r="187" spans="1:5" ht="72" customHeight="1">
      <c r="A187" s="78" t="s">
        <v>357</v>
      </c>
      <c r="B187" s="79" t="s">
        <v>242</v>
      </c>
      <c r="C187" s="80" t="str">
        <f>IFERROR(VLOOKUP(B187,Utilitaires!$C$9:$D$13,2,FALSE),"")</f>
        <v>Taux de VÉRACITÉ</v>
      </c>
      <c r="D187" s="96" t="s">
        <v>88</v>
      </c>
      <c r="E187" s="96" t="s">
        <v>88</v>
      </c>
    </row>
    <row r="188" spans="1:5" ht="22.5">
      <c r="A188" s="78" t="s">
        <v>358</v>
      </c>
      <c r="B188" s="79" t="s">
        <v>242</v>
      </c>
      <c r="C188" s="80" t="str">
        <f>IFERROR(VLOOKUP(B188,Utilitaires!$C$9:$D$13,2,FALSE),"")</f>
        <v>Taux de VÉRACITÉ</v>
      </c>
      <c r="D188" s="96" t="s">
        <v>88</v>
      </c>
      <c r="E188" s="96" t="s">
        <v>88</v>
      </c>
    </row>
    <row r="189" spans="1:5" ht="48" customHeight="1">
      <c r="A189" s="102" t="s">
        <v>212</v>
      </c>
      <c r="B189" s="79" t="s">
        <v>242</v>
      </c>
      <c r="C189" s="80" t="str">
        <f>IFERROR(VLOOKUP(B189,Utilitaires!$C$9:$D$13,2,FALSE),"")</f>
        <v>Taux de VÉRACITÉ</v>
      </c>
      <c r="D189" s="96" t="s">
        <v>88</v>
      </c>
      <c r="E189" s="96" t="s">
        <v>88</v>
      </c>
    </row>
    <row r="190" spans="1:5" ht="27.75" customHeight="1">
      <c r="A190" s="78" t="s">
        <v>359</v>
      </c>
      <c r="B190" s="79" t="s">
        <v>242</v>
      </c>
      <c r="C190" s="80" t="str">
        <f>IFERROR(VLOOKUP(B190,Utilitaires!$C$9:$D$13,2,FALSE),"")</f>
        <v>Taux de VÉRACITÉ</v>
      </c>
      <c r="D190" s="96" t="s">
        <v>88</v>
      </c>
      <c r="E190" s="96" t="s">
        <v>88</v>
      </c>
    </row>
    <row r="191" spans="1:5" ht="27.75" customHeight="1">
      <c r="A191" s="78" t="s">
        <v>360</v>
      </c>
      <c r="B191" s="79" t="s">
        <v>242</v>
      </c>
      <c r="C191" s="80" t="str">
        <f>IFERROR(VLOOKUP(B191,Utilitaires!$C$9:$D$13,2,FALSE),"")</f>
        <v>Taux de VÉRACITÉ</v>
      </c>
      <c r="D191" s="96" t="s">
        <v>88</v>
      </c>
      <c r="E191" s="96" t="s">
        <v>88</v>
      </c>
    </row>
    <row r="192" spans="1:5" ht="27.75" customHeight="1">
      <c r="A192" s="78" t="s">
        <v>361</v>
      </c>
      <c r="B192" s="79" t="s">
        <v>242</v>
      </c>
      <c r="C192" s="80" t="str">
        <f>IFERROR(VLOOKUP(B192,Utilitaires!$C$9:$D$13,2,FALSE),"")</f>
        <v>Taux de VÉRACITÉ</v>
      </c>
      <c r="D192" s="96" t="s">
        <v>88</v>
      </c>
      <c r="E192" s="96" t="s">
        <v>88</v>
      </c>
    </row>
    <row r="193" spans="1:5" ht="27.75" customHeight="1">
      <c r="A193" s="78" t="s">
        <v>362</v>
      </c>
      <c r="B193" s="79" t="s">
        <v>242</v>
      </c>
      <c r="C193" s="80" t="str">
        <f>IFERROR(VLOOKUP(B193,Utilitaires!$C$9:$D$13,2,FALSE),"")</f>
        <v>Taux de VÉRACITÉ</v>
      </c>
      <c r="D193" s="96" t="s">
        <v>88</v>
      </c>
      <c r="E193" s="96" t="s">
        <v>88</v>
      </c>
    </row>
    <row r="194" spans="1:5" ht="27.75" customHeight="1">
      <c r="A194" s="78" t="s">
        <v>363</v>
      </c>
      <c r="B194" s="79" t="s">
        <v>242</v>
      </c>
      <c r="C194" s="80" t="str">
        <f>IFERROR(VLOOKUP(B194,Utilitaires!$C$9:$D$13,2,FALSE),"")</f>
        <v>Taux de VÉRACITÉ</v>
      </c>
      <c r="D194" s="96" t="s">
        <v>88</v>
      </c>
      <c r="E194" s="96" t="s">
        <v>88</v>
      </c>
    </row>
    <row r="195" spans="1:5" ht="27.75" customHeight="1">
      <c r="A195" s="78" t="s">
        <v>364</v>
      </c>
      <c r="B195" s="79" t="s">
        <v>242</v>
      </c>
      <c r="C195" s="80" t="str">
        <f>IFERROR(VLOOKUP(B195,Utilitaires!$C$9:$D$13,2,FALSE),"")</f>
        <v>Taux de VÉRACITÉ</v>
      </c>
      <c r="D195" s="96" t="s">
        <v>88</v>
      </c>
      <c r="E195" s="96" t="s">
        <v>88</v>
      </c>
    </row>
    <row r="196" spans="1:5" ht="27.75" customHeight="1">
      <c r="A196" s="78" t="s">
        <v>365</v>
      </c>
      <c r="B196" s="79" t="s">
        <v>242</v>
      </c>
      <c r="C196" s="80" t="str">
        <f>IFERROR(VLOOKUP(B196,Utilitaires!$C$9:$D$13,2,FALSE),"")</f>
        <v>Taux de VÉRACITÉ</v>
      </c>
      <c r="D196" s="96" t="s">
        <v>88</v>
      </c>
      <c r="E196" s="96" t="s">
        <v>88</v>
      </c>
    </row>
    <row r="197" spans="1:5" ht="27.75" customHeight="1">
      <c r="A197" s="78" t="s">
        <v>366</v>
      </c>
      <c r="B197" s="79" t="s">
        <v>242</v>
      </c>
      <c r="C197" s="80" t="str">
        <f>IFERROR(VLOOKUP(B197,Utilitaires!$C$9:$D$13,2,FALSE),"")</f>
        <v>Taux de VÉRACITÉ</v>
      </c>
      <c r="D197" s="96" t="s">
        <v>88</v>
      </c>
      <c r="E197" s="96" t="s">
        <v>88</v>
      </c>
    </row>
    <row r="198" spans="1:5" ht="35.25" customHeight="1">
      <c r="A198" s="78" t="s">
        <v>367</v>
      </c>
      <c r="B198" s="79" t="s">
        <v>242</v>
      </c>
      <c r="C198" s="80" t="str">
        <f>IFERROR(VLOOKUP(B198,Utilitaires!$C$9:$D$13,2,FALSE),"")</f>
        <v>Taux de VÉRACITÉ</v>
      </c>
      <c r="D198" s="96" t="s">
        <v>88</v>
      </c>
      <c r="E198" s="96" t="s">
        <v>88</v>
      </c>
    </row>
    <row r="199" spans="1:5" ht="27" customHeight="1">
      <c r="A199" s="102" t="s">
        <v>368</v>
      </c>
      <c r="B199" s="79" t="s">
        <v>242</v>
      </c>
      <c r="C199" s="80" t="str">
        <f>IFERROR(VLOOKUP(B199,Utilitaires!$C$9:$D$13,2,FALSE),"")</f>
        <v>Taux de VÉRACITÉ</v>
      </c>
      <c r="D199" s="96" t="s">
        <v>88</v>
      </c>
      <c r="E199" s="96" t="s">
        <v>88</v>
      </c>
    </row>
    <row r="200" spans="1:5" ht="43.5" customHeight="1">
      <c r="A200" s="78" t="s">
        <v>371</v>
      </c>
      <c r="B200" s="79" t="s">
        <v>242</v>
      </c>
      <c r="C200" s="80" t="str">
        <f>IFERROR(VLOOKUP(B200,Utilitaires!$C$9:$D$13,2,FALSE),"")</f>
        <v>Taux de VÉRACITÉ</v>
      </c>
      <c r="D200" s="96" t="s">
        <v>88</v>
      </c>
      <c r="E200" s="96" t="s">
        <v>88</v>
      </c>
    </row>
    <row r="201" spans="1:5" ht="27" customHeight="1">
      <c r="A201" s="78" t="s">
        <v>372</v>
      </c>
      <c r="B201" s="79" t="s">
        <v>242</v>
      </c>
      <c r="C201" s="80" t="str">
        <f>IFERROR(VLOOKUP(B201,Utilitaires!$C$9:$D$13,2,FALSE),"")</f>
        <v>Taux de VÉRACITÉ</v>
      </c>
      <c r="D201" s="96" t="s">
        <v>88</v>
      </c>
      <c r="E201" s="96" t="s">
        <v>88</v>
      </c>
    </row>
    <row r="202" spans="1:5" ht="27" customHeight="1">
      <c r="A202" s="78" t="s">
        <v>373</v>
      </c>
      <c r="B202" s="79" t="s">
        <v>242</v>
      </c>
      <c r="C202" s="80" t="str">
        <f>IFERROR(VLOOKUP(B202,Utilitaires!$C$9:$D$13,2,FALSE),"")</f>
        <v>Taux de VÉRACITÉ</v>
      </c>
      <c r="D202" s="96" t="s">
        <v>88</v>
      </c>
      <c r="E202" s="96" t="s">
        <v>88</v>
      </c>
    </row>
    <row r="203" spans="1:5" ht="28.5" customHeight="1">
      <c r="A203" s="78" t="s">
        <v>374</v>
      </c>
      <c r="B203" s="79" t="s">
        <v>242</v>
      </c>
      <c r="C203" s="80" t="str">
        <f>IFERROR(VLOOKUP(B203,Utilitaires!$C$9:$D$13,2,FALSE),"")</f>
        <v>Taux de VÉRACITÉ</v>
      </c>
      <c r="D203" s="96" t="s">
        <v>88</v>
      </c>
      <c r="E203" s="96" t="s">
        <v>88</v>
      </c>
    </row>
    <row r="204" spans="1:5" ht="38.25" customHeight="1">
      <c r="A204" s="78" t="s">
        <v>375</v>
      </c>
      <c r="B204" s="79" t="s">
        <v>242</v>
      </c>
      <c r="C204" s="80" t="str">
        <f>IFERROR(VLOOKUP(B204,Utilitaires!$C$9:$D$13,2,FALSE),"")</f>
        <v>Taux de VÉRACITÉ</v>
      </c>
      <c r="D204" s="96" t="s">
        <v>88</v>
      </c>
      <c r="E204" s="96" t="s">
        <v>88</v>
      </c>
    </row>
    <row r="205" spans="1:5" ht="39" customHeight="1">
      <c r="A205" s="78" t="s">
        <v>376</v>
      </c>
      <c r="B205" s="79" t="s">
        <v>242</v>
      </c>
      <c r="C205" s="80" t="str">
        <f>IFERROR(VLOOKUP(B205,Utilitaires!$C$9:$D$13,2,FALSE),"")</f>
        <v>Taux de VÉRACITÉ</v>
      </c>
      <c r="D205" s="96" t="s">
        <v>88</v>
      </c>
      <c r="E205" s="96" t="s">
        <v>88</v>
      </c>
    </row>
    <row r="206" spans="1:5" ht="50.25" customHeight="1">
      <c r="A206" s="78" t="s">
        <v>377</v>
      </c>
      <c r="B206" s="79" t="s">
        <v>242</v>
      </c>
      <c r="C206" s="80" t="str">
        <f>IFERROR(VLOOKUP(B206,Utilitaires!$C$9:$D$13,2,FALSE),"")</f>
        <v>Taux de VÉRACITÉ</v>
      </c>
      <c r="D206" s="96" t="s">
        <v>88</v>
      </c>
      <c r="E206" s="96" t="s">
        <v>88</v>
      </c>
    </row>
    <row r="207" spans="1:5" ht="48.75" customHeight="1">
      <c r="A207" s="78" t="s">
        <v>378</v>
      </c>
      <c r="B207" s="79" t="s">
        <v>242</v>
      </c>
      <c r="C207" s="80" t="str">
        <f>IFERROR(VLOOKUP(B207,Utilitaires!$C$9:$D$13,2,FALSE),"")</f>
        <v>Taux de VÉRACITÉ</v>
      </c>
      <c r="D207" s="96" t="s">
        <v>88</v>
      </c>
      <c r="E207" s="96" t="s">
        <v>88</v>
      </c>
    </row>
    <row r="208" spans="1:5" ht="28.5" customHeight="1">
      <c r="A208" s="78" t="s">
        <v>379</v>
      </c>
      <c r="B208" s="79" t="s">
        <v>242</v>
      </c>
      <c r="C208" s="80" t="str">
        <f>IFERROR(VLOOKUP(B208,Utilitaires!$C$9:$D$13,2,FALSE),"")</f>
        <v>Taux de VÉRACITÉ</v>
      </c>
      <c r="D208" s="96" t="s">
        <v>88</v>
      </c>
      <c r="E208" s="96" t="s">
        <v>88</v>
      </c>
    </row>
    <row r="209" spans="1:5" ht="39.75" customHeight="1">
      <c r="A209" s="78" t="s">
        <v>380</v>
      </c>
      <c r="B209" s="79" t="s">
        <v>242</v>
      </c>
      <c r="C209" s="80" t="str">
        <f>IFERROR(VLOOKUP(B209,Utilitaires!$C$9:$D$13,2,FALSE),"")</f>
        <v>Taux de VÉRACITÉ</v>
      </c>
      <c r="D209" s="96" t="s">
        <v>88</v>
      </c>
      <c r="E209" s="96" t="s">
        <v>88</v>
      </c>
    </row>
    <row r="210" spans="1:5" ht="53.25" customHeight="1">
      <c r="A210" s="78" t="s">
        <v>381</v>
      </c>
      <c r="B210" s="79" t="s">
        <v>242</v>
      </c>
      <c r="C210" s="80" t="str">
        <f>IFERROR(VLOOKUP(B210,Utilitaires!$C$9:$D$13,2,FALSE),"")</f>
        <v>Taux de VÉRACITÉ</v>
      </c>
      <c r="D210" s="96" t="s">
        <v>88</v>
      </c>
      <c r="E210" s="96" t="s">
        <v>88</v>
      </c>
    </row>
    <row r="211" spans="1:5" ht="28.5" customHeight="1">
      <c r="A211" s="78" t="s">
        <v>382</v>
      </c>
      <c r="B211" s="79" t="s">
        <v>242</v>
      </c>
      <c r="C211" s="80" t="str">
        <f>IFERROR(VLOOKUP(B211,Utilitaires!$C$9:$D$13,2,FALSE),"")</f>
        <v>Taux de VÉRACITÉ</v>
      </c>
      <c r="D211" s="96" t="s">
        <v>88</v>
      </c>
      <c r="E211" s="96" t="s">
        <v>88</v>
      </c>
    </row>
    <row r="212" spans="1:5" ht="28.5" customHeight="1">
      <c r="A212" s="78" t="s">
        <v>383</v>
      </c>
      <c r="B212" s="79" t="s">
        <v>242</v>
      </c>
      <c r="C212" s="80" t="str">
        <f>IFERROR(VLOOKUP(B212,Utilitaires!$C$9:$D$13,2,FALSE),"")</f>
        <v>Taux de VÉRACITÉ</v>
      </c>
      <c r="D212" s="96" t="s">
        <v>88</v>
      </c>
      <c r="E212" s="96" t="s">
        <v>88</v>
      </c>
    </row>
    <row r="213" spans="1:5" ht="28.5" customHeight="1">
      <c r="A213" s="78" t="s">
        <v>384</v>
      </c>
      <c r="B213" s="79" t="s">
        <v>242</v>
      </c>
      <c r="C213" s="80" t="str">
        <f>IFERROR(VLOOKUP(B213,Utilitaires!$C$9:$D$13,2,FALSE),"")</f>
        <v>Taux de VÉRACITÉ</v>
      </c>
      <c r="D213" s="96" t="s">
        <v>88</v>
      </c>
      <c r="E213" s="96" t="s">
        <v>88</v>
      </c>
    </row>
    <row r="214" spans="1:5" ht="28.5" customHeight="1">
      <c r="A214" s="78" t="s">
        <v>385</v>
      </c>
      <c r="B214" s="79" t="s">
        <v>242</v>
      </c>
      <c r="C214" s="80" t="str">
        <f>IFERROR(VLOOKUP(B214,Utilitaires!$C$9:$D$13,2,FALSE),"")</f>
        <v>Taux de VÉRACITÉ</v>
      </c>
      <c r="D214" s="96" t="s">
        <v>88</v>
      </c>
      <c r="E214" s="96" t="s">
        <v>88</v>
      </c>
    </row>
    <row r="215" spans="1:5" ht="28.5" customHeight="1">
      <c r="A215" s="78" t="s">
        <v>386</v>
      </c>
      <c r="B215" s="79" t="s">
        <v>242</v>
      </c>
      <c r="C215" s="80" t="str">
        <f>IFERROR(VLOOKUP(B215,Utilitaires!$C$9:$D$13,2,FALSE),"")</f>
        <v>Taux de VÉRACITÉ</v>
      </c>
      <c r="D215" s="96" t="s">
        <v>88</v>
      </c>
      <c r="E215" s="96" t="s">
        <v>88</v>
      </c>
    </row>
    <row r="216" spans="1:5" ht="86.25" customHeight="1">
      <c r="A216" s="78" t="s">
        <v>387</v>
      </c>
      <c r="B216" s="79" t="s">
        <v>242</v>
      </c>
      <c r="C216" s="80" t="str">
        <f>IFERROR(VLOOKUP(B216,Utilitaires!$C$9:$D$13,2,FALSE),"")</f>
        <v>Taux de VÉRACITÉ</v>
      </c>
      <c r="D216" s="96" t="s">
        <v>88</v>
      </c>
      <c r="E216" s="96" t="s">
        <v>88</v>
      </c>
    </row>
    <row r="217" spans="1:5" ht="48.95" customHeight="1">
      <c r="A217" s="78" t="s">
        <v>388</v>
      </c>
      <c r="B217" s="79" t="s">
        <v>242</v>
      </c>
      <c r="C217" s="80" t="str">
        <f>IFERROR(VLOOKUP(B217,Utilitaires!$C$9:$D$13,2,FALSE),"")</f>
        <v>Taux de VÉRACITÉ</v>
      </c>
      <c r="D217" s="96" t="s">
        <v>88</v>
      </c>
      <c r="E217" s="96" t="s">
        <v>88</v>
      </c>
    </row>
    <row r="218" spans="1:5" ht="48" customHeight="1">
      <c r="A218" s="78" t="s">
        <v>391</v>
      </c>
      <c r="B218" s="79" t="s">
        <v>242</v>
      </c>
      <c r="C218" s="80" t="str">
        <f>IFERROR(VLOOKUP(B218,Utilitaires!$C$9:$D$13,2,FALSE),"")</f>
        <v>Taux de VÉRACITÉ</v>
      </c>
      <c r="D218" s="96" t="s">
        <v>88</v>
      </c>
      <c r="E218" s="96" t="s">
        <v>88</v>
      </c>
    </row>
    <row r="219" spans="1:5" ht="52.5" customHeight="1">
      <c r="A219" s="78" t="s">
        <v>392</v>
      </c>
      <c r="B219" s="79" t="s">
        <v>242</v>
      </c>
      <c r="C219" s="80" t="str">
        <f>IFERROR(VLOOKUP(B219,Utilitaires!$C$9:$D$13,2,FALSE),"")</f>
        <v>Taux de VÉRACITÉ</v>
      </c>
      <c r="D219" s="96" t="s">
        <v>88</v>
      </c>
      <c r="E219" s="96" t="s">
        <v>88</v>
      </c>
    </row>
    <row r="220" spans="1:5" ht="56.25" customHeight="1">
      <c r="A220" s="78" t="s">
        <v>393</v>
      </c>
      <c r="B220" s="79" t="s">
        <v>242</v>
      </c>
      <c r="C220" s="80" t="str">
        <f>IFERROR(VLOOKUP(B220,Utilitaires!$C$9:$D$13,2,FALSE),"")</f>
        <v>Taux de VÉRACITÉ</v>
      </c>
      <c r="D220" s="96" t="s">
        <v>88</v>
      </c>
      <c r="E220" s="96" t="s">
        <v>88</v>
      </c>
    </row>
    <row r="221" spans="1:5" ht="32.25" customHeight="1">
      <c r="A221" s="78" t="s">
        <v>394</v>
      </c>
      <c r="B221" s="79" t="s">
        <v>242</v>
      </c>
      <c r="C221" s="80" t="str">
        <f>IFERROR(VLOOKUP(B221,Utilitaires!$C$9:$D$13,2,FALSE),"")</f>
        <v>Taux de VÉRACITÉ</v>
      </c>
      <c r="D221" s="96" t="s">
        <v>88</v>
      </c>
      <c r="E221" s="96" t="s">
        <v>88</v>
      </c>
    </row>
    <row r="222" spans="1:5" ht="42.75" customHeight="1">
      <c r="A222" s="78" t="s">
        <v>395</v>
      </c>
      <c r="B222" s="79" t="s">
        <v>242</v>
      </c>
      <c r="C222" s="80" t="str">
        <f>IFERROR(VLOOKUP(B222,Utilitaires!$C$9:$D$13,2,FALSE),"")</f>
        <v>Taux de VÉRACITÉ</v>
      </c>
      <c r="D222" s="96" t="s">
        <v>88</v>
      </c>
      <c r="E222" s="96" t="s">
        <v>88</v>
      </c>
    </row>
    <row r="223" spans="1:5" ht="32.25" customHeight="1">
      <c r="A223" s="78" t="s">
        <v>396</v>
      </c>
      <c r="B223" s="79" t="s">
        <v>242</v>
      </c>
      <c r="C223" s="80" t="str">
        <f>IFERROR(VLOOKUP(B223,Utilitaires!$C$9:$D$13,2,FALSE),"")</f>
        <v>Taux de VÉRACITÉ</v>
      </c>
      <c r="D223" s="96" t="s">
        <v>88</v>
      </c>
      <c r="E223" s="96" t="s">
        <v>88</v>
      </c>
    </row>
    <row r="224" spans="1:5" ht="91.5" customHeight="1">
      <c r="A224" s="78" t="s">
        <v>397</v>
      </c>
      <c r="B224" s="79" t="s">
        <v>242</v>
      </c>
      <c r="C224" s="80" t="str">
        <f>IFERROR(VLOOKUP(B224,Utilitaires!$C$9:$D$13,2,FALSE),"")</f>
        <v>Taux de VÉRACITÉ</v>
      </c>
      <c r="D224" s="96" t="s">
        <v>88</v>
      </c>
      <c r="E224" s="96" t="s">
        <v>88</v>
      </c>
    </row>
    <row r="225" spans="1:5" ht="45" customHeight="1">
      <c r="A225" s="78" t="s">
        <v>398</v>
      </c>
      <c r="B225" s="79" t="s">
        <v>242</v>
      </c>
      <c r="C225" s="80" t="str">
        <f>IFERROR(VLOOKUP(B225,Utilitaires!$C$9:$D$13,2,FALSE),"")</f>
        <v>Taux de VÉRACITÉ</v>
      </c>
      <c r="D225" s="96" t="s">
        <v>88</v>
      </c>
      <c r="E225" s="96" t="s">
        <v>88</v>
      </c>
    </row>
    <row r="226" spans="1:5" ht="75" customHeight="1">
      <c r="A226" s="78" t="s">
        <v>399</v>
      </c>
      <c r="B226" s="79" t="s">
        <v>242</v>
      </c>
      <c r="C226" s="80" t="str">
        <f>IFERROR(VLOOKUP(B226,Utilitaires!$C$9:$D$13,2,FALSE),"")</f>
        <v>Taux de VÉRACITÉ</v>
      </c>
      <c r="D226" s="96" t="s">
        <v>88</v>
      </c>
      <c r="E226" s="96" t="s">
        <v>88</v>
      </c>
    </row>
    <row r="227" spans="1:5" ht="69" customHeight="1">
      <c r="A227" s="78" t="s">
        <v>400</v>
      </c>
      <c r="B227" s="79" t="s">
        <v>242</v>
      </c>
      <c r="C227" s="80" t="str">
        <f>IFERROR(VLOOKUP(B227,Utilitaires!$C$9:$D$13,2,FALSE),"")</f>
        <v>Taux de VÉRACITÉ</v>
      </c>
      <c r="D227" s="96" t="s">
        <v>88</v>
      </c>
      <c r="E227" s="96" t="s">
        <v>88</v>
      </c>
    </row>
    <row r="228" spans="1:5" ht="45" customHeight="1">
      <c r="A228" s="78" t="s">
        <v>401</v>
      </c>
      <c r="B228" s="79" t="s">
        <v>242</v>
      </c>
      <c r="C228" s="80" t="str">
        <f>IFERROR(VLOOKUP(B228,Utilitaires!$C$9:$D$13,2,FALSE),"")</f>
        <v>Taux de VÉRACITÉ</v>
      </c>
      <c r="D228" s="96" t="s">
        <v>88</v>
      </c>
      <c r="E228" s="96" t="s">
        <v>88</v>
      </c>
    </row>
    <row r="229" spans="1:5" ht="45" customHeight="1">
      <c r="A229" s="78" t="s">
        <v>402</v>
      </c>
      <c r="B229" s="79" t="s">
        <v>242</v>
      </c>
      <c r="C229" s="80" t="str">
        <f>IFERROR(VLOOKUP(B229,Utilitaires!$C$9:$D$13,2,FALSE),"")</f>
        <v>Taux de VÉRACITÉ</v>
      </c>
      <c r="D229" s="96" t="s">
        <v>88</v>
      </c>
      <c r="E229" s="96" t="s">
        <v>88</v>
      </c>
    </row>
    <row r="230" spans="1:5" ht="54.75" customHeight="1">
      <c r="A230" s="78" t="s">
        <v>403</v>
      </c>
      <c r="B230" s="79" t="s">
        <v>242</v>
      </c>
      <c r="C230" s="80" t="str">
        <f>IFERROR(VLOOKUP(B230,Utilitaires!$C$9:$D$13,2,FALSE),"")</f>
        <v>Taux de VÉRACITÉ</v>
      </c>
      <c r="D230" s="96" t="s">
        <v>88</v>
      </c>
      <c r="E230" s="96" t="s">
        <v>88</v>
      </c>
    </row>
    <row r="231" spans="1:5" ht="80.099999999999994" customHeight="1">
      <c r="A231" s="78" t="s">
        <v>404</v>
      </c>
      <c r="B231" s="79" t="s">
        <v>242</v>
      </c>
      <c r="C231" s="80" t="str">
        <f>IFERROR(VLOOKUP(B231,Utilitaires!$C$9:$D$13,2,FALSE),"")</f>
        <v>Taux de VÉRACITÉ</v>
      </c>
      <c r="D231" s="96" t="s">
        <v>88</v>
      </c>
      <c r="E231" s="96" t="s">
        <v>88</v>
      </c>
    </row>
    <row r="232" spans="1:5" ht="47.25" customHeight="1">
      <c r="A232" s="78" t="s">
        <v>405</v>
      </c>
      <c r="B232" s="79" t="s">
        <v>242</v>
      </c>
      <c r="C232" s="80" t="str">
        <f>IFERROR(VLOOKUP(B232,Utilitaires!$C$9:$D$13,2,FALSE),"")</f>
        <v>Taux de VÉRACITÉ</v>
      </c>
      <c r="D232" s="96" t="s">
        <v>88</v>
      </c>
      <c r="E232" s="96" t="s">
        <v>88</v>
      </c>
    </row>
    <row r="233" spans="1:5" ht="81" customHeight="1">
      <c r="A233" s="78" t="s">
        <v>407</v>
      </c>
      <c r="B233" s="79" t="s">
        <v>242</v>
      </c>
      <c r="C233" s="80" t="str">
        <f>IFERROR(VLOOKUP(B233,Utilitaires!$C$9:$D$13,2,FALSE),"")</f>
        <v>Taux de VÉRACITÉ</v>
      </c>
      <c r="D233" s="96" t="s">
        <v>88</v>
      </c>
      <c r="E233" s="96" t="s">
        <v>88</v>
      </c>
    </row>
    <row r="234" spans="1:5" ht="39" customHeight="1">
      <c r="A234" s="78" t="s">
        <v>406</v>
      </c>
      <c r="B234" s="79" t="s">
        <v>242</v>
      </c>
      <c r="C234" s="80" t="str">
        <f>IFERROR(VLOOKUP(B234,Utilitaires!$C$9:$D$13,2,FALSE),"")</f>
        <v>Taux de VÉRACITÉ</v>
      </c>
      <c r="D234" s="96" t="s">
        <v>88</v>
      </c>
      <c r="E234" s="96" t="s">
        <v>88</v>
      </c>
    </row>
    <row r="235" spans="1:5" ht="39" customHeight="1">
      <c r="A235" s="78" t="s">
        <v>408</v>
      </c>
      <c r="B235" s="79" t="s">
        <v>242</v>
      </c>
      <c r="C235" s="80" t="str">
        <f>IFERROR(VLOOKUP(B235,Utilitaires!$C$9:$D$13,2,FALSE),"")</f>
        <v>Taux de VÉRACITÉ</v>
      </c>
      <c r="D235" s="96" t="s">
        <v>88</v>
      </c>
      <c r="E235" s="96" t="s">
        <v>88</v>
      </c>
    </row>
    <row r="236" spans="1:5" ht="27.75" customHeight="1">
      <c r="A236" s="78" t="s">
        <v>414</v>
      </c>
      <c r="B236" s="79" t="s">
        <v>242</v>
      </c>
      <c r="C236" s="80" t="str">
        <f>IFERROR(VLOOKUP(B236,Utilitaires!$C$9:$D$13,2,FALSE),"")</f>
        <v>Taux de VÉRACITÉ</v>
      </c>
      <c r="D236" s="96" t="s">
        <v>88</v>
      </c>
      <c r="E236" s="96" t="s">
        <v>88</v>
      </c>
    </row>
    <row r="237" spans="1:5" ht="40.5" customHeight="1">
      <c r="A237" s="78" t="s">
        <v>413</v>
      </c>
      <c r="B237" s="79" t="s">
        <v>242</v>
      </c>
      <c r="C237" s="80" t="str">
        <f>IFERROR(VLOOKUP(B237,Utilitaires!$C$9:$D$13,2,FALSE),"")</f>
        <v>Taux de VÉRACITÉ</v>
      </c>
      <c r="D237" s="96" t="s">
        <v>88</v>
      </c>
      <c r="E237" s="96" t="s">
        <v>88</v>
      </c>
    </row>
    <row r="238" spans="1:5" ht="57" customHeight="1">
      <c r="A238" s="78" t="s">
        <v>412</v>
      </c>
      <c r="B238" s="79" t="s">
        <v>242</v>
      </c>
      <c r="C238" s="80" t="str">
        <f>IFERROR(VLOOKUP(B238,Utilitaires!$C$9:$D$13,2,FALSE),"")</f>
        <v>Taux de VÉRACITÉ</v>
      </c>
      <c r="D238" s="96" t="s">
        <v>88</v>
      </c>
      <c r="E238" s="96" t="s">
        <v>88</v>
      </c>
    </row>
    <row r="239" spans="1:5" ht="51" customHeight="1">
      <c r="A239" s="78" t="s">
        <v>213</v>
      </c>
      <c r="B239" s="79" t="s">
        <v>242</v>
      </c>
      <c r="C239" s="80" t="str">
        <f>IFERROR(VLOOKUP(B239,Utilitaires!$C$9:$D$13,2,FALSE),"")</f>
        <v>Taux de VÉRACITÉ</v>
      </c>
      <c r="D239" s="96" t="s">
        <v>88</v>
      </c>
      <c r="E239" s="96" t="s">
        <v>88</v>
      </c>
    </row>
    <row r="240" spans="1:5" ht="48.95" customHeight="1">
      <c r="A240" s="78" t="s">
        <v>409</v>
      </c>
      <c r="B240" s="79" t="s">
        <v>242</v>
      </c>
      <c r="C240" s="80" t="str">
        <f>IFERROR(VLOOKUP(B240,Utilitaires!$C$9:$D$13,2,FALSE),"")</f>
        <v>Taux de VÉRACITÉ</v>
      </c>
      <c r="D240" s="96" t="s">
        <v>88</v>
      </c>
      <c r="E240" s="96" t="s">
        <v>88</v>
      </c>
    </row>
    <row r="241" spans="1:5" ht="21" customHeight="1">
      <c r="A241" s="78" t="s">
        <v>410</v>
      </c>
      <c r="B241" s="79" t="s">
        <v>242</v>
      </c>
      <c r="C241" s="80" t="str">
        <f>IFERROR(VLOOKUP(B241,Utilitaires!$C$9:$D$13,2,FALSE),"")</f>
        <v>Taux de VÉRACITÉ</v>
      </c>
      <c r="D241" s="96" t="s">
        <v>88</v>
      </c>
      <c r="E241" s="96" t="s">
        <v>88</v>
      </c>
    </row>
    <row r="242" spans="1:5" ht="21" customHeight="1">
      <c r="A242" s="78" t="s">
        <v>411</v>
      </c>
      <c r="B242" s="79" t="s">
        <v>242</v>
      </c>
      <c r="C242" s="80" t="str">
        <f>IFERROR(VLOOKUP(B242,Utilitaires!$C$9:$D$13,2,FALSE),"")</f>
        <v>Taux de VÉRACITÉ</v>
      </c>
      <c r="D242" s="96" t="s">
        <v>88</v>
      </c>
      <c r="E242" s="96" t="s">
        <v>88</v>
      </c>
    </row>
    <row r="243" spans="1:5" ht="75.75" customHeight="1">
      <c r="A243" s="78" t="s">
        <v>447</v>
      </c>
      <c r="B243" s="79" t="s">
        <v>242</v>
      </c>
      <c r="C243" s="80" t="str">
        <f>IFERROR(VLOOKUP(B243,Utilitaires!$C$9:$D$13,2,FALSE),"")</f>
        <v>Taux de VÉRACITÉ</v>
      </c>
      <c r="D243" s="96" t="s">
        <v>88</v>
      </c>
      <c r="E243" s="96" t="s">
        <v>88</v>
      </c>
    </row>
    <row r="244" spans="1:5" s="71" customFormat="1" ht="39.950000000000003" customHeight="1">
      <c r="A244" s="103" t="s">
        <v>57</v>
      </c>
      <c r="B244" s="73"/>
      <c r="C244" s="95" t="str">
        <f>IFERROR(AVERAGE(C245,C260,C263,C267,C272,C275),"")</f>
        <v/>
      </c>
      <c r="D244" s="222" t="str">
        <f>IFERROR(VLOOKUP(E244,Utilitaires!$G$9:$J$13,2,FALSE),"")</f>
        <v/>
      </c>
      <c r="E244" s="221" t="str">
        <f>IFERROR(IF(C244="",Utilitaires!$B$2,VLOOKUP(C244,Utilitaires!$E$9:$G$13,3)),"")</f>
        <v>En attente…</v>
      </c>
    </row>
    <row r="245" spans="1:5" s="60" customFormat="1" ht="39.950000000000003" customHeight="1">
      <c r="A245" s="74" t="s">
        <v>81</v>
      </c>
      <c r="B245" s="75"/>
      <c r="C245" s="76" t="str">
        <f>IFERROR(SUMIFS(C246:C259,C246:C259,"&lt;&gt;Taux de véracité",C246:C259,"&lt;&gt;NA")/COUNTIFS(C246:C259,"&lt;&gt;NA",C246:C259,"&lt;&gt;Taux de véracité"),"")</f>
        <v/>
      </c>
      <c r="D245" s="101" t="str">
        <f>IFERROR(VLOOKUP(E245,Utilitaires!$G$9:$J$13,2,FALSE),"")</f>
        <v/>
      </c>
      <c r="E245" s="216" t="str">
        <f>IFERROR(IF(C245="",Utilitaires!$B$2,VLOOKUP(C245,Utilitaires!$E$9:$G$13,3)),"")</f>
        <v>En attente…</v>
      </c>
    </row>
    <row r="246" spans="1:5" ht="40.5" customHeight="1">
      <c r="A246" s="78" t="s">
        <v>422</v>
      </c>
      <c r="B246" s="79" t="s">
        <v>242</v>
      </c>
      <c r="C246" s="80" t="str">
        <f>IFERROR(VLOOKUP(B246,Utilitaires!$C$9:$D$13,2,FALSE),"")</f>
        <v>Taux de VÉRACITÉ</v>
      </c>
      <c r="D246" s="96" t="s">
        <v>88</v>
      </c>
      <c r="E246" s="96" t="s">
        <v>88</v>
      </c>
    </row>
    <row r="247" spans="1:5" ht="40.5" customHeight="1">
      <c r="A247" s="78" t="s">
        <v>58</v>
      </c>
      <c r="B247" s="79" t="s">
        <v>242</v>
      </c>
      <c r="C247" s="80" t="str">
        <f>IFERROR(VLOOKUP(B247,Utilitaires!$C$9:$D$13,2,FALSE),"")</f>
        <v>Taux de VÉRACITÉ</v>
      </c>
      <c r="D247" s="96" t="s">
        <v>88</v>
      </c>
      <c r="E247" s="96" t="s">
        <v>88</v>
      </c>
    </row>
    <row r="248" spans="1:5" ht="40.5" customHeight="1">
      <c r="A248" s="78" t="s">
        <v>65</v>
      </c>
      <c r="B248" s="79" t="s">
        <v>242</v>
      </c>
      <c r="C248" s="80" t="str">
        <f>IFERROR(VLOOKUP(B248,Utilitaires!$C$9:$D$13,2,FALSE),"")</f>
        <v>Taux de VÉRACITÉ</v>
      </c>
      <c r="D248" s="96" t="s">
        <v>88</v>
      </c>
      <c r="E248" s="96" t="s">
        <v>88</v>
      </c>
    </row>
    <row r="249" spans="1:5" ht="40.5" customHeight="1">
      <c r="A249" s="78" t="s">
        <v>423</v>
      </c>
      <c r="B249" s="79" t="s">
        <v>242</v>
      </c>
      <c r="C249" s="80" t="str">
        <f>IFERROR(VLOOKUP(B249,Utilitaires!$C$9:$D$13,2,FALSE),"")</f>
        <v>Taux de VÉRACITÉ</v>
      </c>
      <c r="D249" s="96" t="s">
        <v>88</v>
      </c>
      <c r="E249" s="96" t="s">
        <v>88</v>
      </c>
    </row>
    <row r="250" spans="1:5" ht="32.25" customHeight="1">
      <c r="A250" s="78" t="s">
        <v>63</v>
      </c>
      <c r="B250" s="79" t="s">
        <v>242</v>
      </c>
      <c r="C250" s="80" t="str">
        <f>IFERROR(VLOOKUP(B250,Utilitaires!$C$9:$D$13,2,FALSE),"")</f>
        <v>Taux de VÉRACITÉ</v>
      </c>
      <c r="D250" s="96" t="s">
        <v>88</v>
      </c>
      <c r="E250" s="96" t="s">
        <v>88</v>
      </c>
    </row>
    <row r="251" spans="1:5" ht="32.25" customHeight="1">
      <c r="A251" s="78" t="s">
        <v>59</v>
      </c>
      <c r="B251" s="79" t="s">
        <v>242</v>
      </c>
      <c r="C251" s="80" t="str">
        <f>IFERROR(VLOOKUP(B251,Utilitaires!$C$9:$D$13,2,FALSE),"")</f>
        <v>Taux de VÉRACITÉ</v>
      </c>
      <c r="D251" s="96" t="s">
        <v>88</v>
      </c>
      <c r="E251" s="96" t="s">
        <v>88</v>
      </c>
    </row>
    <row r="252" spans="1:5" ht="32.25" customHeight="1">
      <c r="A252" s="78" t="s">
        <v>60</v>
      </c>
      <c r="B252" s="79" t="s">
        <v>242</v>
      </c>
      <c r="C252" s="80" t="str">
        <f>IFERROR(VLOOKUP(B252,Utilitaires!$C$9:$D$13,2,FALSE),"")</f>
        <v>Taux de VÉRACITÉ</v>
      </c>
      <c r="D252" s="96" t="s">
        <v>88</v>
      </c>
      <c r="E252" s="96" t="s">
        <v>88</v>
      </c>
    </row>
    <row r="253" spans="1:5" ht="32.25" customHeight="1">
      <c r="A253" s="78" t="s">
        <v>64</v>
      </c>
      <c r="B253" s="79" t="s">
        <v>242</v>
      </c>
      <c r="C253" s="80" t="str">
        <f>IFERROR(VLOOKUP(B253,Utilitaires!$C$9:$D$13,2,FALSE),"")</f>
        <v>Taux de VÉRACITÉ</v>
      </c>
      <c r="D253" s="96" t="s">
        <v>88</v>
      </c>
      <c r="E253" s="96" t="s">
        <v>88</v>
      </c>
    </row>
    <row r="254" spans="1:5" ht="32.25" customHeight="1">
      <c r="A254" s="78" t="s">
        <v>61</v>
      </c>
      <c r="B254" s="79" t="s">
        <v>242</v>
      </c>
      <c r="C254" s="80" t="str">
        <f>IFERROR(VLOOKUP(B254,Utilitaires!$C$9:$D$13,2,FALSE),"")</f>
        <v>Taux de VÉRACITÉ</v>
      </c>
      <c r="D254" s="96" t="s">
        <v>88</v>
      </c>
      <c r="E254" s="96" t="s">
        <v>88</v>
      </c>
    </row>
    <row r="255" spans="1:5" ht="47.1" customHeight="1">
      <c r="A255" s="78" t="s">
        <v>62</v>
      </c>
      <c r="B255" s="79" t="s">
        <v>242</v>
      </c>
      <c r="C255" s="80" t="str">
        <f>IFERROR(VLOOKUP(B255,Utilitaires!$C$9:$D$13,2,FALSE),"")</f>
        <v>Taux de VÉRACITÉ</v>
      </c>
      <c r="D255" s="96" t="s">
        <v>88</v>
      </c>
      <c r="E255" s="96" t="s">
        <v>88</v>
      </c>
    </row>
    <row r="256" spans="1:5" ht="37.5" customHeight="1">
      <c r="A256" s="78" t="s">
        <v>424</v>
      </c>
      <c r="B256" s="79" t="s">
        <v>242</v>
      </c>
      <c r="C256" s="80" t="str">
        <f>IFERROR(VLOOKUP(B256,Utilitaires!$C$9:$D$13,2,FALSE),"")</f>
        <v>Taux de VÉRACITÉ</v>
      </c>
      <c r="D256" s="96" t="s">
        <v>88</v>
      </c>
      <c r="E256" s="96" t="s">
        <v>88</v>
      </c>
    </row>
    <row r="257" spans="1:5" ht="51" customHeight="1">
      <c r="A257" s="78" t="s">
        <v>425</v>
      </c>
      <c r="B257" s="79" t="s">
        <v>242</v>
      </c>
      <c r="C257" s="80" t="str">
        <f>IFERROR(VLOOKUP(B257,Utilitaires!$C$9:$D$13,2,FALSE),"")</f>
        <v>Taux de VÉRACITÉ</v>
      </c>
      <c r="D257" s="96" t="s">
        <v>88</v>
      </c>
      <c r="E257" s="96" t="s">
        <v>88</v>
      </c>
    </row>
    <row r="258" spans="1:5" ht="36" customHeight="1">
      <c r="A258" s="78" t="s">
        <v>426</v>
      </c>
      <c r="B258" s="79" t="s">
        <v>242</v>
      </c>
      <c r="C258" s="80" t="str">
        <f>IFERROR(VLOOKUP(B258,Utilitaires!$C$9:$D$13,2,FALSE),"")</f>
        <v>Taux de VÉRACITÉ</v>
      </c>
      <c r="D258" s="96" t="s">
        <v>88</v>
      </c>
      <c r="E258" s="96" t="s">
        <v>88</v>
      </c>
    </row>
    <row r="259" spans="1:5" ht="24" customHeight="1">
      <c r="A259" s="78" t="s">
        <v>427</v>
      </c>
      <c r="B259" s="79" t="s">
        <v>242</v>
      </c>
      <c r="C259" s="80" t="str">
        <f>IFERROR(VLOOKUP(B259,Utilitaires!$C$9:$D$13,2,FALSE),"")</f>
        <v>Taux de VÉRACITÉ</v>
      </c>
      <c r="D259" s="96" t="s">
        <v>88</v>
      </c>
      <c r="E259" s="96" t="s">
        <v>88</v>
      </c>
    </row>
    <row r="260" spans="1:5" s="60" customFormat="1" ht="39.950000000000003" customHeight="1">
      <c r="A260" s="74" t="s">
        <v>82</v>
      </c>
      <c r="B260" s="75"/>
      <c r="C260" s="76" t="str">
        <f>IFERROR(SUMIFS(C261:C262,C261:C262,"&lt;&gt;Taux de véracité",C261:C262,"&lt;&gt;NA")/COUNTIFS(C261:C262,"&lt;&gt;NA",C261:C262,"&lt;&gt;Taux de véracité"),"")</f>
        <v/>
      </c>
      <c r="D260" s="101" t="str">
        <f>IFERROR(VLOOKUP(E260,Utilitaires!$G$9:$J$13,2,FALSE),"")</f>
        <v/>
      </c>
      <c r="E260" s="216" t="str">
        <f>IFERROR(IF(C260="",Utilitaires!$B$2,VLOOKUP(C260,Utilitaires!$E$9:$G$13,3)),"")</f>
        <v>En attente…</v>
      </c>
    </row>
    <row r="261" spans="1:5" ht="58.5" customHeight="1">
      <c r="A261" s="78" t="s">
        <v>428</v>
      </c>
      <c r="B261" s="79" t="s">
        <v>242</v>
      </c>
      <c r="C261" s="80" t="str">
        <f>IFERROR(VLOOKUP(B261,Utilitaires!$C$9:$D$13,2,FALSE),"")</f>
        <v>Taux de VÉRACITÉ</v>
      </c>
      <c r="D261" s="96" t="s">
        <v>88</v>
      </c>
      <c r="E261" s="96" t="s">
        <v>88</v>
      </c>
    </row>
    <row r="262" spans="1:5" ht="32.25" customHeight="1">
      <c r="A262" s="78" t="s">
        <v>66</v>
      </c>
      <c r="B262" s="79" t="s">
        <v>242</v>
      </c>
      <c r="C262" s="80" t="str">
        <f>IFERROR(VLOOKUP(B262,Utilitaires!$C$9:$D$13,2,FALSE),"")</f>
        <v>Taux de VÉRACITÉ</v>
      </c>
      <c r="D262" s="96" t="s">
        <v>88</v>
      </c>
      <c r="E262" s="96" t="s">
        <v>88</v>
      </c>
    </row>
    <row r="263" spans="1:5" s="60" customFormat="1" ht="39.950000000000003" customHeight="1">
      <c r="A263" s="74" t="s">
        <v>83</v>
      </c>
      <c r="B263" s="75"/>
      <c r="C263" s="76" t="str">
        <f>IFERROR(SUMIFS(C264:C266,C264:C266,"&lt;&gt;Taux de véracité",C264:C266,"&lt;&gt;NA")/COUNTIFS(C264:C266,"&lt;&gt;NA",C264:C266,"&lt;&gt;Taux de véracité"),"")</f>
        <v/>
      </c>
      <c r="D263" s="101" t="str">
        <f>IFERROR(VLOOKUP(E263,Utilitaires!$G$9:$J$13,2,FALSE),"")</f>
        <v/>
      </c>
      <c r="E263" s="216" t="str">
        <f>IFERROR(IF(C263="",Utilitaires!$B$2,VLOOKUP(C263,Utilitaires!$E$9:$G$13,3)),"")</f>
        <v>En attente…</v>
      </c>
    </row>
    <row r="264" spans="1:5" ht="38.25" customHeight="1">
      <c r="A264" s="78" t="s">
        <v>429</v>
      </c>
      <c r="B264" s="79" t="s">
        <v>242</v>
      </c>
      <c r="C264" s="80" t="str">
        <f>IFERROR(VLOOKUP(B264,Utilitaires!$C$9:$D$13,2,FALSE),"")</f>
        <v>Taux de VÉRACITÉ</v>
      </c>
      <c r="D264" s="96" t="s">
        <v>88</v>
      </c>
      <c r="E264" s="96" t="s">
        <v>88</v>
      </c>
    </row>
    <row r="265" spans="1:5" ht="38.25" customHeight="1">
      <c r="A265" s="78" t="s">
        <v>67</v>
      </c>
      <c r="B265" s="79" t="s">
        <v>242</v>
      </c>
      <c r="C265" s="80" t="str">
        <f>IFERROR(VLOOKUP(B265,Utilitaires!$C$9:$D$13,2,FALSE),"")</f>
        <v>Taux de VÉRACITÉ</v>
      </c>
      <c r="D265" s="96" t="s">
        <v>88</v>
      </c>
      <c r="E265" s="96" t="s">
        <v>88</v>
      </c>
    </row>
    <row r="266" spans="1:5" ht="38.25" customHeight="1">
      <c r="A266" s="78" t="s">
        <v>68</v>
      </c>
      <c r="B266" s="79" t="s">
        <v>242</v>
      </c>
      <c r="C266" s="80" t="str">
        <f>IFERROR(VLOOKUP(B266,Utilitaires!$C$9:$D$13,2,FALSE),"")</f>
        <v>Taux de VÉRACITÉ</v>
      </c>
      <c r="D266" s="96" t="s">
        <v>88</v>
      </c>
      <c r="E266" s="96" t="s">
        <v>88</v>
      </c>
    </row>
    <row r="267" spans="1:5" s="60" customFormat="1" ht="39.950000000000003" customHeight="1">
      <c r="A267" s="74" t="s">
        <v>84</v>
      </c>
      <c r="B267" s="75"/>
      <c r="C267" s="76" t="str">
        <f>IFERROR(SUMIFS(C268:C271,C268:C271,"&lt;&gt;Taux de véracité",C268:C271,"&lt;&gt;NA")/COUNTIFS(C268:C271,"&lt;&gt;NA",C268:C271,"&lt;&gt;Taux de véracité"),"")</f>
        <v/>
      </c>
      <c r="D267" s="101" t="str">
        <f>IFERROR(VLOOKUP(E267,Utilitaires!$G$9:$J$13,2,FALSE),"")</f>
        <v/>
      </c>
      <c r="E267" s="216" t="str">
        <f>IFERROR(IF(C267="",Utilitaires!$B$2,VLOOKUP(C267,Utilitaires!$E$9:$G$13,3)),"")</f>
        <v>En attente…</v>
      </c>
    </row>
    <row r="268" spans="1:5" ht="85.5" customHeight="1">
      <c r="A268" s="78" t="s">
        <v>430</v>
      </c>
      <c r="B268" s="79" t="s">
        <v>242</v>
      </c>
      <c r="C268" s="80" t="str">
        <f>IFERROR(VLOOKUP(B268,Utilitaires!$C$9:$D$13,2,FALSE),"")</f>
        <v>Taux de VÉRACITÉ</v>
      </c>
      <c r="D268" s="96" t="s">
        <v>88</v>
      </c>
      <c r="E268" s="96" t="s">
        <v>88</v>
      </c>
    </row>
    <row r="269" spans="1:5" ht="36" customHeight="1">
      <c r="A269" s="78" t="s">
        <v>69</v>
      </c>
      <c r="B269" s="79" t="s">
        <v>242</v>
      </c>
      <c r="C269" s="80" t="str">
        <f>IFERROR(VLOOKUP(B269,Utilitaires!$C$9:$D$13,2,FALSE),"")</f>
        <v>Taux de VÉRACITÉ</v>
      </c>
      <c r="D269" s="96" t="s">
        <v>88</v>
      </c>
      <c r="E269" s="96" t="s">
        <v>88</v>
      </c>
    </row>
    <row r="270" spans="1:5" ht="36" customHeight="1">
      <c r="A270" s="78" t="s">
        <v>431</v>
      </c>
      <c r="B270" s="79" t="s">
        <v>242</v>
      </c>
      <c r="C270" s="80" t="str">
        <f>IFERROR(VLOOKUP(B270,Utilitaires!$C$9:$D$13,2,FALSE),"")</f>
        <v>Taux de VÉRACITÉ</v>
      </c>
      <c r="D270" s="96" t="s">
        <v>88</v>
      </c>
      <c r="E270" s="96" t="s">
        <v>88</v>
      </c>
    </row>
    <row r="271" spans="1:5" ht="69.75" customHeight="1">
      <c r="A271" s="78" t="s">
        <v>432</v>
      </c>
      <c r="B271" s="79" t="s">
        <v>242</v>
      </c>
      <c r="C271" s="80" t="str">
        <f>IFERROR(VLOOKUP(B271,Utilitaires!$C$9:$D$13,2,FALSE),"")</f>
        <v>Taux de VÉRACITÉ</v>
      </c>
      <c r="D271" s="96" t="s">
        <v>88</v>
      </c>
      <c r="E271" s="96" t="s">
        <v>88</v>
      </c>
    </row>
    <row r="272" spans="1:5" s="60" customFormat="1" ht="39.950000000000003" customHeight="1">
      <c r="A272" s="74" t="s">
        <v>85</v>
      </c>
      <c r="B272" s="75"/>
      <c r="C272" s="76" t="str">
        <f>IFERROR(SUMIFS(C273:C274,C273:C274,"&lt;&gt;Taux de véracité",C273:C274,"&lt;&gt;NA")/COUNTIFS(C273:C274,"&lt;&gt;NA",C273:C274,"&lt;&gt;Taux de véracité"),"")</f>
        <v/>
      </c>
      <c r="D272" s="101" t="str">
        <f>IFERROR(VLOOKUP(E272,Utilitaires!$G$9:$J$13,2,FALSE),"")</f>
        <v/>
      </c>
      <c r="E272" s="216" t="str">
        <f>IFERROR(IF(C272="",Utilitaires!$B$2,VLOOKUP(C272,Utilitaires!$E$9:$G$13,3)),"")</f>
        <v>En attente…</v>
      </c>
    </row>
    <row r="273" spans="1:5" ht="26.25" customHeight="1">
      <c r="A273" s="78" t="s">
        <v>433</v>
      </c>
      <c r="B273" s="79" t="s">
        <v>242</v>
      </c>
      <c r="C273" s="80" t="str">
        <f>IFERROR(VLOOKUP(B273,Utilitaires!$C$9:$D$13,2,FALSE),"")</f>
        <v>Taux de VÉRACITÉ</v>
      </c>
      <c r="D273" s="96" t="s">
        <v>88</v>
      </c>
      <c r="E273" s="96" t="s">
        <v>88</v>
      </c>
    </row>
    <row r="274" spans="1:5" ht="27" customHeight="1">
      <c r="A274" s="78" t="s">
        <v>70</v>
      </c>
      <c r="B274" s="79" t="s">
        <v>242</v>
      </c>
      <c r="C274" s="80" t="str">
        <f>IFERROR(VLOOKUP(B274,Utilitaires!$C$9:$D$13,2,FALSE),"")</f>
        <v>Taux de VÉRACITÉ</v>
      </c>
      <c r="D274" s="96" t="s">
        <v>88</v>
      </c>
      <c r="E274" s="96" t="s">
        <v>88</v>
      </c>
    </row>
    <row r="275" spans="1:5" s="60" customFormat="1" ht="39.950000000000003" customHeight="1">
      <c r="A275" s="74" t="s">
        <v>86</v>
      </c>
      <c r="B275" s="75"/>
      <c r="C275" s="76" t="str">
        <f>IFERROR(SUMIFS(C276:C297,C276:C297,"&lt;&gt;Taux de véracité",C276:C297,"&lt;&gt;NA")/COUNTIFS(C276:C297,"&lt;&gt;NA",C276:C297,"&lt;&gt;Taux de véracité"),"")</f>
        <v/>
      </c>
      <c r="D275" s="101" t="str">
        <f>IFERROR(VLOOKUP(E275,Utilitaires!$G$9:$J$13,2,FALSE),"")</f>
        <v/>
      </c>
      <c r="E275" s="223" t="str">
        <f>IFERROR(IF(C275="",Utilitaires!$B$2,VLOOKUP(C275,Utilitaires!$E$9:$G$13,3)),"")</f>
        <v>En attente…</v>
      </c>
    </row>
    <row r="276" spans="1:5" ht="123" customHeight="1">
      <c r="A276" s="78" t="s">
        <v>434</v>
      </c>
      <c r="B276" s="79" t="s">
        <v>242</v>
      </c>
      <c r="C276" s="80" t="str">
        <f>IFERROR(VLOOKUP(B276,Utilitaires!$C$9:$D$13,2,FALSE),"")</f>
        <v>Taux de VÉRACITÉ</v>
      </c>
      <c r="D276" s="96" t="s">
        <v>88</v>
      </c>
      <c r="E276" s="96" t="s">
        <v>88</v>
      </c>
    </row>
    <row r="277" spans="1:5" ht="60.95" customHeight="1">
      <c r="A277" s="78" t="s">
        <v>435</v>
      </c>
      <c r="B277" s="79" t="s">
        <v>242</v>
      </c>
      <c r="C277" s="80" t="str">
        <f>IFERROR(VLOOKUP(B277,Utilitaires!$C$9:$D$13,2,FALSE),"")</f>
        <v>Taux de VÉRACITÉ</v>
      </c>
      <c r="D277" s="96" t="s">
        <v>88</v>
      </c>
      <c r="E277" s="96" t="s">
        <v>88</v>
      </c>
    </row>
    <row r="278" spans="1:5" ht="43.5" customHeight="1">
      <c r="A278" s="78" t="s">
        <v>436</v>
      </c>
      <c r="B278" s="79" t="s">
        <v>242</v>
      </c>
      <c r="C278" s="80" t="str">
        <f>IFERROR(VLOOKUP(B278,Utilitaires!$C$9:$D$13,2,FALSE),"")</f>
        <v>Taux de VÉRACITÉ</v>
      </c>
      <c r="D278" s="96" t="s">
        <v>88</v>
      </c>
      <c r="E278" s="96" t="s">
        <v>88</v>
      </c>
    </row>
    <row r="279" spans="1:5" ht="33.75" customHeight="1">
      <c r="A279" s="78" t="s">
        <v>437</v>
      </c>
      <c r="B279" s="79" t="s">
        <v>242</v>
      </c>
      <c r="C279" s="80" t="str">
        <f>IFERROR(VLOOKUP(B279,Utilitaires!$C$9:$D$13,2,FALSE),"")</f>
        <v>Taux de VÉRACITÉ</v>
      </c>
      <c r="D279" s="96" t="s">
        <v>88</v>
      </c>
      <c r="E279" s="96" t="s">
        <v>88</v>
      </c>
    </row>
    <row r="280" spans="1:5" ht="87.75" customHeight="1">
      <c r="A280" s="78" t="s">
        <v>438</v>
      </c>
      <c r="B280" s="79" t="s">
        <v>242</v>
      </c>
      <c r="C280" s="80" t="str">
        <f>IFERROR(VLOOKUP(B280,Utilitaires!$C$9:$D$13,2,FALSE),"")</f>
        <v>Taux de VÉRACITÉ</v>
      </c>
      <c r="D280" s="96" t="s">
        <v>88</v>
      </c>
      <c r="E280" s="96" t="s">
        <v>88</v>
      </c>
    </row>
    <row r="281" spans="1:5" ht="23.25" customHeight="1">
      <c r="A281" s="78" t="s">
        <v>439</v>
      </c>
      <c r="B281" s="79" t="s">
        <v>242</v>
      </c>
      <c r="C281" s="80" t="str">
        <f>IFERROR(VLOOKUP(B281,Utilitaires!$C$9:$D$13,2,FALSE),"")</f>
        <v>Taux de VÉRACITÉ</v>
      </c>
      <c r="D281" s="96" t="s">
        <v>88</v>
      </c>
      <c r="E281" s="96" t="s">
        <v>88</v>
      </c>
    </row>
    <row r="282" spans="1:5" ht="28.5" customHeight="1">
      <c r="A282" s="78" t="s">
        <v>440</v>
      </c>
      <c r="B282" s="79" t="s">
        <v>242</v>
      </c>
      <c r="C282" s="80" t="str">
        <f>IFERROR(VLOOKUP(B282,Utilitaires!$C$9:$D$13,2,FALSE),"")</f>
        <v>Taux de VÉRACITÉ</v>
      </c>
      <c r="D282" s="96" t="s">
        <v>88</v>
      </c>
      <c r="E282" s="96" t="s">
        <v>88</v>
      </c>
    </row>
    <row r="283" spans="1:5" ht="29.25" customHeight="1">
      <c r="A283" s="78" t="s">
        <v>441</v>
      </c>
      <c r="B283" s="79" t="s">
        <v>242</v>
      </c>
      <c r="C283" s="80" t="str">
        <f>IFERROR(VLOOKUP(B283,Utilitaires!$C$9:$D$13,2,FALSE),"")</f>
        <v>Taux de VÉRACITÉ</v>
      </c>
      <c r="D283" s="96" t="s">
        <v>88</v>
      </c>
      <c r="E283" s="96" t="s">
        <v>88</v>
      </c>
    </row>
    <row r="284" spans="1:5" ht="51" customHeight="1">
      <c r="A284" s="78" t="s">
        <v>442</v>
      </c>
      <c r="B284" s="79" t="s">
        <v>242</v>
      </c>
      <c r="C284" s="80" t="str">
        <f>IFERROR(VLOOKUP(B284,Utilitaires!$C$9:$D$13,2,FALSE),"")</f>
        <v>Taux de VÉRACITÉ</v>
      </c>
      <c r="D284" s="96" t="s">
        <v>88</v>
      </c>
      <c r="E284" s="96" t="s">
        <v>88</v>
      </c>
    </row>
    <row r="285" spans="1:5" ht="38.25" customHeight="1">
      <c r="A285" s="78" t="s">
        <v>443</v>
      </c>
      <c r="B285" s="79" t="s">
        <v>242</v>
      </c>
      <c r="C285" s="80" t="str">
        <f>IFERROR(VLOOKUP(B285,Utilitaires!$C$9:$D$13,2,FALSE),"")</f>
        <v>Taux de VÉRACITÉ</v>
      </c>
      <c r="D285" s="96" t="s">
        <v>88</v>
      </c>
      <c r="E285" s="96" t="s">
        <v>88</v>
      </c>
    </row>
    <row r="286" spans="1:5" ht="38.25" customHeight="1">
      <c r="A286" s="78" t="s">
        <v>444</v>
      </c>
      <c r="B286" s="79" t="s">
        <v>242</v>
      </c>
      <c r="C286" s="80" t="str">
        <f>IFERROR(VLOOKUP(B286,Utilitaires!$C$9:$D$13,2,FALSE),"")</f>
        <v>Taux de VÉRACITÉ</v>
      </c>
      <c r="D286" s="96" t="s">
        <v>88</v>
      </c>
      <c r="E286" s="96" t="s">
        <v>88</v>
      </c>
    </row>
    <row r="287" spans="1:5" ht="83.1" customHeight="1">
      <c r="A287" s="78" t="s">
        <v>71</v>
      </c>
      <c r="B287" s="79" t="s">
        <v>242</v>
      </c>
      <c r="C287" s="80" t="str">
        <f>IFERROR(VLOOKUP(B287,Utilitaires!$C$9:$D$13,2,FALSE),"")</f>
        <v>Taux de VÉRACITÉ</v>
      </c>
      <c r="D287" s="96" t="s">
        <v>88</v>
      </c>
      <c r="E287" s="96" t="s">
        <v>88</v>
      </c>
    </row>
    <row r="288" spans="1:5" ht="41.25" customHeight="1">
      <c r="A288" s="78" t="s">
        <v>72</v>
      </c>
      <c r="B288" s="79" t="s">
        <v>242</v>
      </c>
      <c r="C288" s="80" t="str">
        <f>IFERROR(VLOOKUP(B288,Utilitaires!$C$9:$D$13,2,FALSE),"")</f>
        <v>Taux de VÉRACITÉ</v>
      </c>
      <c r="D288" s="96" t="s">
        <v>88</v>
      </c>
      <c r="E288" s="96" t="s">
        <v>88</v>
      </c>
    </row>
    <row r="289" spans="1:5" ht="29.25" customHeight="1">
      <c r="A289" s="78" t="s">
        <v>73</v>
      </c>
      <c r="B289" s="79" t="s">
        <v>242</v>
      </c>
      <c r="C289" s="80" t="str">
        <f>IFERROR(VLOOKUP(B289,Utilitaires!$C$9:$D$13,2,FALSE),"")</f>
        <v>Taux de VÉRACITÉ</v>
      </c>
      <c r="D289" s="96" t="s">
        <v>88</v>
      </c>
      <c r="E289" s="96" t="s">
        <v>88</v>
      </c>
    </row>
    <row r="290" spans="1:5" ht="45" customHeight="1">
      <c r="A290" s="78" t="s">
        <v>74</v>
      </c>
      <c r="B290" s="79" t="s">
        <v>242</v>
      </c>
      <c r="C290" s="80" t="str">
        <f>IFERROR(VLOOKUP(B290,Utilitaires!$C$9:$D$13,2,FALSE),"")</f>
        <v>Taux de VÉRACITÉ</v>
      </c>
      <c r="D290" s="96" t="s">
        <v>88</v>
      </c>
      <c r="E290" s="96" t="s">
        <v>88</v>
      </c>
    </row>
    <row r="291" spans="1:5" ht="30" customHeight="1">
      <c r="A291" s="78" t="s">
        <v>75</v>
      </c>
      <c r="B291" s="79" t="s">
        <v>242</v>
      </c>
      <c r="C291" s="80" t="str">
        <f>IFERROR(VLOOKUP(B291,Utilitaires!$C$9:$D$13,2,FALSE),"")</f>
        <v>Taux de VÉRACITÉ</v>
      </c>
      <c r="D291" s="96" t="s">
        <v>88</v>
      </c>
      <c r="E291" s="96" t="s">
        <v>88</v>
      </c>
    </row>
    <row r="292" spans="1:5" ht="87.75" customHeight="1">
      <c r="A292" s="78" t="s">
        <v>76</v>
      </c>
      <c r="B292" s="79" t="s">
        <v>242</v>
      </c>
      <c r="C292" s="80" t="str">
        <f>IFERROR(VLOOKUP(B292,Utilitaires!$C$9:$D$13,2,FALSE),"")</f>
        <v>Taux de VÉRACITÉ</v>
      </c>
      <c r="D292" s="96" t="s">
        <v>88</v>
      </c>
      <c r="E292" s="96" t="s">
        <v>88</v>
      </c>
    </row>
    <row r="293" spans="1:5" ht="62.1" customHeight="1">
      <c r="A293" s="78" t="s">
        <v>77</v>
      </c>
      <c r="B293" s="79" t="s">
        <v>242</v>
      </c>
      <c r="C293" s="80" t="str">
        <f>IFERROR(VLOOKUP(B293,Utilitaires!$C$9:$D$13,2,FALSE),"")</f>
        <v>Taux de VÉRACITÉ</v>
      </c>
      <c r="D293" s="96" t="s">
        <v>88</v>
      </c>
      <c r="E293" s="96" t="s">
        <v>88</v>
      </c>
    </row>
    <row r="294" spans="1:5" ht="60" customHeight="1">
      <c r="A294" s="78" t="s">
        <v>78</v>
      </c>
      <c r="B294" s="79" t="s">
        <v>242</v>
      </c>
      <c r="C294" s="80" t="str">
        <f>IFERROR(VLOOKUP(B294,Utilitaires!$C$9:$D$13,2,FALSE),"")</f>
        <v>Taux de VÉRACITÉ</v>
      </c>
      <c r="D294" s="96" t="s">
        <v>88</v>
      </c>
      <c r="E294" s="96" t="s">
        <v>88</v>
      </c>
    </row>
    <row r="295" spans="1:5" ht="41.25" customHeight="1">
      <c r="A295" s="78" t="s">
        <v>79</v>
      </c>
      <c r="B295" s="79" t="s">
        <v>242</v>
      </c>
      <c r="C295" s="80" t="str">
        <f>IFERROR(VLOOKUP(B295,Utilitaires!$C$9:$D$13,2,FALSE),"")</f>
        <v>Taux de VÉRACITÉ</v>
      </c>
      <c r="D295" s="96" t="s">
        <v>88</v>
      </c>
      <c r="E295" s="96" t="s">
        <v>88</v>
      </c>
    </row>
    <row r="296" spans="1:5" ht="41.25" customHeight="1">
      <c r="A296" s="78" t="s">
        <v>445</v>
      </c>
      <c r="B296" s="79" t="s">
        <v>242</v>
      </c>
      <c r="C296" s="80" t="str">
        <f>IFERROR(VLOOKUP(B296,Utilitaires!$C$9:$D$13,2,FALSE),"")</f>
        <v>Taux de VÉRACITÉ</v>
      </c>
      <c r="D296" s="96" t="s">
        <v>88</v>
      </c>
      <c r="E296" s="96" t="s">
        <v>88</v>
      </c>
    </row>
    <row r="297" spans="1:5" ht="50.25" customHeight="1">
      <c r="A297" s="78" t="s">
        <v>446</v>
      </c>
      <c r="B297" s="79" t="s">
        <v>242</v>
      </c>
      <c r="C297" s="80" t="str">
        <f>IFERROR(VLOOKUP(B297,Utilitaires!$C$9:$D$13,2,FALSE),"")</f>
        <v>Taux de VÉRACITÉ</v>
      </c>
      <c r="D297" s="96" t="s">
        <v>88</v>
      </c>
      <c r="E297" s="96" t="s">
        <v>88</v>
      </c>
    </row>
    <row r="298" spans="1:5" s="71" customFormat="1" ht="39.950000000000003" customHeight="1">
      <c r="A298" s="103" t="s">
        <v>477</v>
      </c>
      <c r="B298" s="73"/>
      <c r="C298" s="95" t="str">
        <f>IFERROR(AVERAGE(C299,C314,#REF!,C317,C322,C325),"")</f>
        <v/>
      </c>
      <c r="D298" s="222" t="str">
        <f>IFERROR(VLOOKUP(E298,Utilitaires!$G$9:$J$13,2,FALSE),"")</f>
        <v/>
      </c>
      <c r="E298" s="221" t="str">
        <f>IFERROR(IF(C298="",Utilitaires!$B$2,VLOOKUP(C298,Utilitaires!$E$9:$G$13,3)),"")</f>
        <v>En attente…</v>
      </c>
    </row>
    <row r="299" spans="1:5" ht="87.75" customHeight="1">
      <c r="A299" s="78" t="s">
        <v>495</v>
      </c>
      <c r="B299" s="79" t="s">
        <v>242</v>
      </c>
      <c r="C299" s="80" t="str">
        <f>IFERROR(VLOOKUP(B299,Utilitaires!$C$9:$D$13,2,FALSE),"")</f>
        <v>Taux de VÉRACITÉ</v>
      </c>
      <c r="D299" s="96" t="s">
        <v>88</v>
      </c>
      <c r="E299" s="96" t="s">
        <v>88</v>
      </c>
    </row>
    <row r="300" spans="1:5" ht="60.95" customHeight="1">
      <c r="A300" s="78" t="s">
        <v>478</v>
      </c>
      <c r="B300" s="79" t="s">
        <v>242</v>
      </c>
      <c r="C300" s="80" t="str">
        <f>IFERROR(VLOOKUP(B300,Utilitaires!$C$9:$D$13,2,FALSE),"")</f>
        <v>Taux de VÉRACITÉ</v>
      </c>
      <c r="D300" s="96" t="s">
        <v>88</v>
      </c>
      <c r="E300" s="96" t="s">
        <v>88</v>
      </c>
    </row>
    <row r="301" spans="1:5" ht="43.5" customHeight="1">
      <c r="A301" s="78" t="s">
        <v>479</v>
      </c>
      <c r="B301" s="79" t="s">
        <v>242</v>
      </c>
      <c r="C301" s="80" t="str">
        <f>IFERROR(VLOOKUP(B301,Utilitaires!$C$9:$D$13,2,FALSE),"")</f>
        <v>Taux de VÉRACITÉ</v>
      </c>
      <c r="D301" s="96" t="s">
        <v>88</v>
      </c>
      <c r="E301" s="96" t="s">
        <v>88</v>
      </c>
    </row>
    <row r="302" spans="1:5" ht="33.75" customHeight="1">
      <c r="A302" s="78" t="s">
        <v>480</v>
      </c>
      <c r="B302" s="79" t="s">
        <v>242</v>
      </c>
      <c r="C302" s="80" t="str">
        <f>IFERROR(VLOOKUP(B302,Utilitaires!$C$9:$D$13,2,FALSE),"")</f>
        <v>Taux de VÉRACITÉ</v>
      </c>
      <c r="D302" s="96" t="s">
        <v>88</v>
      </c>
      <c r="E302" s="96" t="s">
        <v>88</v>
      </c>
    </row>
    <row r="303" spans="1:5" ht="40.5" customHeight="1">
      <c r="A303" s="78" t="s">
        <v>481</v>
      </c>
      <c r="B303" s="79" t="s">
        <v>242</v>
      </c>
      <c r="C303" s="80" t="str">
        <f>IFERROR(VLOOKUP(B303,Utilitaires!$C$9:$D$13,2,FALSE),"")</f>
        <v>Taux de VÉRACITÉ</v>
      </c>
      <c r="D303" s="96" t="s">
        <v>88</v>
      </c>
      <c r="E303" s="96" t="s">
        <v>88</v>
      </c>
    </row>
    <row r="304" spans="1:5" ht="23.25" customHeight="1">
      <c r="A304" s="78" t="s">
        <v>482</v>
      </c>
      <c r="B304" s="79" t="s">
        <v>242</v>
      </c>
      <c r="C304" s="80" t="str">
        <f>IFERROR(VLOOKUP(B304,Utilitaires!$C$9:$D$13,2,FALSE),"")</f>
        <v>Taux de VÉRACITÉ</v>
      </c>
      <c r="D304" s="96" t="s">
        <v>88</v>
      </c>
      <c r="E304" s="96" t="s">
        <v>88</v>
      </c>
    </row>
    <row r="305" spans="1:5" ht="28.5" customHeight="1">
      <c r="A305" s="78" t="s">
        <v>483</v>
      </c>
      <c r="B305" s="79" t="s">
        <v>242</v>
      </c>
      <c r="C305" s="80" t="str">
        <f>IFERROR(VLOOKUP(B305,Utilitaires!$C$9:$D$13,2,FALSE),"")</f>
        <v>Taux de VÉRACITÉ</v>
      </c>
      <c r="D305" s="96" t="s">
        <v>88</v>
      </c>
      <c r="E305" s="96" t="s">
        <v>88</v>
      </c>
    </row>
    <row r="306" spans="1:5" ht="49.5" customHeight="1">
      <c r="A306" s="78" t="s">
        <v>484</v>
      </c>
      <c r="B306" s="79" t="s">
        <v>242</v>
      </c>
      <c r="C306" s="80" t="str">
        <f>IFERROR(VLOOKUP(B306,Utilitaires!$C$9:$D$13,2,FALSE),"")</f>
        <v>Taux de VÉRACITÉ</v>
      </c>
      <c r="D306" s="96" t="s">
        <v>88</v>
      </c>
      <c r="E306" s="96" t="s">
        <v>88</v>
      </c>
    </row>
    <row r="307" spans="1:5" ht="35.25" customHeight="1">
      <c r="A307" s="78" t="s">
        <v>485</v>
      </c>
      <c r="B307" s="79" t="s">
        <v>242</v>
      </c>
      <c r="C307" s="80" t="str">
        <f>IFERROR(VLOOKUP(B307,Utilitaires!$C$9:$D$13,2,FALSE),"")</f>
        <v>Taux de VÉRACITÉ</v>
      </c>
      <c r="D307" s="96" t="s">
        <v>88</v>
      </c>
      <c r="E307" s="96" t="s">
        <v>88</v>
      </c>
    </row>
    <row r="308" spans="1:5" ht="38.25" customHeight="1">
      <c r="A308" s="78" t="s">
        <v>486</v>
      </c>
      <c r="B308" s="79" t="s">
        <v>242</v>
      </c>
      <c r="C308" s="80" t="str">
        <f>IFERROR(VLOOKUP(B308,Utilitaires!$C$9:$D$13,2,FALSE),"")</f>
        <v>Taux de VÉRACITÉ</v>
      </c>
      <c r="D308" s="96" t="s">
        <v>88</v>
      </c>
      <c r="E308" s="96" t="s">
        <v>88</v>
      </c>
    </row>
    <row r="309" spans="1:5" ht="38.25" customHeight="1">
      <c r="A309" s="78" t="s">
        <v>487</v>
      </c>
      <c r="B309" s="79" t="s">
        <v>242</v>
      </c>
      <c r="C309" s="80" t="str">
        <f>IFERROR(VLOOKUP(B309,Utilitaires!$C$9:$D$13,2,FALSE),"")</f>
        <v>Taux de VÉRACITÉ</v>
      </c>
      <c r="D309" s="96" t="s">
        <v>88</v>
      </c>
      <c r="E309" s="96" t="s">
        <v>88</v>
      </c>
    </row>
    <row r="310" spans="1:5" ht="60.75" customHeight="1">
      <c r="A310" s="78" t="s">
        <v>488</v>
      </c>
      <c r="B310" s="79" t="s">
        <v>242</v>
      </c>
      <c r="C310" s="80" t="str">
        <f>IFERROR(VLOOKUP(B310,Utilitaires!$C$9:$D$13,2,FALSE),"")</f>
        <v>Taux de VÉRACITÉ</v>
      </c>
      <c r="D310" s="96" t="s">
        <v>88</v>
      </c>
      <c r="E310" s="96" t="s">
        <v>88</v>
      </c>
    </row>
    <row r="311" spans="1:5" ht="41.25" customHeight="1">
      <c r="A311" s="78" t="s">
        <v>489</v>
      </c>
      <c r="B311" s="79" t="s">
        <v>242</v>
      </c>
      <c r="C311" s="80" t="str">
        <f>IFERROR(VLOOKUP(B311,Utilitaires!$C$9:$D$13,2,FALSE),"")</f>
        <v>Taux de VÉRACITÉ</v>
      </c>
      <c r="D311" s="96" t="s">
        <v>88</v>
      </c>
      <c r="E311" s="96" t="s">
        <v>88</v>
      </c>
    </row>
    <row r="312" spans="1:5" ht="29.25" customHeight="1">
      <c r="A312" s="78" t="s">
        <v>490</v>
      </c>
      <c r="B312" s="79" t="s">
        <v>242</v>
      </c>
      <c r="C312" s="80" t="str">
        <f>IFERROR(VLOOKUP(B312,Utilitaires!$C$9:$D$13,2,FALSE),"")</f>
        <v>Taux de VÉRACITÉ</v>
      </c>
      <c r="D312" s="96" t="s">
        <v>88</v>
      </c>
      <c r="E312" s="96" t="s">
        <v>88</v>
      </c>
    </row>
    <row r="313" spans="1:5" ht="45" customHeight="1">
      <c r="A313" s="78" t="s">
        <v>491</v>
      </c>
      <c r="B313" s="79" t="s">
        <v>242</v>
      </c>
      <c r="C313" s="80" t="str">
        <f>IFERROR(VLOOKUP(B313,Utilitaires!$C$9:$D$13,2,FALSE),"")</f>
        <v>Taux de VÉRACITÉ</v>
      </c>
      <c r="D313" s="96" t="s">
        <v>88</v>
      </c>
      <c r="E313" s="96" t="s">
        <v>88</v>
      </c>
    </row>
    <row r="314" spans="1:5" ht="30" customHeight="1">
      <c r="A314" s="78" t="s">
        <v>492</v>
      </c>
      <c r="B314" s="79" t="s">
        <v>242</v>
      </c>
      <c r="C314" s="80" t="str">
        <f>IFERROR(VLOOKUP(B314,Utilitaires!$C$9:$D$13,2,FALSE),"")</f>
        <v>Taux de VÉRACITÉ</v>
      </c>
      <c r="D314" s="96" t="s">
        <v>88</v>
      </c>
      <c r="E314" s="96" t="s">
        <v>88</v>
      </c>
    </row>
    <row r="315" spans="1:5" ht="36" customHeight="1">
      <c r="A315" s="78" t="s">
        <v>493</v>
      </c>
      <c r="B315" s="79" t="s">
        <v>242</v>
      </c>
      <c r="C315" s="80" t="str">
        <f>IFERROR(VLOOKUP(B315,Utilitaires!$C$9:$D$13,2,FALSE),"")</f>
        <v>Taux de VÉRACITÉ</v>
      </c>
      <c r="D315" s="96" t="s">
        <v>88</v>
      </c>
      <c r="E315" s="96" t="s">
        <v>88</v>
      </c>
    </row>
    <row r="316" spans="1:5" ht="45.75" customHeight="1">
      <c r="A316" s="78" t="s">
        <v>494</v>
      </c>
      <c r="B316" s="79" t="s">
        <v>242</v>
      </c>
      <c r="C316" s="80" t="str">
        <f>IFERROR(VLOOKUP(B316,Utilitaires!$C$9:$D$13,2,FALSE),"")</f>
        <v>Taux de VÉRACITÉ</v>
      </c>
      <c r="D316" s="96" t="s">
        <v>88</v>
      </c>
      <c r="E316" s="96" t="s">
        <v>88</v>
      </c>
    </row>
  </sheetData>
  <sheetProtection sheet="1" objects="1" scenarios="1" formatCells="0" formatColumns="0" formatRows="0" selectLockedCells="1"/>
  <mergeCells count="10">
    <mergeCell ref="A9:E9"/>
    <mergeCell ref="A5:A8"/>
    <mergeCell ref="B4:D4"/>
    <mergeCell ref="A3:A4"/>
    <mergeCell ref="E3:E5"/>
    <mergeCell ref="B5:C5"/>
    <mergeCell ref="B6:D6"/>
    <mergeCell ref="E6:E8"/>
    <mergeCell ref="B7:D8"/>
    <mergeCell ref="B3:D3"/>
  </mergeCells>
  <phoneticPr fontId="4" type="noConversion"/>
  <conditionalFormatting sqref="B267 B317:B1048576 B1:B115 B117:B245 B260:B263 B272:B275">
    <cfRule type="containsText" dxfId="162" priority="78" operator="containsText" text="Non applicable">
      <formula>NOT(ISERROR(SEARCH("Non applicable",B1)))</formula>
    </cfRule>
  </conditionalFormatting>
  <conditionalFormatting sqref="B298">
    <cfRule type="containsText" dxfId="161" priority="42" operator="containsText" text="Non applicable">
      <formula>NOT(ISERROR(SEARCH("Non applicable",B298)))</formula>
    </cfRule>
  </conditionalFormatting>
  <conditionalFormatting sqref="B310:B316">
    <cfRule type="containsText" dxfId="160" priority="38" operator="containsText" text="Non applicable">
      <formula>NOT(ISERROR(SEARCH("Non applicable",B310)))</formula>
    </cfRule>
  </conditionalFormatting>
  <conditionalFormatting sqref="B309">
    <cfRule type="containsText" dxfId="159" priority="26" operator="containsText" text="Non applicable">
      <formula>NOT(ISERROR(SEARCH("Non applicable",B309)))</formula>
    </cfRule>
  </conditionalFormatting>
  <conditionalFormatting sqref="B246:B259">
    <cfRule type="containsText" dxfId="158" priority="17" operator="containsText" text="Non applicable">
      <formula>NOT(ISERROR(SEARCH("Non applicable",B246)))</formula>
    </cfRule>
  </conditionalFormatting>
  <conditionalFormatting sqref="B264:B266">
    <cfRule type="containsText" dxfId="157" priority="13" operator="containsText" text="Non applicable">
      <formula>NOT(ISERROR(SEARCH("Non applicable",B264)))</formula>
    </cfRule>
  </conditionalFormatting>
  <conditionalFormatting sqref="B268:B271">
    <cfRule type="containsText" dxfId="156" priority="9" operator="containsText" text="Non applicable">
      <formula>NOT(ISERROR(SEARCH("Non applicable",B268)))</formula>
    </cfRule>
  </conditionalFormatting>
  <conditionalFormatting sqref="B276:B297">
    <cfRule type="containsText" dxfId="155" priority="5" operator="containsText" text="Non applicable">
      <formula>NOT(ISERROR(SEARCH("Non applicable",B276)))</formula>
    </cfRule>
  </conditionalFormatting>
  <conditionalFormatting sqref="B299:B308">
    <cfRule type="containsText" dxfId="154" priority="1" operator="containsText" text="Non applicable">
      <formula>NOT(ISERROR(SEARCH("Non applicable",B299)))</formula>
    </cfRule>
  </conditionalFormatting>
  <dataValidations count="2">
    <dataValidation allowBlank="1" showInputMessage="1" showErrorMessage="1" prompt="Indiquez ici les noms des participants" sqref="E3:E5" xr:uid="{00000000-0002-0000-0200-000001000000}"/>
    <dataValidation allowBlank="1" showInputMessage="1" showErrorMessage="1" prompt="Signature de l'animateur de l'évaluation" sqref="E6:E8" xr:uid="{00000000-0002-0000-0200-000002000000}"/>
  </dataValidations>
  <printOptions horizontalCentered="1"/>
  <pageMargins left="0.19685039370078741" right="0.19685039370078741" top="0" bottom="0.39370078740157483" header="0" footer="0.19685039370078741"/>
  <pageSetup paperSize="9" orientation="landscape" r:id="rId1"/>
  <headerFooter>
    <oddFooter>&amp;L&amp;"Arial Italique,Italique"&amp;6&amp;K000000Fichier : &amp;F&amp;C&amp;"Arial Italique,Italique"&amp;6&amp;K000000Onglet : &amp;A                                        &amp;R&amp;"Arial Italique,Italique"&amp;6&amp;K000000Imprimé le &amp;D, page n° &amp;P/&amp;N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329" operator="containsText" id="{B262F095-1186-4FA5-83B8-97AE622E5461}">
            <xm:f>NOT(ISERROR(SEARCH('\Users\Gil\Documents\Sites_Web\master_mq\public_html\extranets\admin\04_enseignement\2019-2020\M2\IDCA\notes\C:\Users\NDOK\Desktop\[Maitrise documentaire et des enregistrements.xlsx]Mode d''emploi'!#REF!,D11)))</xm:f>
            <xm:f>'\Users\Gil\Documents\Sites_Web\master_mq\public_html\extranets\admin\04_enseignement\2019-2020\M2\IDCA\notes\C:\Users\NDOK\Desktop\[Maitrise documentaire et des enregistrements.xlsx]Mode d''emploi'!#REF!</xm:f>
            <x14:dxf>
              <fill>
                <patternFill>
                  <bgColor rgb="FFFFFF99"/>
                </patternFill>
              </fill>
            </x14:dxf>
          </x14:cfRule>
          <x14:cfRule type="containsText" priority="330" operator="containsText" id="{502509A8-6937-4617-8857-09CC1FF0CBD1}">
            <xm:f>NOT(ISERROR(SEARCH('\Users\Gil\Documents\Sites_Web\master_mq\public_html\extranets\admin\04_enseignement\2019-2020\M2\IDCA\notes\C:\Users\NDOK\Desktop\[Maitrise documentaire et des enregistrements.xlsx]Mode d''emploi'!#REF!,D11)))</xm:f>
            <xm:f>'\Users\Gil\Documents\Sites_Web\master_mq\public_html\extranets\admin\04_enseignement\2019-2020\M2\IDCA\notes\C:\Users\NDOK\Desktop\[Maitrise documentaire et des enregistrements.xlsx]Mode d''emploi'!#REF!</xm:f>
            <x14:dxf>
              <fill>
                <patternFill>
                  <bgColor rgb="FFFF7C80"/>
                </patternFill>
              </fill>
            </x14:dxf>
          </x14:cfRule>
          <xm:sqref>D11</xm:sqref>
        </x14:conditionalFormatting>
        <x14:conditionalFormatting xmlns:xm="http://schemas.microsoft.com/office/excel/2006/main">
          <x14:cfRule type="containsText" priority="327" operator="containsText" id="{1576F525-F467-4618-8CA9-26523C12B8F6}">
            <xm:f>NOT(ISERROR(SEARCH('\Users\Gil\Documents\Sites_Web\master_mq\public_html\extranets\admin\04_enseignement\2019-2020\M2\IDCA\notes\C:\Users\NDOK\Desktop\[Maitrise documentaire et des enregistrements.xlsx]Mode d''emploi'!#REF!,E11)))</xm:f>
            <xm:f>'\Users\Gil\Documents\Sites_Web\master_mq\public_html\extranets\admin\04_enseignement\2019-2020\M2\IDCA\notes\C:\Users\NDOK\Desktop\[Maitrise documentaire et des enregistrements.xlsx]Mode d''emploi'!#REF!</xm:f>
            <x14:dxf>
              <fill>
                <patternFill>
                  <bgColor rgb="FFFFFF99"/>
                </patternFill>
              </fill>
            </x14:dxf>
          </x14:cfRule>
          <x14:cfRule type="containsText" priority="328" operator="containsText" id="{90F2BB84-79DD-43A8-9DC5-D1328F2E6623}">
            <xm:f>NOT(ISERROR(SEARCH('\Users\Gil\Documents\Sites_Web\master_mq\public_html\extranets\admin\04_enseignement\2019-2020\M2\IDCA\notes\C:\Users\NDOK\Desktop\[Maitrise documentaire et des enregistrements.xlsx]Mode d''emploi'!#REF!,E11)))</xm:f>
            <xm:f>'\Users\Gil\Documents\Sites_Web\master_mq\public_html\extranets\admin\04_enseignement\2019-2020\M2\IDCA\notes\C:\Users\NDOK\Desktop\[Maitrise documentaire et des enregistrements.xlsx]Mode d''emploi'!#REF!</xm:f>
            <x14:dxf>
              <fill>
                <patternFill>
                  <bgColor rgb="FFFF7C80"/>
                </patternFill>
              </fill>
            </x14:dxf>
          </x14:cfRule>
          <xm:sqref>E11</xm:sqref>
        </x14:conditionalFormatting>
        <x14:conditionalFormatting xmlns:xm="http://schemas.microsoft.com/office/excel/2006/main">
          <x14:cfRule type="containsText" priority="1163" operator="containsText" id="{F0415E48-139B-4D53-9E52-8FA6A91FCE57}">
            <xm:f>NOT(ISERROR(SEARCH('Mode d''emploi'!$C$34,A3)))</xm:f>
            <xm:f>'Mode d''emploi'!$C$34</xm:f>
            <x14:dxf>
              <fill>
                <patternFill>
                  <bgColor rgb="FFFFFF99"/>
                </patternFill>
              </fill>
            </x14:dxf>
          </x14:cfRule>
          <x14:cfRule type="containsText" priority="1164" operator="containsText" id="{EC981657-38CB-46C2-8547-3572EC37891B}">
            <xm:f>NOT(ISERROR(SEARCH('Mode d''emploi'!$C$35,A3)))</xm:f>
            <xm:f>'Mode d''emploi'!$C$35</xm:f>
            <x14:dxf>
              <fill>
                <patternFill>
                  <bgColor rgb="FFFF7C80"/>
                </patternFill>
              </fill>
            </x14:dxf>
          </x14:cfRule>
          <xm:sqref>D10:E10 D3:D5 A3</xm:sqref>
        </x14:conditionalFormatting>
        <x14:conditionalFormatting xmlns:xm="http://schemas.microsoft.com/office/excel/2006/main">
          <x14:cfRule type="containsText" priority="208" operator="containsText" id="{8BF270B2-EF6A-4F64-919E-2BFB8B3AFE4F}">
            <xm:f>NOT(ISERROR(SEARCH(Utilitaires!$C$10,B2)))</xm:f>
            <xm:f>Utilitaires!$C$10</xm:f>
            <x14:dxf>
              <fill>
                <patternFill>
                  <bgColor theme="9" tint="0.39994506668294322"/>
                </patternFill>
              </fill>
            </x14:dxf>
          </x14:cfRule>
          <xm:sqref>B2:B8 B267 B317:B1048576 B10:B115 B117:B146 B151:B245 B260:B263 B272:B275</xm:sqref>
        </x14:conditionalFormatting>
        <x14:conditionalFormatting xmlns:xm="http://schemas.microsoft.com/office/excel/2006/main">
          <x14:cfRule type="containsText" priority="206" operator="containsText" id="{33056427-8D04-4036-8B28-A92EEC882898}">
            <xm:f>NOT(ISERROR(SEARCH(Utilitaires!$C$12,B2)))</xm:f>
            <xm:f>Utilitaires!$C$12</xm:f>
            <x14:dxf>
              <fill>
                <patternFill>
                  <bgColor rgb="FFFF7C80"/>
                </patternFill>
              </fill>
            </x14:dxf>
          </x14:cfRule>
          <x14:cfRule type="containsText" priority="207" operator="containsText" id="{0025EDCA-3588-4CD7-BA49-F6990B86C424}">
            <xm:f>NOT(ISERROR(SEARCH(Utilitaires!$C$11,B2)))</xm:f>
            <xm:f>Utilitaires!$C$11</xm:f>
            <x14:dxf>
              <fill>
                <patternFill>
                  <bgColor theme="7" tint="0.59996337778862885"/>
                </patternFill>
              </fill>
            </x14:dxf>
          </x14:cfRule>
          <xm:sqref>B2:B8 D2:D8 D10:D12 D31:D32 D41 D59 D71 D74 D84 D102 D106 D116 D121 D130 D137 D146 D158:D159 D244:D245 D260 D263 D267 D272 D275 D317:D1048576 B267 B317:B1048576 B10:B115 B117:B146 B151:B245 B260:B263 B272:B275</xm:sqref>
        </x14:conditionalFormatting>
        <x14:conditionalFormatting xmlns:xm="http://schemas.microsoft.com/office/excel/2006/main">
          <x14:cfRule type="containsText" priority="203" operator="containsText" id="{F6218EE3-98CB-404D-B41C-DDCBC4F2B217}">
            <xm:f>NOT(ISERROR(SEARCH(Utilitaires!$C$11,B1)))</xm:f>
            <xm:f>Utilitaires!$C$11</xm:f>
            <x14:dxf>
              <fill>
                <patternFill>
                  <bgColor theme="7" tint="0.59996337778862885"/>
                </patternFill>
              </fill>
            </x14:dxf>
          </x14:cfRule>
          <x14:cfRule type="containsText" priority="204" operator="containsText" id="{123CB9EF-513D-3342-857F-285768978127}">
            <xm:f>NOT(ISERROR(SEARCH(Utilitaires!$C$12,B1)))</xm:f>
            <xm:f>Utilitaires!$C$12</xm:f>
            <x14:dxf>
              <fill>
                <patternFill>
                  <bgColor rgb="FFFF7C80"/>
                </patternFill>
              </fill>
            </x14:dxf>
          </x14:cfRule>
          <x14:cfRule type="containsText" priority="205" operator="containsText" id="{34DD6015-D515-C44B-AB0F-AB9E7DB1200B}">
            <xm:f>NOT(ISERROR(SEARCH(Utilitaires!$C$10,B1)))</xm:f>
            <xm:f>Utilitaires!$C$10</xm:f>
            <x14:dxf>
              <fill>
                <patternFill>
                  <bgColor theme="9" tint="0.39994506668294322"/>
                </patternFill>
              </fill>
            </x14:dxf>
          </x14:cfRule>
          <xm:sqref>B1</xm:sqref>
        </x14:conditionalFormatting>
        <x14:conditionalFormatting xmlns:xm="http://schemas.microsoft.com/office/excel/2006/main">
          <x14:cfRule type="containsText" priority="201" operator="containsText" id="{6DC8DA3B-8792-2B46-B680-7EE4C714AF19}">
            <xm:f>NOT(ISERROR(SEARCH('Mode d''emploi'!$C$34,E3)))</xm:f>
            <xm:f>'Mode d''emploi'!$C$34</xm:f>
            <x14:dxf>
              <fill>
                <patternFill>
                  <bgColor rgb="FFFFFF99"/>
                </patternFill>
              </fill>
            </x14:dxf>
          </x14:cfRule>
          <x14:cfRule type="containsText" priority="202" operator="containsText" id="{2E2F67BE-7B38-9F4A-A286-94EB45B26D82}">
            <xm:f>NOT(ISERROR(SEARCH('Mode d''emploi'!$C$35,E3)))</xm:f>
            <xm:f>'Mode d''emploi'!$C$35</xm:f>
            <x14:dxf>
              <fill>
                <patternFill>
                  <bgColor rgb="FFFF7C80"/>
                </patternFill>
              </fill>
            </x14:dxf>
          </x14:cfRule>
          <xm:sqref>E3</xm:sqref>
        </x14:conditionalFormatting>
        <x14:conditionalFormatting xmlns:xm="http://schemas.microsoft.com/office/excel/2006/main">
          <x14:cfRule type="containsText" priority="199" operator="containsText" id="{A5DD90E6-D0B1-FE4C-A2CD-379D04448A65}">
            <xm:f>NOT(ISERROR(SEARCH('Mode d''emploi'!$C$34,E6)))</xm:f>
            <xm:f>'Mode d''emploi'!$C$34</xm:f>
            <x14:dxf>
              <fill>
                <patternFill>
                  <bgColor rgb="FFFFFF99"/>
                </patternFill>
              </fill>
            </x14:dxf>
          </x14:cfRule>
          <x14:cfRule type="containsText" priority="200" operator="containsText" id="{849CB64C-52C5-0842-A412-516196DFAE50}">
            <xm:f>NOT(ISERROR(SEARCH('Mode d''emploi'!$C$35,E6)))</xm:f>
            <xm:f>'Mode d''emploi'!$C$35</xm:f>
            <x14:dxf>
              <fill>
                <patternFill>
                  <bgColor rgb="FFFF7C80"/>
                </patternFill>
              </fill>
            </x14:dxf>
          </x14:cfRule>
          <xm:sqref>E6</xm:sqref>
        </x14:conditionalFormatting>
        <x14:conditionalFormatting xmlns:xm="http://schemas.microsoft.com/office/excel/2006/main">
          <x14:cfRule type="containsText" priority="198" operator="containsText" id="{6BA2971A-8EAC-41A5-A9CE-106F0542B26D}">
            <xm:f>NOT(ISERROR(SEARCH(Utilitaires!$C$10,B34)))</xm:f>
            <xm:f>Utilitaires!$C$10</xm:f>
            <x14:dxf>
              <fill>
                <patternFill>
                  <bgColor theme="9" tint="0.39994506668294322"/>
                </patternFill>
              </fill>
            </x14:dxf>
          </x14:cfRule>
          <xm:sqref>B34</xm:sqref>
        </x14:conditionalFormatting>
        <x14:conditionalFormatting xmlns:xm="http://schemas.microsoft.com/office/excel/2006/main">
          <x14:cfRule type="containsText" priority="196" operator="containsText" id="{95436110-6AFC-40CD-B29D-FAB811BD71D7}">
            <xm:f>NOT(ISERROR(SEARCH(Utilitaires!$C$12,B34)))</xm:f>
            <xm:f>Utilitaires!$C$12</xm:f>
            <x14:dxf>
              <fill>
                <patternFill>
                  <bgColor rgb="FFFF7C80"/>
                </patternFill>
              </fill>
            </x14:dxf>
          </x14:cfRule>
          <x14:cfRule type="containsText" priority="197" operator="containsText" id="{38E6D504-C334-44CF-A266-F12F135599AF}">
            <xm:f>NOT(ISERROR(SEARCH(Utilitaires!$C$11,B34)))</xm:f>
            <xm:f>Utilitaires!$C$11</xm:f>
            <x14:dxf>
              <fill>
                <patternFill>
                  <bgColor theme="7" tint="0.59996337778862885"/>
                </patternFill>
              </fill>
            </x14:dxf>
          </x14:cfRule>
          <xm:sqref>B34</xm:sqref>
        </x14:conditionalFormatting>
        <x14:conditionalFormatting xmlns:xm="http://schemas.microsoft.com/office/excel/2006/main">
          <x14:cfRule type="containsText" priority="195" operator="containsText" id="{78100C85-4B7F-4BEF-A55E-8AA0082FC234}">
            <xm:f>NOT(ISERROR(SEARCH(Utilitaires!$C$10,B66)))</xm:f>
            <xm:f>Utilitaires!$C$10</xm:f>
            <x14:dxf>
              <fill>
                <patternFill>
                  <bgColor theme="9" tint="0.39994506668294322"/>
                </patternFill>
              </fill>
            </x14:dxf>
          </x14:cfRule>
          <xm:sqref>B66</xm:sqref>
        </x14:conditionalFormatting>
        <x14:conditionalFormatting xmlns:xm="http://schemas.microsoft.com/office/excel/2006/main">
          <x14:cfRule type="containsText" priority="193" operator="containsText" id="{E6203881-184C-48BB-9FEB-6D8892D0E53F}">
            <xm:f>NOT(ISERROR(SEARCH(Utilitaires!$C$12,B66)))</xm:f>
            <xm:f>Utilitaires!$C$12</xm:f>
            <x14:dxf>
              <fill>
                <patternFill>
                  <bgColor rgb="FFFF7C80"/>
                </patternFill>
              </fill>
            </x14:dxf>
          </x14:cfRule>
          <x14:cfRule type="containsText" priority="194" operator="containsText" id="{E4D57D5C-64F1-465F-9C6C-E6A8A8B611D4}">
            <xm:f>NOT(ISERROR(SEARCH(Utilitaires!$C$11,B66)))</xm:f>
            <xm:f>Utilitaires!$C$11</xm:f>
            <x14:dxf>
              <fill>
                <patternFill>
                  <bgColor theme="7" tint="0.59996337778862885"/>
                </patternFill>
              </fill>
            </x14:dxf>
          </x14:cfRule>
          <xm:sqref>B66</xm:sqref>
        </x14:conditionalFormatting>
        <x14:conditionalFormatting xmlns:xm="http://schemas.microsoft.com/office/excel/2006/main">
          <x14:cfRule type="containsText" priority="192" operator="containsText" id="{B4B05C7E-CAAE-4D6B-AFA9-2FC95CA72E08}">
            <xm:f>NOT(ISERROR(SEARCH(Utilitaires!$C$10,B108)))</xm:f>
            <xm:f>Utilitaires!$C$10</xm:f>
            <x14:dxf>
              <fill>
                <patternFill>
                  <bgColor theme="9" tint="0.39994506668294322"/>
                </patternFill>
              </fill>
            </x14:dxf>
          </x14:cfRule>
          <xm:sqref>B108</xm:sqref>
        </x14:conditionalFormatting>
        <x14:conditionalFormatting xmlns:xm="http://schemas.microsoft.com/office/excel/2006/main">
          <x14:cfRule type="containsText" priority="190" operator="containsText" id="{DABD28F1-673B-4764-A3CE-6476EA052CD6}">
            <xm:f>NOT(ISERROR(SEARCH(Utilitaires!$C$12,B108)))</xm:f>
            <xm:f>Utilitaires!$C$12</xm:f>
            <x14:dxf>
              <fill>
                <patternFill>
                  <bgColor rgb="FFFF7C80"/>
                </patternFill>
              </fill>
            </x14:dxf>
          </x14:cfRule>
          <x14:cfRule type="containsText" priority="191" operator="containsText" id="{13727674-75AE-4088-B9E2-4EEBC2502B3B}">
            <xm:f>NOT(ISERROR(SEARCH(Utilitaires!$C$11,B108)))</xm:f>
            <xm:f>Utilitaires!$C$11</xm:f>
            <x14:dxf>
              <fill>
                <patternFill>
                  <bgColor theme="7" tint="0.59996337778862885"/>
                </patternFill>
              </fill>
            </x14:dxf>
          </x14:cfRule>
          <xm:sqref>B108</xm:sqref>
        </x14:conditionalFormatting>
        <x14:conditionalFormatting xmlns:xm="http://schemas.microsoft.com/office/excel/2006/main">
          <x14:cfRule type="containsText" priority="189" operator="containsText" id="{83845612-6690-424E-B4F4-1E37B8CECF96}">
            <xm:f>NOT(ISERROR(SEARCH(Utilitaires!$C$10,B119)))</xm:f>
            <xm:f>Utilitaires!$C$10</xm:f>
            <x14:dxf>
              <fill>
                <patternFill>
                  <bgColor theme="9" tint="0.39994506668294322"/>
                </patternFill>
              </fill>
            </x14:dxf>
          </x14:cfRule>
          <xm:sqref>B119</xm:sqref>
        </x14:conditionalFormatting>
        <x14:conditionalFormatting xmlns:xm="http://schemas.microsoft.com/office/excel/2006/main">
          <x14:cfRule type="containsText" priority="187" operator="containsText" id="{21C53BDE-17FF-48B7-8D48-CE3594D68D61}">
            <xm:f>NOT(ISERROR(SEARCH(Utilitaires!$C$12,B119)))</xm:f>
            <xm:f>Utilitaires!$C$12</xm:f>
            <x14:dxf>
              <fill>
                <patternFill>
                  <bgColor rgb="FFFF7C80"/>
                </patternFill>
              </fill>
            </x14:dxf>
          </x14:cfRule>
          <x14:cfRule type="containsText" priority="188" operator="containsText" id="{A14370BA-CA2F-49C4-BA87-C1B981D737D3}">
            <xm:f>NOT(ISERROR(SEARCH(Utilitaires!$C$11,B119)))</xm:f>
            <xm:f>Utilitaires!$C$11</xm:f>
            <x14:dxf>
              <fill>
                <patternFill>
                  <bgColor theme="7" tint="0.59996337778862885"/>
                </patternFill>
              </fill>
            </x14:dxf>
          </x14:cfRule>
          <xm:sqref>B119</xm:sqref>
        </x14:conditionalFormatting>
        <x14:conditionalFormatting xmlns:xm="http://schemas.microsoft.com/office/excel/2006/main">
          <x14:cfRule type="containsText" priority="183" operator="containsText" id="{674F5623-5C5C-4D0D-86C3-F52AF009BB2E}">
            <xm:f>NOT(ISERROR(SEARCH(Utilitaires!$C$10,B142)))</xm:f>
            <xm:f>Utilitaires!$C$10</xm:f>
            <x14:dxf>
              <fill>
                <patternFill>
                  <bgColor theme="9" tint="0.39994506668294322"/>
                </patternFill>
              </fill>
            </x14:dxf>
          </x14:cfRule>
          <xm:sqref>B142</xm:sqref>
        </x14:conditionalFormatting>
        <x14:conditionalFormatting xmlns:xm="http://schemas.microsoft.com/office/excel/2006/main">
          <x14:cfRule type="containsText" priority="181" operator="containsText" id="{4DEC1E97-7973-41BB-8C0C-B7DD9D354FA9}">
            <xm:f>NOT(ISERROR(SEARCH(Utilitaires!$C$12,B142)))</xm:f>
            <xm:f>Utilitaires!$C$12</xm:f>
            <x14:dxf>
              <fill>
                <patternFill>
                  <bgColor rgb="FFFF7C80"/>
                </patternFill>
              </fill>
            </x14:dxf>
          </x14:cfRule>
          <x14:cfRule type="containsText" priority="182" operator="containsText" id="{40F05E05-6043-4521-B363-4BDDFC054172}">
            <xm:f>NOT(ISERROR(SEARCH(Utilitaires!$C$11,B142)))</xm:f>
            <xm:f>Utilitaires!$C$11</xm:f>
            <x14:dxf>
              <fill>
                <patternFill>
                  <bgColor theme="7" tint="0.59996337778862885"/>
                </patternFill>
              </fill>
            </x14:dxf>
          </x14:cfRule>
          <xm:sqref>B142</xm:sqref>
        </x14:conditionalFormatting>
        <x14:conditionalFormatting xmlns:xm="http://schemas.microsoft.com/office/excel/2006/main">
          <x14:cfRule type="containsText" priority="180" operator="containsText" id="{B4775497-18A1-4919-B468-3BAD298D4F3B}">
            <xm:f>NOT(ISERROR(SEARCH(Utilitaires!$C$10,B150)))</xm:f>
            <xm:f>Utilitaires!$C$10</xm:f>
            <x14:dxf>
              <fill>
                <patternFill>
                  <bgColor theme="9" tint="0.39994506668294322"/>
                </patternFill>
              </fill>
            </x14:dxf>
          </x14:cfRule>
          <xm:sqref>B150</xm:sqref>
        </x14:conditionalFormatting>
        <x14:conditionalFormatting xmlns:xm="http://schemas.microsoft.com/office/excel/2006/main">
          <x14:cfRule type="containsText" priority="178" operator="containsText" id="{5B57BBA7-2EA6-4004-9172-EFE2E659CE0E}">
            <xm:f>NOT(ISERROR(SEARCH(Utilitaires!$C$12,B150)))</xm:f>
            <xm:f>Utilitaires!$C$12</xm:f>
            <x14:dxf>
              <fill>
                <patternFill>
                  <bgColor rgb="FFFF7C80"/>
                </patternFill>
              </fill>
            </x14:dxf>
          </x14:cfRule>
          <x14:cfRule type="containsText" priority="179" operator="containsText" id="{261823BE-2743-4CC0-9AD5-9A6A4E0DD056}">
            <xm:f>NOT(ISERROR(SEARCH(Utilitaires!$C$11,B150)))</xm:f>
            <xm:f>Utilitaires!$C$11</xm:f>
            <x14:dxf>
              <fill>
                <patternFill>
                  <bgColor theme="7" tint="0.59996337778862885"/>
                </patternFill>
              </fill>
            </x14:dxf>
          </x14:cfRule>
          <xm:sqref>D150 B150</xm:sqref>
        </x14:conditionalFormatting>
        <x14:conditionalFormatting xmlns:xm="http://schemas.microsoft.com/office/excel/2006/main">
          <x14:cfRule type="containsText" priority="174" operator="containsText" id="{7FE6FCE6-135E-4239-A47D-4DBBA92EA8ED}">
            <xm:f>NOT(ISERROR(SEARCH(Utilitaires!$C$10,B237)))</xm:f>
            <xm:f>Utilitaires!$C$10</xm:f>
            <x14:dxf>
              <fill>
                <patternFill>
                  <bgColor theme="9" tint="0.39994506668294322"/>
                </patternFill>
              </fill>
            </x14:dxf>
          </x14:cfRule>
          <xm:sqref>B237</xm:sqref>
        </x14:conditionalFormatting>
        <x14:conditionalFormatting xmlns:xm="http://schemas.microsoft.com/office/excel/2006/main">
          <x14:cfRule type="containsText" priority="172" operator="containsText" id="{D15A1165-2CEF-4BBD-9272-B5EFCA25AEFE}">
            <xm:f>NOT(ISERROR(SEARCH(Utilitaires!$C$12,B237)))</xm:f>
            <xm:f>Utilitaires!$C$12</xm:f>
            <x14:dxf>
              <fill>
                <patternFill>
                  <bgColor rgb="FFFF7C80"/>
                </patternFill>
              </fill>
            </x14:dxf>
          </x14:cfRule>
          <x14:cfRule type="containsText" priority="173" operator="containsText" id="{B8E98EAF-936E-4843-B1A8-AD81D6F1241D}">
            <xm:f>NOT(ISERROR(SEARCH(Utilitaires!$C$11,B237)))</xm:f>
            <xm:f>Utilitaires!$C$11</xm:f>
            <x14:dxf>
              <fill>
                <patternFill>
                  <bgColor theme="7" tint="0.59996337778862885"/>
                </patternFill>
              </fill>
            </x14:dxf>
          </x14:cfRule>
          <xm:sqref>B237</xm:sqref>
        </x14:conditionalFormatting>
        <x14:conditionalFormatting xmlns:xm="http://schemas.microsoft.com/office/excel/2006/main">
          <x14:cfRule type="containsText" priority="171" operator="containsText" id="{E9524D0D-5BB6-4891-AD53-015F36A2071E}">
            <xm:f>NOT(ISERROR(SEARCH(Utilitaires!$C$10,B232)))</xm:f>
            <xm:f>Utilitaires!$C$10</xm:f>
            <x14:dxf>
              <fill>
                <patternFill>
                  <bgColor theme="9" tint="0.39994506668294322"/>
                </patternFill>
              </fill>
            </x14:dxf>
          </x14:cfRule>
          <xm:sqref>B232:B234</xm:sqref>
        </x14:conditionalFormatting>
        <x14:conditionalFormatting xmlns:xm="http://schemas.microsoft.com/office/excel/2006/main">
          <x14:cfRule type="containsText" priority="169" operator="containsText" id="{CD1EFCB7-BDF9-4BBB-9DFD-074F23522F0E}">
            <xm:f>NOT(ISERROR(SEARCH(Utilitaires!$C$12,B232)))</xm:f>
            <xm:f>Utilitaires!$C$12</xm:f>
            <x14:dxf>
              <fill>
                <patternFill>
                  <bgColor rgb="FFFF7C80"/>
                </patternFill>
              </fill>
            </x14:dxf>
          </x14:cfRule>
          <x14:cfRule type="containsText" priority="170" operator="containsText" id="{6B48BF96-04BC-4585-B697-7A0F4DB3E8FA}">
            <xm:f>NOT(ISERROR(SEARCH(Utilitaires!$C$11,B232)))</xm:f>
            <xm:f>Utilitaires!$C$11</xm:f>
            <x14:dxf>
              <fill>
                <patternFill>
                  <bgColor theme="7" tint="0.59996337778862885"/>
                </patternFill>
              </fill>
            </x14:dxf>
          </x14:cfRule>
          <xm:sqref>B232:B234</xm:sqref>
        </x14:conditionalFormatting>
        <x14:conditionalFormatting xmlns:xm="http://schemas.microsoft.com/office/excel/2006/main">
          <x14:cfRule type="containsText" priority="168" operator="containsText" id="{2F5AA356-658B-4AA0-AE96-BC963ACA3F62}">
            <xm:f>NOT(ISERROR(SEARCH(Utilitaires!$C$10,B225)))</xm:f>
            <xm:f>Utilitaires!$C$10</xm:f>
            <x14:dxf>
              <fill>
                <patternFill>
                  <bgColor theme="9" tint="0.39994506668294322"/>
                </patternFill>
              </fill>
            </x14:dxf>
          </x14:cfRule>
          <xm:sqref>B225:B230</xm:sqref>
        </x14:conditionalFormatting>
        <x14:conditionalFormatting xmlns:xm="http://schemas.microsoft.com/office/excel/2006/main">
          <x14:cfRule type="containsText" priority="166" operator="containsText" id="{FD28A754-777D-4217-A10C-A9C4E10A0DC5}">
            <xm:f>NOT(ISERROR(SEARCH(Utilitaires!$C$12,B225)))</xm:f>
            <xm:f>Utilitaires!$C$12</xm:f>
            <x14:dxf>
              <fill>
                <patternFill>
                  <bgColor rgb="FFFF7C80"/>
                </patternFill>
              </fill>
            </x14:dxf>
          </x14:cfRule>
          <x14:cfRule type="containsText" priority="167" operator="containsText" id="{019DBA0F-A5AF-47A0-AB97-1466739253A2}">
            <xm:f>NOT(ISERROR(SEARCH(Utilitaires!$C$11,B225)))</xm:f>
            <xm:f>Utilitaires!$C$11</xm:f>
            <x14:dxf>
              <fill>
                <patternFill>
                  <bgColor theme="7" tint="0.59996337778862885"/>
                </patternFill>
              </fill>
            </x14:dxf>
          </x14:cfRule>
          <xm:sqref>B225:B230</xm:sqref>
        </x14:conditionalFormatting>
        <x14:conditionalFormatting xmlns:xm="http://schemas.microsoft.com/office/excel/2006/main">
          <x14:cfRule type="containsText" priority="165" operator="containsText" id="{9641C984-BE5F-44DD-A078-3F78A7C46BEB}">
            <xm:f>NOT(ISERROR(SEARCH(Utilitaires!$C$10,B222)))</xm:f>
            <xm:f>Utilitaires!$C$10</xm:f>
            <x14:dxf>
              <fill>
                <patternFill>
                  <bgColor theme="9" tint="0.39994506668294322"/>
                </patternFill>
              </fill>
            </x14:dxf>
          </x14:cfRule>
          <xm:sqref>B222:B223</xm:sqref>
        </x14:conditionalFormatting>
        <x14:conditionalFormatting xmlns:xm="http://schemas.microsoft.com/office/excel/2006/main">
          <x14:cfRule type="containsText" priority="163" operator="containsText" id="{232A66EC-EC9A-48B5-8422-3888C54596D9}">
            <xm:f>NOT(ISERROR(SEARCH(Utilitaires!$C$12,B222)))</xm:f>
            <xm:f>Utilitaires!$C$12</xm:f>
            <x14:dxf>
              <fill>
                <patternFill>
                  <bgColor rgb="FFFF7C80"/>
                </patternFill>
              </fill>
            </x14:dxf>
          </x14:cfRule>
          <x14:cfRule type="containsText" priority="164" operator="containsText" id="{987CD353-14CA-4414-8D08-14D0A4736A0F}">
            <xm:f>NOT(ISERROR(SEARCH(Utilitaires!$C$11,B222)))</xm:f>
            <xm:f>Utilitaires!$C$11</xm:f>
            <x14:dxf>
              <fill>
                <patternFill>
                  <bgColor theme="7" tint="0.59996337778862885"/>
                </patternFill>
              </fill>
            </x14:dxf>
          </x14:cfRule>
          <xm:sqref>B222:B223</xm:sqref>
        </x14:conditionalFormatting>
        <x14:conditionalFormatting xmlns:xm="http://schemas.microsoft.com/office/excel/2006/main">
          <x14:cfRule type="containsText" priority="162" operator="containsText" id="{CA748CCE-11D0-43F6-A5BE-240038B0DB2C}">
            <xm:f>NOT(ISERROR(SEARCH(Utilitaires!$C$10,B210)))</xm:f>
            <xm:f>Utilitaires!$C$10</xm:f>
            <x14:dxf>
              <fill>
                <patternFill>
                  <bgColor theme="9" tint="0.39994506668294322"/>
                </patternFill>
              </fill>
            </x14:dxf>
          </x14:cfRule>
          <xm:sqref>B210:B216</xm:sqref>
        </x14:conditionalFormatting>
        <x14:conditionalFormatting xmlns:xm="http://schemas.microsoft.com/office/excel/2006/main">
          <x14:cfRule type="containsText" priority="160" operator="containsText" id="{DADFB09A-55B1-41D2-95BD-0840065806AD}">
            <xm:f>NOT(ISERROR(SEARCH(Utilitaires!$C$12,B210)))</xm:f>
            <xm:f>Utilitaires!$C$12</xm:f>
            <x14:dxf>
              <fill>
                <patternFill>
                  <bgColor rgb="FFFF7C80"/>
                </patternFill>
              </fill>
            </x14:dxf>
          </x14:cfRule>
          <x14:cfRule type="containsText" priority="161" operator="containsText" id="{43E76867-78B9-4D90-8096-4644A5E11850}">
            <xm:f>NOT(ISERROR(SEARCH(Utilitaires!$C$11,B210)))</xm:f>
            <xm:f>Utilitaires!$C$11</xm:f>
            <x14:dxf>
              <fill>
                <patternFill>
                  <bgColor theme="7" tint="0.59996337778862885"/>
                </patternFill>
              </fill>
            </x14:dxf>
          </x14:cfRule>
          <xm:sqref>B210:B216</xm:sqref>
        </x14:conditionalFormatting>
        <x14:conditionalFormatting xmlns:xm="http://schemas.microsoft.com/office/excel/2006/main">
          <x14:cfRule type="containsText" priority="159" operator="containsText" id="{7C1E3FCC-6433-4057-929E-DBC6C5B50E29}">
            <xm:f>NOT(ISERROR(SEARCH(Utilitaires!$C$10,B205)))</xm:f>
            <xm:f>Utilitaires!$C$10</xm:f>
            <x14:dxf>
              <fill>
                <patternFill>
                  <bgColor theme="9" tint="0.39994506668294322"/>
                </patternFill>
              </fill>
            </x14:dxf>
          </x14:cfRule>
          <xm:sqref>B205:B208</xm:sqref>
        </x14:conditionalFormatting>
        <x14:conditionalFormatting xmlns:xm="http://schemas.microsoft.com/office/excel/2006/main">
          <x14:cfRule type="containsText" priority="157" operator="containsText" id="{D00B2E05-8FAE-4C09-9563-17F028B0CBE0}">
            <xm:f>NOT(ISERROR(SEARCH(Utilitaires!$C$12,B205)))</xm:f>
            <xm:f>Utilitaires!$C$12</xm:f>
            <x14:dxf>
              <fill>
                <patternFill>
                  <bgColor rgb="FFFF7C80"/>
                </patternFill>
              </fill>
            </x14:dxf>
          </x14:cfRule>
          <x14:cfRule type="containsText" priority="158" operator="containsText" id="{7CD7EDE6-538F-47AD-8C99-4D8C6208954F}">
            <xm:f>NOT(ISERROR(SEARCH(Utilitaires!$C$11,B205)))</xm:f>
            <xm:f>Utilitaires!$C$11</xm:f>
            <x14:dxf>
              <fill>
                <patternFill>
                  <bgColor theme="7" tint="0.59996337778862885"/>
                </patternFill>
              </fill>
            </x14:dxf>
          </x14:cfRule>
          <xm:sqref>B205:B208</xm:sqref>
        </x14:conditionalFormatting>
        <x14:conditionalFormatting xmlns:xm="http://schemas.microsoft.com/office/excel/2006/main">
          <x14:cfRule type="containsText" priority="156" operator="containsText" id="{5EFEC756-8010-4AD7-9191-85ABC2E2F383}">
            <xm:f>NOT(ISERROR(SEARCH(Utilitaires!$C$10,B178)))</xm:f>
            <xm:f>Utilitaires!$C$10</xm:f>
            <x14:dxf>
              <fill>
                <patternFill>
                  <bgColor theme="9" tint="0.39994506668294322"/>
                </patternFill>
              </fill>
            </x14:dxf>
          </x14:cfRule>
          <xm:sqref>B178:B185</xm:sqref>
        </x14:conditionalFormatting>
        <x14:conditionalFormatting xmlns:xm="http://schemas.microsoft.com/office/excel/2006/main">
          <x14:cfRule type="containsText" priority="154" operator="containsText" id="{6BE13657-655F-4B2E-843B-AE2E81ED24F4}">
            <xm:f>NOT(ISERROR(SEARCH(Utilitaires!$C$12,B178)))</xm:f>
            <xm:f>Utilitaires!$C$12</xm:f>
            <x14:dxf>
              <fill>
                <patternFill>
                  <bgColor rgb="FFFF7C80"/>
                </patternFill>
              </fill>
            </x14:dxf>
          </x14:cfRule>
          <x14:cfRule type="containsText" priority="155" operator="containsText" id="{C73F2A13-4DF5-491E-AAAE-7D52C3D2BAB8}">
            <xm:f>NOT(ISERROR(SEARCH(Utilitaires!$C$11,B178)))</xm:f>
            <xm:f>Utilitaires!$C$11</xm:f>
            <x14:dxf>
              <fill>
                <patternFill>
                  <bgColor theme="7" tint="0.59996337778862885"/>
                </patternFill>
              </fill>
            </x14:dxf>
          </x14:cfRule>
          <xm:sqref>B178:B185</xm:sqref>
        </x14:conditionalFormatting>
        <x14:conditionalFormatting xmlns:xm="http://schemas.microsoft.com/office/excel/2006/main">
          <x14:cfRule type="containsText" priority="153" operator="containsText" id="{92E32825-8292-4504-87F8-B92900542A8B}">
            <xm:f>NOT(ISERROR(SEARCH(Utilitaires!$C$10,B171)))</xm:f>
            <xm:f>Utilitaires!$C$10</xm:f>
            <x14:dxf>
              <fill>
                <patternFill>
                  <bgColor theme="9" tint="0.39994506668294322"/>
                </patternFill>
              </fill>
            </x14:dxf>
          </x14:cfRule>
          <xm:sqref>B171:B176</xm:sqref>
        </x14:conditionalFormatting>
        <x14:conditionalFormatting xmlns:xm="http://schemas.microsoft.com/office/excel/2006/main">
          <x14:cfRule type="containsText" priority="151" operator="containsText" id="{C279826A-F73A-46B2-8CEE-1D07747B5E3D}">
            <xm:f>NOT(ISERROR(SEARCH(Utilitaires!$C$12,B171)))</xm:f>
            <xm:f>Utilitaires!$C$12</xm:f>
            <x14:dxf>
              <fill>
                <patternFill>
                  <bgColor rgb="FFFF7C80"/>
                </patternFill>
              </fill>
            </x14:dxf>
          </x14:cfRule>
          <x14:cfRule type="containsText" priority="152" operator="containsText" id="{3F4D9FEF-4914-45F0-8A53-302086BBAA1F}">
            <xm:f>NOT(ISERROR(SEARCH(Utilitaires!$C$11,B171)))</xm:f>
            <xm:f>Utilitaires!$C$11</xm:f>
            <x14:dxf>
              <fill>
                <patternFill>
                  <bgColor theme="7" tint="0.59996337778862885"/>
                </patternFill>
              </fill>
            </x14:dxf>
          </x14:cfRule>
          <xm:sqref>B171:B176</xm:sqref>
        </x14:conditionalFormatting>
        <x14:conditionalFormatting xmlns:xm="http://schemas.microsoft.com/office/excel/2006/main">
          <x14:cfRule type="containsText" priority="150" operator="containsText" id="{234FAC42-57E7-4A26-84DA-530A4F220298}">
            <xm:f>NOT(ISERROR(SEARCH(Utilitaires!$C$10,B168)))</xm:f>
            <xm:f>Utilitaires!$C$10</xm:f>
            <x14:dxf>
              <fill>
                <patternFill>
                  <bgColor theme="9" tint="0.39994506668294322"/>
                </patternFill>
              </fill>
            </x14:dxf>
          </x14:cfRule>
          <xm:sqref>B168</xm:sqref>
        </x14:conditionalFormatting>
        <x14:conditionalFormatting xmlns:xm="http://schemas.microsoft.com/office/excel/2006/main">
          <x14:cfRule type="containsText" priority="148" operator="containsText" id="{625B7E42-78F1-43B6-B3CE-4D9DC1A4030A}">
            <xm:f>NOT(ISERROR(SEARCH(Utilitaires!$C$12,B168)))</xm:f>
            <xm:f>Utilitaires!$C$12</xm:f>
            <x14:dxf>
              <fill>
                <patternFill>
                  <bgColor rgb="FFFF7C80"/>
                </patternFill>
              </fill>
            </x14:dxf>
          </x14:cfRule>
          <x14:cfRule type="containsText" priority="149" operator="containsText" id="{FD01E890-DD61-4458-ADEE-A2B735E1169F}">
            <xm:f>NOT(ISERROR(SEARCH(Utilitaires!$C$11,B168)))</xm:f>
            <xm:f>Utilitaires!$C$11</xm:f>
            <x14:dxf>
              <fill>
                <patternFill>
                  <bgColor theme="7" tint="0.59996337778862885"/>
                </patternFill>
              </fill>
            </x14:dxf>
          </x14:cfRule>
          <xm:sqref>B168</xm:sqref>
        </x14:conditionalFormatting>
        <x14:conditionalFormatting xmlns:xm="http://schemas.microsoft.com/office/excel/2006/main">
          <x14:cfRule type="containsText" priority="147" operator="containsText" id="{0474D865-829B-49A2-A42F-469D1D6258E6}">
            <xm:f>NOT(ISERROR(SEARCH(Utilitaires!$C$10,B165)))</xm:f>
            <xm:f>Utilitaires!$C$10</xm:f>
            <x14:dxf>
              <fill>
                <patternFill>
                  <bgColor theme="9" tint="0.39994506668294322"/>
                </patternFill>
              </fill>
            </x14:dxf>
          </x14:cfRule>
          <xm:sqref>B165:B166</xm:sqref>
        </x14:conditionalFormatting>
        <x14:conditionalFormatting xmlns:xm="http://schemas.microsoft.com/office/excel/2006/main">
          <x14:cfRule type="containsText" priority="145" operator="containsText" id="{319127EA-6725-4FFE-90BD-F5B2605E03A1}">
            <xm:f>NOT(ISERROR(SEARCH(Utilitaires!$C$12,B165)))</xm:f>
            <xm:f>Utilitaires!$C$12</xm:f>
            <x14:dxf>
              <fill>
                <patternFill>
                  <bgColor rgb="FFFF7C80"/>
                </patternFill>
              </fill>
            </x14:dxf>
          </x14:cfRule>
          <x14:cfRule type="containsText" priority="146" operator="containsText" id="{E7488979-8803-40B1-A968-CFD7294406DE}">
            <xm:f>NOT(ISERROR(SEARCH(Utilitaires!$C$11,B165)))</xm:f>
            <xm:f>Utilitaires!$C$11</xm:f>
            <x14:dxf>
              <fill>
                <patternFill>
                  <bgColor theme="7" tint="0.59996337778862885"/>
                </patternFill>
              </fill>
            </x14:dxf>
          </x14:cfRule>
          <xm:sqref>B165:B166</xm:sqref>
        </x14:conditionalFormatting>
        <x14:conditionalFormatting xmlns:xm="http://schemas.microsoft.com/office/excel/2006/main">
          <x14:cfRule type="containsText" priority="144" operator="containsText" id="{EC10B363-C629-4FD8-8473-5F212D9DF181}">
            <xm:f>NOT(ISERROR(SEARCH(Utilitaires!$C$10,B163)))</xm:f>
            <xm:f>Utilitaires!$C$10</xm:f>
            <x14:dxf>
              <fill>
                <patternFill>
                  <bgColor theme="9" tint="0.39994506668294322"/>
                </patternFill>
              </fill>
            </x14:dxf>
          </x14:cfRule>
          <xm:sqref>B163</xm:sqref>
        </x14:conditionalFormatting>
        <x14:conditionalFormatting xmlns:xm="http://schemas.microsoft.com/office/excel/2006/main">
          <x14:cfRule type="containsText" priority="142" operator="containsText" id="{D093CA89-E4D1-43B8-A68A-E6FD0E5ABA39}">
            <xm:f>NOT(ISERROR(SEARCH(Utilitaires!$C$12,B163)))</xm:f>
            <xm:f>Utilitaires!$C$12</xm:f>
            <x14:dxf>
              <fill>
                <patternFill>
                  <bgColor rgb="FFFF7C80"/>
                </patternFill>
              </fill>
            </x14:dxf>
          </x14:cfRule>
          <x14:cfRule type="containsText" priority="143" operator="containsText" id="{2507E78D-5E78-453A-9B7A-C02EA82C1238}">
            <xm:f>NOT(ISERROR(SEARCH(Utilitaires!$C$11,B163)))</xm:f>
            <xm:f>Utilitaires!$C$11</xm:f>
            <x14:dxf>
              <fill>
                <patternFill>
                  <bgColor theme="7" tint="0.59996337778862885"/>
                </patternFill>
              </fill>
            </x14:dxf>
          </x14:cfRule>
          <xm:sqref>B163</xm:sqref>
        </x14:conditionalFormatting>
        <x14:conditionalFormatting xmlns:xm="http://schemas.microsoft.com/office/excel/2006/main">
          <x14:cfRule type="containsText" priority="138" operator="containsText" id="{F0F1EB9E-2E21-44EC-801A-D9AB37A3DCA8}">
            <xm:f>NOT(ISERROR(SEARCH(Utilitaires!$C$10,B149)))</xm:f>
            <xm:f>Utilitaires!$C$10</xm:f>
            <x14:dxf>
              <fill>
                <patternFill>
                  <bgColor theme="9" tint="0.39994506668294322"/>
                </patternFill>
              </fill>
            </x14:dxf>
          </x14:cfRule>
          <xm:sqref>B149</xm:sqref>
        </x14:conditionalFormatting>
        <x14:conditionalFormatting xmlns:xm="http://schemas.microsoft.com/office/excel/2006/main">
          <x14:cfRule type="containsText" priority="136" operator="containsText" id="{6AEF1C26-B14F-4621-8B0C-3B80C09351A6}">
            <xm:f>NOT(ISERROR(SEARCH(Utilitaires!$C$12,B149)))</xm:f>
            <xm:f>Utilitaires!$C$12</xm:f>
            <x14:dxf>
              <fill>
                <patternFill>
                  <bgColor rgb="FFFF7C80"/>
                </patternFill>
              </fill>
            </x14:dxf>
          </x14:cfRule>
          <x14:cfRule type="containsText" priority="137" operator="containsText" id="{A79D09E9-1B30-4EF5-BE9C-00F40CA17BF1}">
            <xm:f>NOT(ISERROR(SEARCH(Utilitaires!$C$11,B149)))</xm:f>
            <xm:f>Utilitaires!$C$11</xm:f>
            <x14:dxf>
              <fill>
                <patternFill>
                  <bgColor theme="7" tint="0.59996337778862885"/>
                </patternFill>
              </fill>
            </x14:dxf>
          </x14:cfRule>
          <xm:sqref>B149</xm:sqref>
        </x14:conditionalFormatting>
        <x14:conditionalFormatting xmlns:xm="http://schemas.microsoft.com/office/excel/2006/main">
          <x14:cfRule type="containsText" priority="135" operator="containsText" id="{470D6788-9BC7-4F7D-A125-A3B35BEDF2FE}">
            <xm:f>NOT(ISERROR(SEARCH(Utilitaires!$C$10,B147)))</xm:f>
            <xm:f>Utilitaires!$C$10</xm:f>
            <x14:dxf>
              <fill>
                <patternFill>
                  <bgColor theme="9" tint="0.39994506668294322"/>
                </patternFill>
              </fill>
            </x14:dxf>
          </x14:cfRule>
          <xm:sqref>B147:B148</xm:sqref>
        </x14:conditionalFormatting>
        <x14:conditionalFormatting xmlns:xm="http://schemas.microsoft.com/office/excel/2006/main">
          <x14:cfRule type="containsText" priority="133" operator="containsText" id="{10B79A91-E16E-4AD9-A075-C4B601AC2B52}">
            <xm:f>NOT(ISERROR(SEARCH(Utilitaires!$C$12,B147)))</xm:f>
            <xm:f>Utilitaires!$C$12</xm:f>
            <x14:dxf>
              <fill>
                <patternFill>
                  <bgColor rgb="FFFF7C80"/>
                </patternFill>
              </fill>
            </x14:dxf>
          </x14:cfRule>
          <x14:cfRule type="containsText" priority="134" operator="containsText" id="{35D3761F-FD05-4444-9D14-7CC9F429FE14}">
            <xm:f>NOT(ISERROR(SEARCH(Utilitaires!$C$11,B147)))</xm:f>
            <xm:f>Utilitaires!$C$11</xm:f>
            <x14:dxf>
              <fill>
                <patternFill>
                  <bgColor theme="7" tint="0.59996337778862885"/>
                </patternFill>
              </fill>
            </x14:dxf>
          </x14:cfRule>
          <xm:sqref>B147:B148</xm:sqref>
        </x14:conditionalFormatting>
        <x14:conditionalFormatting xmlns:xm="http://schemas.microsoft.com/office/excel/2006/main">
          <x14:cfRule type="containsText" priority="132" operator="containsText" id="{56902FED-5521-44FC-B28F-29986E8B0763}">
            <xm:f>NOT(ISERROR(SEARCH(Utilitaires!$C$10,B145)))</xm:f>
            <xm:f>Utilitaires!$C$10</xm:f>
            <x14:dxf>
              <fill>
                <patternFill>
                  <bgColor theme="9" tint="0.39994506668294322"/>
                </patternFill>
              </fill>
            </x14:dxf>
          </x14:cfRule>
          <xm:sqref>B145</xm:sqref>
        </x14:conditionalFormatting>
        <x14:conditionalFormatting xmlns:xm="http://schemas.microsoft.com/office/excel/2006/main">
          <x14:cfRule type="containsText" priority="130" operator="containsText" id="{038AC4FC-B825-4A97-B11D-D515E2643945}">
            <xm:f>NOT(ISERROR(SEARCH(Utilitaires!$C$12,B145)))</xm:f>
            <xm:f>Utilitaires!$C$12</xm:f>
            <x14:dxf>
              <fill>
                <patternFill>
                  <bgColor rgb="FFFF7C80"/>
                </patternFill>
              </fill>
            </x14:dxf>
          </x14:cfRule>
          <x14:cfRule type="containsText" priority="131" operator="containsText" id="{11AAC276-132A-4B97-852C-6A43A425F304}">
            <xm:f>NOT(ISERROR(SEARCH(Utilitaires!$C$11,B145)))</xm:f>
            <xm:f>Utilitaires!$C$11</xm:f>
            <x14:dxf>
              <fill>
                <patternFill>
                  <bgColor theme="7" tint="0.59996337778862885"/>
                </patternFill>
              </fill>
            </x14:dxf>
          </x14:cfRule>
          <xm:sqref>B145</xm:sqref>
        </x14:conditionalFormatting>
        <x14:conditionalFormatting xmlns:xm="http://schemas.microsoft.com/office/excel/2006/main">
          <x14:cfRule type="containsText" priority="129" operator="containsText" id="{A8606BDF-7295-4AAF-9D79-FCAB938AEEDF}">
            <xm:f>NOT(ISERROR(SEARCH(Utilitaires!$C$10,B139)))</xm:f>
            <xm:f>Utilitaires!$C$10</xm:f>
            <x14:dxf>
              <fill>
                <patternFill>
                  <bgColor theme="9" tint="0.39994506668294322"/>
                </patternFill>
              </fill>
            </x14:dxf>
          </x14:cfRule>
          <xm:sqref>B139:B141</xm:sqref>
        </x14:conditionalFormatting>
        <x14:conditionalFormatting xmlns:xm="http://schemas.microsoft.com/office/excel/2006/main">
          <x14:cfRule type="containsText" priority="127" operator="containsText" id="{1EAE0C1B-952F-4839-A08B-8D2A5F978F78}">
            <xm:f>NOT(ISERROR(SEARCH(Utilitaires!$C$12,B139)))</xm:f>
            <xm:f>Utilitaires!$C$12</xm:f>
            <x14:dxf>
              <fill>
                <patternFill>
                  <bgColor rgb="FFFF7C80"/>
                </patternFill>
              </fill>
            </x14:dxf>
          </x14:cfRule>
          <x14:cfRule type="containsText" priority="128" operator="containsText" id="{1C8A98C3-5E67-452D-8B3F-0FA4EF3E2E52}">
            <xm:f>NOT(ISERROR(SEARCH(Utilitaires!$C$11,B139)))</xm:f>
            <xm:f>Utilitaires!$C$11</xm:f>
            <x14:dxf>
              <fill>
                <patternFill>
                  <bgColor theme="7" tint="0.59996337778862885"/>
                </patternFill>
              </fill>
            </x14:dxf>
          </x14:cfRule>
          <xm:sqref>B139:B141</xm:sqref>
        </x14:conditionalFormatting>
        <x14:conditionalFormatting xmlns:xm="http://schemas.microsoft.com/office/excel/2006/main">
          <x14:cfRule type="containsText" priority="123" operator="containsText" id="{A3150E0F-EE26-4145-85F1-970CAC428CA4}">
            <xm:f>NOT(ISERROR(SEARCH(Utilitaires!$C$10,B132)))</xm:f>
            <xm:f>Utilitaires!$C$10</xm:f>
            <x14:dxf>
              <fill>
                <patternFill>
                  <bgColor theme="9" tint="0.39994506668294322"/>
                </patternFill>
              </fill>
            </x14:dxf>
          </x14:cfRule>
          <xm:sqref>B132:B136</xm:sqref>
        </x14:conditionalFormatting>
        <x14:conditionalFormatting xmlns:xm="http://schemas.microsoft.com/office/excel/2006/main">
          <x14:cfRule type="containsText" priority="121" operator="containsText" id="{CE798E95-DB1E-47EF-A64D-5D538C3FCBE3}">
            <xm:f>NOT(ISERROR(SEARCH(Utilitaires!$C$12,B132)))</xm:f>
            <xm:f>Utilitaires!$C$12</xm:f>
            <x14:dxf>
              <fill>
                <patternFill>
                  <bgColor rgb="FFFF7C80"/>
                </patternFill>
              </fill>
            </x14:dxf>
          </x14:cfRule>
          <x14:cfRule type="containsText" priority="122" operator="containsText" id="{46F0470F-A713-41D6-9F15-1432DCDDC16C}">
            <xm:f>NOT(ISERROR(SEARCH(Utilitaires!$C$11,B132)))</xm:f>
            <xm:f>Utilitaires!$C$11</xm:f>
            <x14:dxf>
              <fill>
                <patternFill>
                  <bgColor theme="7" tint="0.59996337778862885"/>
                </patternFill>
              </fill>
            </x14:dxf>
          </x14:cfRule>
          <xm:sqref>B132:B136</xm:sqref>
        </x14:conditionalFormatting>
        <x14:conditionalFormatting xmlns:xm="http://schemas.microsoft.com/office/excel/2006/main">
          <x14:cfRule type="containsText" priority="120" operator="containsText" id="{86C57B5F-6261-40E1-A41B-F9E13C5A6A49}">
            <xm:f>NOT(ISERROR(SEARCH(Utilitaires!$C$10,B128)))</xm:f>
            <xm:f>Utilitaires!$C$10</xm:f>
            <x14:dxf>
              <fill>
                <patternFill>
                  <bgColor theme="9" tint="0.39994506668294322"/>
                </patternFill>
              </fill>
            </x14:dxf>
          </x14:cfRule>
          <xm:sqref>B128</xm:sqref>
        </x14:conditionalFormatting>
        <x14:conditionalFormatting xmlns:xm="http://schemas.microsoft.com/office/excel/2006/main">
          <x14:cfRule type="containsText" priority="118" operator="containsText" id="{1FE96977-366F-40A0-801B-35EF8FBF5A11}">
            <xm:f>NOT(ISERROR(SEARCH(Utilitaires!$C$12,B128)))</xm:f>
            <xm:f>Utilitaires!$C$12</xm:f>
            <x14:dxf>
              <fill>
                <patternFill>
                  <bgColor rgb="FFFF7C80"/>
                </patternFill>
              </fill>
            </x14:dxf>
          </x14:cfRule>
          <x14:cfRule type="containsText" priority="119" operator="containsText" id="{24796983-CBA0-418C-B02C-FA9792632EAC}">
            <xm:f>NOT(ISERROR(SEARCH(Utilitaires!$C$11,B128)))</xm:f>
            <xm:f>Utilitaires!$C$11</xm:f>
            <x14:dxf>
              <fill>
                <patternFill>
                  <bgColor theme="7" tint="0.59996337778862885"/>
                </patternFill>
              </fill>
            </x14:dxf>
          </x14:cfRule>
          <xm:sqref>B128</xm:sqref>
        </x14:conditionalFormatting>
        <x14:conditionalFormatting xmlns:xm="http://schemas.microsoft.com/office/excel/2006/main">
          <x14:cfRule type="containsText" priority="117" operator="containsText" id="{669B2B57-7991-4A7C-B07B-83E9D314DEEE}">
            <xm:f>NOT(ISERROR(SEARCH(Utilitaires!$C$10,B126)))</xm:f>
            <xm:f>Utilitaires!$C$10</xm:f>
            <x14:dxf>
              <fill>
                <patternFill>
                  <bgColor theme="9" tint="0.39994506668294322"/>
                </patternFill>
              </fill>
            </x14:dxf>
          </x14:cfRule>
          <xm:sqref>B126</xm:sqref>
        </x14:conditionalFormatting>
        <x14:conditionalFormatting xmlns:xm="http://schemas.microsoft.com/office/excel/2006/main">
          <x14:cfRule type="containsText" priority="115" operator="containsText" id="{8514D07A-8618-4D8C-AF7C-778F32F689A8}">
            <xm:f>NOT(ISERROR(SEARCH(Utilitaires!$C$12,B126)))</xm:f>
            <xm:f>Utilitaires!$C$12</xm:f>
            <x14:dxf>
              <fill>
                <patternFill>
                  <bgColor rgb="FFFF7C80"/>
                </patternFill>
              </fill>
            </x14:dxf>
          </x14:cfRule>
          <x14:cfRule type="containsText" priority="116" operator="containsText" id="{821102C5-51E2-4F81-921D-DA38E425F656}">
            <xm:f>NOT(ISERROR(SEARCH(Utilitaires!$C$11,B126)))</xm:f>
            <xm:f>Utilitaires!$C$11</xm:f>
            <x14:dxf>
              <fill>
                <patternFill>
                  <bgColor theme="7" tint="0.59996337778862885"/>
                </patternFill>
              </fill>
            </x14:dxf>
          </x14:cfRule>
          <xm:sqref>B126</xm:sqref>
        </x14:conditionalFormatting>
        <x14:conditionalFormatting xmlns:xm="http://schemas.microsoft.com/office/excel/2006/main">
          <x14:cfRule type="containsText" priority="114" operator="containsText" id="{E44248ED-2A97-4CB1-99FE-441E052D4233}">
            <xm:f>NOT(ISERROR(SEARCH(Utilitaires!$C$10,B118)))</xm:f>
            <xm:f>Utilitaires!$C$10</xm:f>
            <x14:dxf>
              <fill>
                <patternFill>
                  <bgColor theme="9" tint="0.39994506668294322"/>
                </patternFill>
              </fill>
            </x14:dxf>
          </x14:cfRule>
          <xm:sqref>B118</xm:sqref>
        </x14:conditionalFormatting>
        <x14:conditionalFormatting xmlns:xm="http://schemas.microsoft.com/office/excel/2006/main">
          <x14:cfRule type="containsText" priority="112" operator="containsText" id="{5D00EA65-E002-4B39-8B58-1C7E71674067}">
            <xm:f>NOT(ISERROR(SEARCH(Utilitaires!$C$12,B118)))</xm:f>
            <xm:f>Utilitaires!$C$12</xm:f>
            <x14:dxf>
              <fill>
                <patternFill>
                  <bgColor rgb="FFFF7C80"/>
                </patternFill>
              </fill>
            </x14:dxf>
          </x14:cfRule>
          <x14:cfRule type="containsText" priority="113" operator="containsText" id="{4143DEC8-8AF0-4C2E-9C6B-72220D3BEF8B}">
            <xm:f>NOT(ISERROR(SEARCH(Utilitaires!$C$11,B118)))</xm:f>
            <xm:f>Utilitaires!$C$11</xm:f>
            <x14:dxf>
              <fill>
                <patternFill>
                  <bgColor theme="7" tint="0.59996337778862885"/>
                </patternFill>
              </fill>
            </x14:dxf>
          </x14:cfRule>
          <xm:sqref>B118</xm:sqref>
        </x14:conditionalFormatting>
        <x14:conditionalFormatting xmlns:xm="http://schemas.microsoft.com/office/excel/2006/main">
          <x14:cfRule type="containsText" priority="111" operator="containsText" id="{B9727503-CCF0-447B-AF38-F6E9CD639738}">
            <xm:f>NOT(ISERROR(SEARCH(Utilitaires!$C$10,B114)))</xm:f>
            <xm:f>Utilitaires!$C$10</xm:f>
            <x14:dxf>
              <fill>
                <patternFill>
                  <bgColor theme="9" tint="0.39994506668294322"/>
                </patternFill>
              </fill>
            </x14:dxf>
          </x14:cfRule>
          <xm:sqref>B114:B115</xm:sqref>
        </x14:conditionalFormatting>
        <x14:conditionalFormatting xmlns:xm="http://schemas.microsoft.com/office/excel/2006/main">
          <x14:cfRule type="containsText" priority="109" operator="containsText" id="{22BEDBF5-8141-40E9-B545-1E0DA7933E35}">
            <xm:f>NOT(ISERROR(SEARCH(Utilitaires!$C$12,B114)))</xm:f>
            <xm:f>Utilitaires!$C$12</xm:f>
            <x14:dxf>
              <fill>
                <patternFill>
                  <bgColor rgb="FFFF7C80"/>
                </patternFill>
              </fill>
            </x14:dxf>
          </x14:cfRule>
          <x14:cfRule type="containsText" priority="110" operator="containsText" id="{297E2AA3-D7A0-4DD8-A790-B17F72DA0137}">
            <xm:f>NOT(ISERROR(SEARCH(Utilitaires!$C$11,B114)))</xm:f>
            <xm:f>Utilitaires!$C$11</xm:f>
            <x14:dxf>
              <fill>
                <patternFill>
                  <bgColor theme="7" tint="0.59996337778862885"/>
                </patternFill>
              </fill>
            </x14:dxf>
          </x14:cfRule>
          <xm:sqref>B114:B115</xm:sqref>
        </x14:conditionalFormatting>
        <x14:conditionalFormatting xmlns:xm="http://schemas.microsoft.com/office/excel/2006/main">
          <x14:cfRule type="containsText" priority="108" operator="containsText" id="{FDCBC516-4D36-45D2-8C93-D1B435BC2C55}">
            <xm:f>NOT(ISERROR(SEARCH(Utilitaires!$C$10,B109)))</xm:f>
            <xm:f>Utilitaires!$C$10</xm:f>
            <x14:dxf>
              <fill>
                <patternFill>
                  <bgColor theme="9" tint="0.39994506668294322"/>
                </patternFill>
              </fill>
            </x14:dxf>
          </x14:cfRule>
          <xm:sqref>B109:B110</xm:sqref>
        </x14:conditionalFormatting>
        <x14:conditionalFormatting xmlns:xm="http://schemas.microsoft.com/office/excel/2006/main">
          <x14:cfRule type="containsText" priority="106" operator="containsText" id="{A02BBD40-5EE6-4FD4-871D-76D34F98448D}">
            <xm:f>NOT(ISERROR(SEARCH(Utilitaires!$C$12,B109)))</xm:f>
            <xm:f>Utilitaires!$C$12</xm:f>
            <x14:dxf>
              <fill>
                <patternFill>
                  <bgColor rgb="FFFF7C80"/>
                </patternFill>
              </fill>
            </x14:dxf>
          </x14:cfRule>
          <x14:cfRule type="containsText" priority="107" operator="containsText" id="{67159320-7706-46BD-99DB-4D5C23701230}">
            <xm:f>NOT(ISERROR(SEARCH(Utilitaires!$C$11,B109)))</xm:f>
            <xm:f>Utilitaires!$C$11</xm:f>
            <x14:dxf>
              <fill>
                <patternFill>
                  <bgColor theme="7" tint="0.59996337778862885"/>
                </patternFill>
              </fill>
            </x14:dxf>
          </x14:cfRule>
          <xm:sqref>B109:B110</xm:sqref>
        </x14:conditionalFormatting>
        <x14:conditionalFormatting xmlns:xm="http://schemas.microsoft.com/office/excel/2006/main">
          <x14:cfRule type="containsText" priority="105" operator="containsText" id="{0E6DE15E-A166-4257-B026-36467A2BAA0E}">
            <xm:f>NOT(ISERROR(SEARCH(Utilitaires!$C$10,B67)))</xm:f>
            <xm:f>Utilitaires!$C$10</xm:f>
            <x14:dxf>
              <fill>
                <patternFill>
                  <bgColor theme="9" tint="0.39994506668294322"/>
                </patternFill>
              </fill>
            </x14:dxf>
          </x14:cfRule>
          <xm:sqref>B67:B69</xm:sqref>
        </x14:conditionalFormatting>
        <x14:conditionalFormatting xmlns:xm="http://schemas.microsoft.com/office/excel/2006/main">
          <x14:cfRule type="containsText" priority="103" operator="containsText" id="{57E7351D-A9D2-40E8-8DEB-7B7F7C957C6A}">
            <xm:f>NOT(ISERROR(SEARCH(Utilitaires!$C$12,B67)))</xm:f>
            <xm:f>Utilitaires!$C$12</xm:f>
            <x14:dxf>
              <fill>
                <patternFill>
                  <bgColor rgb="FFFF7C80"/>
                </patternFill>
              </fill>
            </x14:dxf>
          </x14:cfRule>
          <x14:cfRule type="containsText" priority="104" operator="containsText" id="{7A862FD4-7025-4C73-B552-4F8CBAD84A73}">
            <xm:f>NOT(ISERROR(SEARCH(Utilitaires!$C$11,B67)))</xm:f>
            <xm:f>Utilitaires!$C$11</xm:f>
            <x14:dxf>
              <fill>
                <patternFill>
                  <bgColor theme="7" tint="0.59996337778862885"/>
                </patternFill>
              </fill>
            </x14:dxf>
          </x14:cfRule>
          <xm:sqref>B67:B69</xm:sqref>
        </x14:conditionalFormatting>
        <x14:conditionalFormatting xmlns:xm="http://schemas.microsoft.com/office/excel/2006/main">
          <x14:cfRule type="containsText" priority="102" operator="containsText" id="{06F0F029-2C8D-41F8-A972-9CEC72C8DE38}">
            <xm:f>NOT(ISERROR(SEARCH(Utilitaires!$C$10,B61)))</xm:f>
            <xm:f>Utilitaires!$C$10</xm:f>
            <x14:dxf>
              <fill>
                <patternFill>
                  <bgColor theme="9" tint="0.39994506668294322"/>
                </patternFill>
              </fill>
            </x14:dxf>
          </x14:cfRule>
          <xm:sqref>B61:B62</xm:sqref>
        </x14:conditionalFormatting>
        <x14:conditionalFormatting xmlns:xm="http://schemas.microsoft.com/office/excel/2006/main">
          <x14:cfRule type="containsText" priority="100" operator="containsText" id="{196B69D2-86A1-4220-9768-2DCFE5A81F89}">
            <xm:f>NOT(ISERROR(SEARCH(Utilitaires!$C$12,B61)))</xm:f>
            <xm:f>Utilitaires!$C$12</xm:f>
            <x14:dxf>
              <fill>
                <patternFill>
                  <bgColor rgb="FFFF7C80"/>
                </patternFill>
              </fill>
            </x14:dxf>
          </x14:cfRule>
          <x14:cfRule type="containsText" priority="101" operator="containsText" id="{F9258221-4D83-406A-A89E-C6AAABD65546}">
            <xm:f>NOT(ISERROR(SEARCH(Utilitaires!$C$11,B61)))</xm:f>
            <xm:f>Utilitaires!$C$11</xm:f>
            <x14:dxf>
              <fill>
                <patternFill>
                  <bgColor theme="7" tint="0.59996337778862885"/>
                </patternFill>
              </fill>
            </x14:dxf>
          </x14:cfRule>
          <xm:sqref>B61:B62</xm:sqref>
        </x14:conditionalFormatting>
        <x14:conditionalFormatting xmlns:xm="http://schemas.microsoft.com/office/excel/2006/main">
          <x14:cfRule type="containsText" priority="99" operator="containsText" id="{3980502E-5476-4222-8C8A-CDEF98EA36F2}">
            <xm:f>NOT(ISERROR(SEARCH(Utilitaires!$C$10,B53)))</xm:f>
            <xm:f>Utilitaires!$C$10</xm:f>
            <x14:dxf>
              <fill>
                <patternFill>
                  <bgColor theme="9" tint="0.39994506668294322"/>
                </patternFill>
              </fill>
            </x14:dxf>
          </x14:cfRule>
          <xm:sqref>B53:B54</xm:sqref>
        </x14:conditionalFormatting>
        <x14:conditionalFormatting xmlns:xm="http://schemas.microsoft.com/office/excel/2006/main">
          <x14:cfRule type="containsText" priority="97" operator="containsText" id="{067BE72C-F9CB-4765-A548-64696F5D8911}">
            <xm:f>NOT(ISERROR(SEARCH(Utilitaires!$C$12,B53)))</xm:f>
            <xm:f>Utilitaires!$C$12</xm:f>
            <x14:dxf>
              <fill>
                <patternFill>
                  <bgColor rgb="FFFF7C80"/>
                </patternFill>
              </fill>
            </x14:dxf>
          </x14:cfRule>
          <x14:cfRule type="containsText" priority="98" operator="containsText" id="{4CE2644B-8821-4517-8D60-D8BE9DCF11F9}">
            <xm:f>NOT(ISERROR(SEARCH(Utilitaires!$C$11,B53)))</xm:f>
            <xm:f>Utilitaires!$C$11</xm:f>
            <x14:dxf>
              <fill>
                <patternFill>
                  <bgColor theme="7" tint="0.59996337778862885"/>
                </patternFill>
              </fill>
            </x14:dxf>
          </x14:cfRule>
          <xm:sqref>B53:B54</xm:sqref>
        </x14:conditionalFormatting>
        <x14:conditionalFormatting xmlns:xm="http://schemas.microsoft.com/office/excel/2006/main">
          <x14:cfRule type="containsText" priority="96" operator="containsText" id="{4EEA32FB-DAE8-46DF-A58B-DB8DE00B8197}">
            <xm:f>NOT(ISERROR(SEARCH(Utilitaires!$C$10,B46)))</xm:f>
            <xm:f>Utilitaires!$C$10</xm:f>
            <x14:dxf>
              <fill>
                <patternFill>
                  <bgColor theme="9" tint="0.39994506668294322"/>
                </patternFill>
              </fill>
            </x14:dxf>
          </x14:cfRule>
          <xm:sqref>B46:B47</xm:sqref>
        </x14:conditionalFormatting>
        <x14:conditionalFormatting xmlns:xm="http://schemas.microsoft.com/office/excel/2006/main">
          <x14:cfRule type="containsText" priority="94" operator="containsText" id="{AD69943F-E4F8-4906-B3C2-671C216CD7E5}">
            <xm:f>NOT(ISERROR(SEARCH(Utilitaires!$C$12,B46)))</xm:f>
            <xm:f>Utilitaires!$C$12</xm:f>
            <x14:dxf>
              <fill>
                <patternFill>
                  <bgColor rgb="FFFF7C80"/>
                </patternFill>
              </fill>
            </x14:dxf>
          </x14:cfRule>
          <x14:cfRule type="containsText" priority="95" operator="containsText" id="{68A65BD9-B165-45F8-AB25-E4336DD23976}">
            <xm:f>NOT(ISERROR(SEARCH(Utilitaires!$C$11,B46)))</xm:f>
            <xm:f>Utilitaires!$C$11</xm:f>
            <x14:dxf>
              <fill>
                <patternFill>
                  <bgColor theme="7" tint="0.59996337778862885"/>
                </patternFill>
              </fill>
            </x14:dxf>
          </x14:cfRule>
          <xm:sqref>B46:B47</xm:sqref>
        </x14:conditionalFormatting>
        <x14:conditionalFormatting xmlns:xm="http://schemas.microsoft.com/office/excel/2006/main">
          <x14:cfRule type="containsText" priority="93" operator="containsText" id="{3484172B-CE88-40C2-B7EE-4F08E5D1C121}">
            <xm:f>NOT(ISERROR(SEARCH(Utilitaires!$C$10,B37)))</xm:f>
            <xm:f>Utilitaires!$C$10</xm:f>
            <x14:dxf>
              <fill>
                <patternFill>
                  <bgColor theme="9" tint="0.39994506668294322"/>
                </patternFill>
              </fill>
            </x14:dxf>
          </x14:cfRule>
          <xm:sqref>B37</xm:sqref>
        </x14:conditionalFormatting>
        <x14:conditionalFormatting xmlns:xm="http://schemas.microsoft.com/office/excel/2006/main">
          <x14:cfRule type="containsText" priority="91" operator="containsText" id="{0A8DB423-6B53-4A6F-832E-17BC015711A3}">
            <xm:f>NOT(ISERROR(SEARCH(Utilitaires!$C$12,B37)))</xm:f>
            <xm:f>Utilitaires!$C$12</xm:f>
            <x14:dxf>
              <fill>
                <patternFill>
                  <bgColor rgb="FFFF7C80"/>
                </patternFill>
              </fill>
            </x14:dxf>
          </x14:cfRule>
          <x14:cfRule type="containsText" priority="92" operator="containsText" id="{72DB3A32-BA8F-4F8E-BD8E-8F4C3A66F741}">
            <xm:f>NOT(ISERROR(SEARCH(Utilitaires!$C$11,B37)))</xm:f>
            <xm:f>Utilitaires!$C$11</xm:f>
            <x14:dxf>
              <fill>
                <patternFill>
                  <bgColor theme="7" tint="0.59996337778862885"/>
                </patternFill>
              </fill>
            </x14:dxf>
          </x14:cfRule>
          <xm:sqref>B37</xm:sqref>
        </x14:conditionalFormatting>
        <x14:conditionalFormatting xmlns:xm="http://schemas.microsoft.com/office/excel/2006/main">
          <x14:cfRule type="containsText" priority="90" operator="containsText" id="{12DE50DC-274D-46DC-802E-08F56CBD2BC9}">
            <xm:f>NOT(ISERROR(SEARCH(Utilitaires!$C$10,B25)))</xm:f>
            <xm:f>Utilitaires!$C$10</xm:f>
            <x14:dxf>
              <fill>
                <patternFill>
                  <bgColor theme="9" tint="0.39994506668294322"/>
                </patternFill>
              </fill>
            </x14:dxf>
          </x14:cfRule>
          <xm:sqref>B25:B28</xm:sqref>
        </x14:conditionalFormatting>
        <x14:conditionalFormatting xmlns:xm="http://schemas.microsoft.com/office/excel/2006/main">
          <x14:cfRule type="containsText" priority="88" operator="containsText" id="{1669E96F-7355-45A3-9D49-8B1C38529F15}">
            <xm:f>NOT(ISERROR(SEARCH(Utilitaires!$C$12,B25)))</xm:f>
            <xm:f>Utilitaires!$C$12</xm:f>
            <x14:dxf>
              <fill>
                <patternFill>
                  <bgColor rgb="FFFF7C80"/>
                </patternFill>
              </fill>
            </x14:dxf>
          </x14:cfRule>
          <x14:cfRule type="containsText" priority="89" operator="containsText" id="{E5B7E4C5-A928-4335-A77E-D3E800B0FB94}">
            <xm:f>NOT(ISERROR(SEARCH(Utilitaires!$C$11,B25)))</xm:f>
            <xm:f>Utilitaires!$C$11</xm:f>
            <x14:dxf>
              <fill>
                <patternFill>
                  <bgColor theme="7" tint="0.59996337778862885"/>
                </patternFill>
              </fill>
            </x14:dxf>
          </x14:cfRule>
          <xm:sqref>B25:B28</xm:sqref>
        </x14:conditionalFormatting>
        <x14:conditionalFormatting xmlns:xm="http://schemas.microsoft.com/office/excel/2006/main">
          <x14:cfRule type="containsText" priority="87" operator="containsText" id="{142495BC-C04A-4F09-84A3-C238248B48D2}">
            <xm:f>NOT(ISERROR(SEARCH(Utilitaires!$C$10,B22)))</xm:f>
            <xm:f>Utilitaires!$C$10</xm:f>
            <x14:dxf>
              <fill>
                <patternFill>
                  <bgColor theme="9" tint="0.39994506668294322"/>
                </patternFill>
              </fill>
            </x14:dxf>
          </x14:cfRule>
          <xm:sqref>B22:B23</xm:sqref>
        </x14:conditionalFormatting>
        <x14:conditionalFormatting xmlns:xm="http://schemas.microsoft.com/office/excel/2006/main">
          <x14:cfRule type="containsText" priority="85" operator="containsText" id="{C0BD0DD9-3177-417F-AAE9-ECCFCA00CC58}">
            <xm:f>NOT(ISERROR(SEARCH(Utilitaires!$C$12,B22)))</xm:f>
            <xm:f>Utilitaires!$C$12</xm:f>
            <x14:dxf>
              <fill>
                <patternFill>
                  <bgColor rgb="FFFF7C80"/>
                </patternFill>
              </fill>
            </x14:dxf>
          </x14:cfRule>
          <x14:cfRule type="containsText" priority="86" operator="containsText" id="{D0D2332A-DD48-44CE-9BD5-221ECA65628C}">
            <xm:f>NOT(ISERROR(SEARCH(Utilitaires!$C$11,B22)))</xm:f>
            <xm:f>Utilitaires!$C$11</xm:f>
            <x14:dxf>
              <fill>
                <patternFill>
                  <bgColor theme="7" tint="0.59996337778862885"/>
                </patternFill>
              </fill>
            </x14:dxf>
          </x14:cfRule>
          <xm:sqref>B22:B23</xm:sqref>
        </x14:conditionalFormatting>
        <x14:conditionalFormatting xmlns:xm="http://schemas.microsoft.com/office/excel/2006/main">
          <x14:cfRule type="containsText" priority="84" operator="containsText" id="{63F8BD18-DF2B-4E34-909B-ED6A4C699B0B}">
            <xm:f>NOT(ISERROR(SEARCH(Utilitaires!$C$10,B56)))</xm:f>
            <xm:f>Utilitaires!$C$10</xm:f>
            <x14:dxf>
              <fill>
                <patternFill>
                  <bgColor theme="9" tint="0.39994506668294322"/>
                </patternFill>
              </fill>
            </x14:dxf>
          </x14:cfRule>
          <xm:sqref>B56</xm:sqref>
        </x14:conditionalFormatting>
        <x14:conditionalFormatting xmlns:xm="http://schemas.microsoft.com/office/excel/2006/main">
          <x14:cfRule type="containsText" priority="82" operator="containsText" id="{F94A6414-5A87-41D4-8F82-E6A234621898}">
            <xm:f>NOT(ISERROR(SEARCH(Utilitaires!$C$12,B56)))</xm:f>
            <xm:f>Utilitaires!$C$12</xm:f>
            <x14:dxf>
              <fill>
                <patternFill>
                  <bgColor rgb="FFFF7C80"/>
                </patternFill>
              </fill>
            </x14:dxf>
          </x14:cfRule>
          <x14:cfRule type="containsText" priority="83" operator="containsText" id="{F203DBD5-1443-4C13-8A6A-99E3E1AB50DD}">
            <xm:f>NOT(ISERROR(SEARCH(Utilitaires!$C$11,B56)))</xm:f>
            <xm:f>Utilitaires!$C$11</xm:f>
            <x14:dxf>
              <fill>
                <patternFill>
                  <bgColor theme="7" tint="0.59996337778862885"/>
                </patternFill>
              </fill>
            </x14:dxf>
          </x14:cfRule>
          <xm:sqref>B56</xm:sqref>
        </x14:conditionalFormatting>
        <x14:conditionalFormatting xmlns:xm="http://schemas.microsoft.com/office/excel/2006/main">
          <x14:cfRule type="containsText" priority="45" operator="containsText" id="{F101DD73-E2B8-4EDE-8A26-8628CB678BF3}">
            <xm:f>NOT(ISERROR(SEARCH(Utilitaires!$C$10,B298)))</xm:f>
            <xm:f>Utilitaires!$C$10</xm:f>
            <x14:dxf>
              <fill>
                <patternFill>
                  <bgColor theme="9" tint="0.39994506668294322"/>
                </patternFill>
              </fill>
            </x14:dxf>
          </x14:cfRule>
          <xm:sqref>B298</xm:sqref>
        </x14:conditionalFormatting>
        <x14:conditionalFormatting xmlns:xm="http://schemas.microsoft.com/office/excel/2006/main">
          <x14:cfRule type="containsText" priority="43" operator="containsText" id="{096E243E-A95D-4DDD-AFD5-CCF78C885D3F}">
            <xm:f>NOT(ISERROR(SEARCH(Utilitaires!$C$12,B298)))</xm:f>
            <xm:f>Utilitaires!$C$12</xm:f>
            <x14:dxf>
              <fill>
                <patternFill>
                  <bgColor rgb="FFFF7C80"/>
                </patternFill>
              </fill>
            </x14:dxf>
          </x14:cfRule>
          <x14:cfRule type="containsText" priority="44" operator="containsText" id="{4CC90693-2D17-4617-BA63-C3E8F8DB4EAA}">
            <xm:f>NOT(ISERROR(SEARCH(Utilitaires!$C$11,B298)))</xm:f>
            <xm:f>Utilitaires!$C$11</xm:f>
            <x14:dxf>
              <fill>
                <patternFill>
                  <bgColor theme="7" tint="0.59996337778862885"/>
                </patternFill>
              </fill>
            </x14:dxf>
          </x14:cfRule>
          <xm:sqref>D298 B298</xm:sqref>
        </x14:conditionalFormatting>
        <x14:conditionalFormatting xmlns:xm="http://schemas.microsoft.com/office/excel/2006/main">
          <x14:cfRule type="containsText" priority="41" operator="containsText" id="{8332441F-3314-40E6-B412-D7D225267D8A}">
            <xm:f>NOT(ISERROR(SEARCH(Utilitaires!$C$10,B310)))</xm:f>
            <xm:f>Utilitaires!$C$10</xm:f>
            <x14:dxf>
              <fill>
                <patternFill>
                  <bgColor theme="9" tint="0.39994506668294322"/>
                </patternFill>
              </fill>
            </x14:dxf>
          </x14:cfRule>
          <xm:sqref>B310:B316</xm:sqref>
        </x14:conditionalFormatting>
        <x14:conditionalFormatting xmlns:xm="http://schemas.microsoft.com/office/excel/2006/main">
          <x14:cfRule type="containsText" priority="39" operator="containsText" id="{122510DB-20AE-457F-A45D-573495271332}">
            <xm:f>NOT(ISERROR(SEARCH(Utilitaires!$C$12,B310)))</xm:f>
            <xm:f>Utilitaires!$C$12</xm:f>
            <x14:dxf>
              <fill>
                <patternFill>
                  <bgColor rgb="FFFF7C80"/>
                </patternFill>
              </fill>
            </x14:dxf>
          </x14:cfRule>
          <x14:cfRule type="containsText" priority="40" operator="containsText" id="{F469C3EF-CF20-4CA7-B37A-9172526D8359}">
            <xm:f>NOT(ISERROR(SEARCH(Utilitaires!$C$11,B310)))</xm:f>
            <xm:f>Utilitaires!$C$11</xm:f>
            <x14:dxf>
              <fill>
                <patternFill>
                  <bgColor theme="7" tint="0.59996337778862885"/>
                </patternFill>
              </fill>
            </x14:dxf>
          </x14:cfRule>
          <xm:sqref>B310:B316</xm:sqref>
        </x14:conditionalFormatting>
        <x14:conditionalFormatting xmlns:xm="http://schemas.microsoft.com/office/excel/2006/main">
          <x14:cfRule type="containsText" priority="29" operator="containsText" id="{1787B1FA-0E9A-43FD-8ACB-3E0BD4CB7946}">
            <xm:f>NOT(ISERROR(SEARCH(Utilitaires!$C$10,B309)))</xm:f>
            <xm:f>Utilitaires!$C$10</xm:f>
            <x14:dxf>
              <fill>
                <patternFill>
                  <bgColor theme="9" tint="0.39994506668294322"/>
                </patternFill>
              </fill>
            </x14:dxf>
          </x14:cfRule>
          <xm:sqref>B309</xm:sqref>
        </x14:conditionalFormatting>
        <x14:conditionalFormatting xmlns:xm="http://schemas.microsoft.com/office/excel/2006/main">
          <x14:cfRule type="containsText" priority="27" operator="containsText" id="{58DA28E7-6527-42EF-984E-4C22096EA2AE}">
            <xm:f>NOT(ISERROR(SEARCH(Utilitaires!$C$12,B309)))</xm:f>
            <xm:f>Utilitaires!$C$12</xm:f>
            <x14:dxf>
              <fill>
                <patternFill>
                  <bgColor rgb="FFFF7C80"/>
                </patternFill>
              </fill>
            </x14:dxf>
          </x14:cfRule>
          <x14:cfRule type="containsText" priority="28" operator="containsText" id="{695AB4C1-1FBC-4785-B2D3-4181D7420F95}">
            <xm:f>NOT(ISERROR(SEARCH(Utilitaires!$C$11,B309)))</xm:f>
            <xm:f>Utilitaires!$C$11</xm:f>
            <x14:dxf>
              <fill>
                <patternFill>
                  <bgColor theme="7" tint="0.59996337778862885"/>
                </patternFill>
              </fill>
            </x14:dxf>
          </x14:cfRule>
          <xm:sqref>B309</xm:sqref>
        </x14:conditionalFormatting>
        <x14:conditionalFormatting xmlns:xm="http://schemas.microsoft.com/office/excel/2006/main">
          <x14:cfRule type="containsText" priority="24" operator="containsText" id="{FF5A8B03-954B-4ED4-8D35-CAED38EA85F2}">
            <xm:f>NOT(ISERROR(SEARCH(Utilitaires!$C$12,B116)))</xm:f>
            <xm:f>Utilitaires!$C$12</xm:f>
            <x14:dxf>
              <fill>
                <patternFill>
                  <bgColor rgb="FFFF7C80"/>
                </patternFill>
              </fill>
            </x14:dxf>
          </x14:cfRule>
          <x14:cfRule type="containsText" priority="25" operator="containsText" id="{10362B90-D514-426B-8989-BAD5CA87B515}">
            <xm:f>NOT(ISERROR(SEARCH(Utilitaires!$C$11,B116)))</xm:f>
            <xm:f>Utilitaires!$C$11</xm:f>
            <x14:dxf>
              <fill>
                <patternFill>
                  <bgColor theme="7" tint="0.59996337778862885"/>
                </patternFill>
              </fill>
            </x14:dxf>
          </x14:cfRule>
          <xm:sqref>B116</xm:sqref>
        </x14:conditionalFormatting>
        <x14:conditionalFormatting xmlns:xm="http://schemas.microsoft.com/office/excel/2006/main">
          <x14:cfRule type="containsText" priority="23" operator="containsText" id="{656E75B8-84B5-472A-9DBB-47EEB2E20A9F}">
            <xm:f>NOT(ISERROR(SEARCH(Utilitaires!$C$10,B147)))</xm:f>
            <xm:f>Utilitaires!$C$10</xm:f>
            <x14:dxf>
              <fill>
                <patternFill>
                  <bgColor theme="9" tint="0.39994506668294322"/>
                </patternFill>
              </fill>
            </x14:dxf>
          </x14:cfRule>
          <xm:sqref>B147:B149</xm:sqref>
        </x14:conditionalFormatting>
        <x14:conditionalFormatting xmlns:xm="http://schemas.microsoft.com/office/excel/2006/main">
          <x14:cfRule type="containsText" priority="21" operator="containsText" id="{D1EE73E7-C546-4C15-B72E-0ADF9AA0D9D3}">
            <xm:f>NOT(ISERROR(SEARCH(Utilitaires!$C$12,B147)))</xm:f>
            <xm:f>Utilitaires!$C$12</xm:f>
            <x14:dxf>
              <fill>
                <patternFill>
                  <bgColor rgb="FFFF7C80"/>
                </patternFill>
              </fill>
            </x14:dxf>
          </x14:cfRule>
          <x14:cfRule type="containsText" priority="22" operator="containsText" id="{2CDDB957-9819-443C-8BE2-78EDDB11C1B1}">
            <xm:f>NOT(ISERROR(SEARCH(Utilitaires!$C$11,B147)))</xm:f>
            <xm:f>Utilitaires!$C$11</xm:f>
            <x14:dxf>
              <fill>
                <patternFill>
                  <bgColor theme="7" tint="0.59996337778862885"/>
                </patternFill>
              </fill>
            </x14:dxf>
          </x14:cfRule>
          <xm:sqref>B147:B149</xm:sqref>
        </x14:conditionalFormatting>
        <x14:conditionalFormatting xmlns:xm="http://schemas.microsoft.com/office/excel/2006/main">
          <x14:cfRule type="containsText" priority="20" operator="containsText" id="{375255BF-4D47-4E9C-A34A-59C73BF7240D}">
            <xm:f>NOT(ISERROR(SEARCH(Utilitaires!$C$10,B246)))</xm:f>
            <xm:f>Utilitaires!$C$10</xm:f>
            <x14:dxf>
              <fill>
                <patternFill>
                  <bgColor theme="9" tint="0.39994506668294322"/>
                </patternFill>
              </fill>
            </x14:dxf>
          </x14:cfRule>
          <xm:sqref>B246:B259</xm:sqref>
        </x14:conditionalFormatting>
        <x14:conditionalFormatting xmlns:xm="http://schemas.microsoft.com/office/excel/2006/main">
          <x14:cfRule type="containsText" priority="18" operator="containsText" id="{28153E13-ED8D-44B1-A264-4704CA220CBC}">
            <xm:f>NOT(ISERROR(SEARCH(Utilitaires!$C$12,B246)))</xm:f>
            <xm:f>Utilitaires!$C$12</xm:f>
            <x14:dxf>
              <fill>
                <patternFill>
                  <bgColor rgb="FFFF7C80"/>
                </patternFill>
              </fill>
            </x14:dxf>
          </x14:cfRule>
          <x14:cfRule type="containsText" priority="19" operator="containsText" id="{9E3A7D30-39F6-429B-BB8F-B6362CEC1DC4}">
            <xm:f>NOT(ISERROR(SEARCH(Utilitaires!$C$11,B246)))</xm:f>
            <xm:f>Utilitaires!$C$11</xm:f>
            <x14:dxf>
              <fill>
                <patternFill>
                  <bgColor theme="7" tint="0.59996337778862885"/>
                </patternFill>
              </fill>
            </x14:dxf>
          </x14:cfRule>
          <xm:sqref>B246:B259</xm:sqref>
        </x14:conditionalFormatting>
        <x14:conditionalFormatting xmlns:xm="http://schemas.microsoft.com/office/excel/2006/main">
          <x14:cfRule type="containsText" priority="16" operator="containsText" id="{3E7599EF-6209-4C8E-8E7D-48C3C2AA4639}">
            <xm:f>NOT(ISERROR(SEARCH(Utilitaires!$C$10,B264)))</xm:f>
            <xm:f>Utilitaires!$C$10</xm:f>
            <x14:dxf>
              <fill>
                <patternFill>
                  <bgColor theme="9" tint="0.39994506668294322"/>
                </patternFill>
              </fill>
            </x14:dxf>
          </x14:cfRule>
          <xm:sqref>B264:B266</xm:sqref>
        </x14:conditionalFormatting>
        <x14:conditionalFormatting xmlns:xm="http://schemas.microsoft.com/office/excel/2006/main">
          <x14:cfRule type="containsText" priority="14" operator="containsText" id="{96675DC7-74F8-41AB-951D-0C283DF33386}">
            <xm:f>NOT(ISERROR(SEARCH(Utilitaires!$C$12,B264)))</xm:f>
            <xm:f>Utilitaires!$C$12</xm:f>
            <x14:dxf>
              <fill>
                <patternFill>
                  <bgColor rgb="FFFF7C80"/>
                </patternFill>
              </fill>
            </x14:dxf>
          </x14:cfRule>
          <x14:cfRule type="containsText" priority="15" operator="containsText" id="{1422D99E-7409-4418-A4F3-FF27525B5108}">
            <xm:f>NOT(ISERROR(SEARCH(Utilitaires!$C$11,B264)))</xm:f>
            <xm:f>Utilitaires!$C$11</xm:f>
            <x14:dxf>
              <fill>
                <patternFill>
                  <bgColor theme="7" tint="0.59996337778862885"/>
                </patternFill>
              </fill>
            </x14:dxf>
          </x14:cfRule>
          <xm:sqref>B264:B266</xm:sqref>
        </x14:conditionalFormatting>
        <x14:conditionalFormatting xmlns:xm="http://schemas.microsoft.com/office/excel/2006/main">
          <x14:cfRule type="containsText" priority="12" operator="containsText" id="{747D84BF-C273-4541-A89E-22C012633D62}">
            <xm:f>NOT(ISERROR(SEARCH(Utilitaires!$C$10,B268)))</xm:f>
            <xm:f>Utilitaires!$C$10</xm:f>
            <x14:dxf>
              <fill>
                <patternFill>
                  <bgColor theme="9" tint="0.39994506668294322"/>
                </patternFill>
              </fill>
            </x14:dxf>
          </x14:cfRule>
          <xm:sqref>B268:B271</xm:sqref>
        </x14:conditionalFormatting>
        <x14:conditionalFormatting xmlns:xm="http://schemas.microsoft.com/office/excel/2006/main">
          <x14:cfRule type="containsText" priority="10" operator="containsText" id="{F6EAB91B-E58C-4EEC-8B5B-DBEADBFEB718}">
            <xm:f>NOT(ISERROR(SEARCH(Utilitaires!$C$12,B268)))</xm:f>
            <xm:f>Utilitaires!$C$12</xm:f>
            <x14:dxf>
              <fill>
                <patternFill>
                  <bgColor rgb="FFFF7C80"/>
                </patternFill>
              </fill>
            </x14:dxf>
          </x14:cfRule>
          <x14:cfRule type="containsText" priority="11" operator="containsText" id="{C14A3CAA-4DB1-46EC-B692-F0906D956813}">
            <xm:f>NOT(ISERROR(SEARCH(Utilitaires!$C$11,B268)))</xm:f>
            <xm:f>Utilitaires!$C$11</xm:f>
            <x14:dxf>
              <fill>
                <patternFill>
                  <bgColor theme="7" tint="0.59996337778862885"/>
                </patternFill>
              </fill>
            </x14:dxf>
          </x14:cfRule>
          <xm:sqref>B268:B271</xm:sqref>
        </x14:conditionalFormatting>
        <x14:conditionalFormatting xmlns:xm="http://schemas.microsoft.com/office/excel/2006/main">
          <x14:cfRule type="containsText" priority="8" operator="containsText" id="{0886C70C-49E8-4FD0-97A9-2A0493B6AD4A}">
            <xm:f>NOT(ISERROR(SEARCH(Utilitaires!$C$10,B276)))</xm:f>
            <xm:f>Utilitaires!$C$10</xm:f>
            <x14:dxf>
              <fill>
                <patternFill>
                  <bgColor theme="9" tint="0.39994506668294322"/>
                </patternFill>
              </fill>
            </x14:dxf>
          </x14:cfRule>
          <xm:sqref>B276:B297</xm:sqref>
        </x14:conditionalFormatting>
        <x14:conditionalFormatting xmlns:xm="http://schemas.microsoft.com/office/excel/2006/main">
          <x14:cfRule type="containsText" priority="6" operator="containsText" id="{BFD317E1-43DD-40B5-B18F-91495696E2FA}">
            <xm:f>NOT(ISERROR(SEARCH(Utilitaires!$C$12,B276)))</xm:f>
            <xm:f>Utilitaires!$C$12</xm:f>
            <x14:dxf>
              <fill>
                <patternFill>
                  <bgColor rgb="FFFF7C80"/>
                </patternFill>
              </fill>
            </x14:dxf>
          </x14:cfRule>
          <x14:cfRule type="containsText" priority="7" operator="containsText" id="{3C1424C3-FC8F-4993-A6A0-BA74ECAD28D0}">
            <xm:f>NOT(ISERROR(SEARCH(Utilitaires!$C$11,B276)))</xm:f>
            <xm:f>Utilitaires!$C$11</xm:f>
            <x14:dxf>
              <fill>
                <patternFill>
                  <bgColor theme="7" tint="0.59996337778862885"/>
                </patternFill>
              </fill>
            </x14:dxf>
          </x14:cfRule>
          <xm:sqref>B276:B297</xm:sqref>
        </x14:conditionalFormatting>
        <x14:conditionalFormatting xmlns:xm="http://schemas.microsoft.com/office/excel/2006/main">
          <x14:cfRule type="containsText" priority="4" operator="containsText" id="{B7D5C793-E9F4-443F-B6EA-98BBBDE73F8D}">
            <xm:f>NOT(ISERROR(SEARCH(Utilitaires!$C$10,B299)))</xm:f>
            <xm:f>Utilitaires!$C$10</xm:f>
            <x14:dxf>
              <fill>
                <patternFill>
                  <bgColor theme="9" tint="0.39994506668294322"/>
                </patternFill>
              </fill>
            </x14:dxf>
          </x14:cfRule>
          <xm:sqref>B299:B308</xm:sqref>
        </x14:conditionalFormatting>
        <x14:conditionalFormatting xmlns:xm="http://schemas.microsoft.com/office/excel/2006/main">
          <x14:cfRule type="containsText" priority="2" operator="containsText" id="{79724FD1-E74B-4BD2-B5BC-5C447BFEB73D}">
            <xm:f>NOT(ISERROR(SEARCH(Utilitaires!$C$12,B299)))</xm:f>
            <xm:f>Utilitaires!$C$12</xm:f>
            <x14:dxf>
              <fill>
                <patternFill>
                  <bgColor rgb="FFFF7C80"/>
                </patternFill>
              </fill>
            </x14:dxf>
          </x14:cfRule>
          <x14:cfRule type="containsText" priority="3" operator="containsText" id="{906AD7B8-205F-4673-9F79-575D1F3B0F74}">
            <xm:f>NOT(ISERROR(SEARCH(Utilitaires!$C$11,B299)))</xm:f>
            <xm:f>Utilitaires!$C$11</xm:f>
            <x14:dxf>
              <fill>
                <patternFill>
                  <bgColor theme="7" tint="0.59996337778862885"/>
                </patternFill>
              </fill>
            </x14:dxf>
          </x14:cfRule>
          <xm:sqref>B299:B308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Utilitaires!$C$9:$C$13</xm:f>
          </x14:formula1>
          <xm:sqref>B264:B266 B261:B262 B268:B271 B273:B274 B246:B259 B151:B157 B147:B149 B131:B136 B117:B120 B33:B40 B160:B243 B103:B105 B85:B101 B75:B83 B72:B73 B60:B70 B276:B297 B42:B58 B13:B30 B138:B145 B122:B129 B107:B115 B299:B316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FFFF00"/>
  </sheetPr>
  <dimension ref="A1:BY74"/>
  <sheetViews>
    <sheetView showGridLines="0" zoomScaleNormal="100" workbookViewId="0">
      <selection activeCell="H6" sqref="H6:H8"/>
    </sheetView>
  </sheetViews>
  <sheetFormatPr baseColWidth="10" defaultColWidth="10.6640625" defaultRowHeight="11.25"/>
  <cols>
    <col min="1" max="4" width="14.6640625" style="109" customWidth="1"/>
    <col min="5" max="5" width="20.44140625" style="109" customWidth="1"/>
    <col min="6" max="6" width="14.6640625" style="109" customWidth="1"/>
    <col min="7" max="7" width="12.33203125" style="109" customWidth="1"/>
    <col min="8" max="8" width="15.33203125" style="109" customWidth="1"/>
    <col min="9" max="16384" width="10.6640625" style="109"/>
  </cols>
  <sheetData>
    <row r="1" spans="1:77" s="122" customFormat="1">
      <c r="A1" s="255" t="str">
        <f>'Mode d''emploi'!A1</f>
        <v> © UTC 2020 - Master IDS -  Etude complète : travaux.master.utc.fr réf n° IDS064</v>
      </c>
      <c r="H1" s="123" t="str">
        <f>'Mode d''emploi'!J1</f>
        <v>©NYAGAM D - Contact : nyagamdonald@gmail.com</v>
      </c>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row>
    <row r="2" spans="1:77">
      <c r="A2" s="125" t="str">
        <f>'Mode d''emploi'!A2</f>
        <v>Document d'appui à la déclaration première partie de conformité au règlement 2017/745</v>
      </c>
      <c r="B2" s="126"/>
      <c r="C2" s="127"/>
      <c r="D2" s="127"/>
      <c r="E2" s="128"/>
      <c r="F2" s="127"/>
      <c r="G2" s="129"/>
      <c r="H2" s="129" t="s">
        <v>0</v>
      </c>
    </row>
    <row r="3" spans="1:77" ht="36" customHeight="1">
      <c r="A3" s="130"/>
      <c r="B3" s="378" t="s">
        <v>508</v>
      </c>
      <c r="C3" s="378"/>
      <c r="D3" s="378"/>
      <c r="E3" s="378"/>
      <c r="F3" s="378"/>
      <c r="G3" s="378"/>
      <c r="H3" s="379"/>
    </row>
    <row r="4" spans="1:77" ht="6" customHeight="1">
      <c r="A4" s="108"/>
      <c r="B4" s="104"/>
      <c r="C4" s="104"/>
      <c r="D4" s="104"/>
      <c r="E4" s="105"/>
      <c r="F4" s="104"/>
      <c r="G4" s="104"/>
      <c r="H4" s="104"/>
    </row>
    <row r="5" spans="1:77" ht="20.100000000000001" customHeight="1">
      <c r="A5" s="380" t="s">
        <v>215</v>
      </c>
      <c r="B5" s="381"/>
      <c r="C5" s="381"/>
      <c r="D5" s="381"/>
      <c r="E5" s="381"/>
      <c r="F5" s="381"/>
      <c r="G5" s="381"/>
      <c r="H5" s="382"/>
    </row>
    <row r="6" spans="1:77" ht="24.75" customHeight="1">
      <c r="A6" s="394" t="str">
        <f>'Mode d''emploi'!A6</f>
        <v>Organisme :</v>
      </c>
      <c r="B6" s="395"/>
      <c r="C6" s="396" t="str">
        <f>'Mode d''emploi'!D6</f>
        <v>Nom de l'établissement</v>
      </c>
      <c r="D6" s="397"/>
      <c r="E6" s="137" t="str">
        <f>'Mode d''emploi'!H6</f>
        <v>Indiquez le type de dispositif</v>
      </c>
      <c r="F6" s="384" t="s">
        <v>222</v>
      </c>
      <c r="G6" s="385"/>
      <c r="H6" s="355" t="s">
        <v>221</v>
      </c>
    </row>
    <row r="7" spans="1:77" ht="24.75" customHeight="1">
      <c r="A7" s="398" t="str">
        <f>'Mode d''emploi'!A7</f>
        <v xml:space="preserve"> Personne chargée de veiller 
au respect de la réglementation (PCVRR) : </v>
      </c>
      <c r="B7" s="399"/>
      <c r="C7" s="133" t="str">
        <f>'Mode d''emploi'!D7</f>
        <v>NOM et Prénom du PCVRR</v>
      </c>
      <c r="D7" s="134"/>
      <c r="E7" s="390"/>
      <c r="F7" s="386"/>
      <c r="G7" s="387"/>
      <c r="H7" s="356"/>
    </row>
    <row r="8" spans="1:77" ht="20.100000000000001" customHeight="1">
      <c r="A8" s="392" t="str">
        <f>'Mode d''emploi'!A8:C8</f>
        <v xml:space="preserve"> Coordonnées :</v>
      </c>
      <c r="B8" s="393"/>
      <c r="C8" s="135" t="str">
        <f>'Mode d''emploi'!D8</f>
        <v>email</v>
      </c>
      <c r="D8" s="136" t="str">
        <f>'Mode d''emploi'!F8</f>
        <v>tel</v>
      </c>
      <c r="E8" s="391"/>
      <c r="F8" s="388"/>
      <c r="G8" s="389"/>
      <c r="H8" s="357"/>
    </row>
    <row r="9" spans="1:77" ht="12.95" customHeight="1">
      <c r="A9" s="400" t="str">
        <f>'Mode d''emploi'!A5:J5</f>
        <v>Attention : Seules les cases blanches écrites en bleu peuvent être modifiées par l’utilisateur. Cela concerne toutes les parties de l’outil</v>
      </c>
      <c r="B9" s="400"/>
      <c r="C9" s="400"/>
      <c r="D9" s="400"/>
      <c r="E9" s="400"/>
      <c r="F9" s="400"/>
      <c r="G9" s="400"/>
      <c r="H9" s="400"/>
    </row>
    <row r="10" spans="1:77" ht="20.100000000000001" customHeight="1">
      <c r="A10" s="383" t="s">
        <v>497</v>
      </c>
      <c r="B10" s="383"/>
      <c r="C10" s="383"/>
      <c r="D10" s="383"/>
      <c r="E10" s="383"/>
      <c r="F10" s="383"/>
      <c r="G10" s="383"/>
      <c r="H10" s="383"/>
    </row>
    <row r="11" spans="1:77" ht="15.95" customHeight="1">
      <c r="A11" s="401" t="s">
        <v>99</v>
      </c>
      <c r="B11" s="402"/>
      <c r="C11" s="402"/>
      <c r="D11" s="403"/>
      <c r="E11" s="404" t="s">
        <v>103</v>
      </c>
      <c r="F11" s="405"/>
      <c r="G11" s="111" t="s">
        <v>220</v>
      </c>
      <c r="H11" s="110" t="str">
        <f>F47</f>
        <v/>
      </c>
    </row>
    <row r="12" spans="1:77">
      <c r="A12" s="407" t="s">
        <v>100</v>
      </c>
      <c r="B12" s="408"/>
      <c r="C12" s="408"/>
      <c r="D12" s="409"/>
      <c r="E12" s="142"/>
      <c r="F12" s="143"/>
      <c r="G12" s="144"/>
      <c r="H12" s="145"/>
    </row>
    <row r="13" spans="1:77" ht="59.1" customHeight="1">
      <c r="A13" s="410"/>
      <c r="B13" s="411"/>
      <c r="C13" s="411"/>
      <c r="D13" s="412"/>
      <c r="E13" s="142"/>
      <c r="F13" s="146"/>
      <c r="G13" s="146"/>
      <c r="H13" s="147"/>
    </row>
    <row r="14" spans="1:77" ht="15.95" customHeight="1">
      <c r="A14" s="413" t="s">
        <v>101</v>
      </c>
      <c r="B14" s="414"/>
      <c r="C14" s="414"/>
      <c r="D14" s="415"/>
      <c r="E14" s="142"/>
      <c r="F14" s="146"/>
      <c r="G14" s="146"/>
      <c r="H14" s="147"/>
    </row>
    <row r="15" spans="1:77" s="131" customFormat="1" ht="42.95" customHeight="1">
      <c r="A15" s="138" t="s">
        <v>219</v>
      </c>
      <c r="B15" s="139" t="s">
        <v>218</v>
      </c>
      <c r="C15" s="140" t="s">
        <v>217</v>
      </c>
      <c r="D15" s="141" t="s">
        <v>216</v>
      </c>
      <c r="E15" s="148"/>
      <c r="F15" s="149"/>
      <c r="G15" s="149"/>
      <c r="H15" s="150"/>
    </row>
    <row r="16" spans="1:77" ht="50.1" customHeight="1">
      <c r="A16" s="362" t="s">
        <v>1</v>
      </c>
      <c r="B16" s="364"/>
      <c r="C16" s="364"/>
      <c r="D16" s="366"/>
      <c r="E16" s="142"/>
      <c r="F16" s="146"/>
      <c r="G16" s="146"/>
      <c r="H16" s="147"/>
    </row>
    <row r="17" spans="1:8" ht="50.1" customHeight="1">
      <c r="A17" s="362"/>
      <c r="B17" s="364"/>
      <c r="C17" s="364"/>
      <c r="D17" s="366"/>
      <c r="E17" s="142"/>
      <c r="F17" s="146"/>
      <c r="G17" s="146"/>
      <c r="H17" s="147"/>
    </row>
    <row r="18" spans="1:8" ht="50.1" customHeight="1">
      <c r="A18" s="362" t="s">
        <v>2</v>
      </c>
      <c r="B18" s="364"/>
      <c r="C18" s="364"/>
      <c r="D18" s="366"/>
      <c r="E18" s="142"/>
      <c r="F18" s="146"/>
      <c r="G18" s="146"/>
      <c r="H18" s="147"/>
    </row>
    <row r="19" spans="1:8" ht="50.1" customHeight="1">
      <c r="A19" s="362"/>
      <c r="B19" s="364"/>
      <c r="C19" s="364"/>
      <c r="D19" s="366"/>
      <c r="E19" s="142"/>
      <c r="F19" s="146"/>
      <c r="G19" s="146"/>
      <c r="H19" s="147"/>
    </row>
    <row r="20" spans="1:8" ht="50.1" customHeight="1">
      <c r="A20" s="362" t="s">
        <v>102</v>
      </c>
      <c r="B20" s="364"/>
      <c r="C20" s="416"/>
      <c r="D20" s="417"/>
      <c r="E20" s="151"/>
      <c r="F20" s="152"/>
      <c r="G20" s="152"/>
      <c r="H20" s="153"/>
    </row>
    <row r="21" spans="1:8" ht="50.1" customHeight="1">
      <c r="A21" s="362"/>
      <c r="B21" s="364"/>
      <c r="C21" s="416"/>
      <c r="D21" s="417"/>
      <c r="E21" s="154"/>
      <c r="F21" s="155"/>
      <c r="G21" s="155"/>
      <c r="H21" s="156"/>
    </row>
    <row r="22" spans="1:8" s="106" customFormat="1" ht="20.100000000000001" customHeight="1">
      <c r="A22" s="383" t="s">
        <v>498</v>
      </c>
      <c r="B22" s="383"/>
      <c r="C22" s="383"/>
      <c r="D22" s="383"/>
      <c r="E22" s="383"/>
      <c r="F22" s="383"/>
      <c r="G22" s="383"/>
      <c r="H22" s="383"/>
    </row>
    <row r="23" spans="1:8" ht="15" customHeight="1">
      <c r="A23" s="401" t="s">
        <v>99</v>
      </c>
      <c r="B23" s="402"/>
      <c r="C23" s="402"/>
      <c r="D23" s="403"/>
      <c r="E23" s="404" t="s">
        <v>237</v>
      </c>
      <c r="F23" s="405"/>
      <c r="G23" s="405"/>
      <c r="H23" s="406"/>
    </row>
    <row r="24" spans="1:8">
      <c r="A24" s="407" t="s">
        <v>100</v>
      </c>
      <c r="B24" s="408"/>
      <c r="C24" s="408"/>
      <c r="D24" s="409"/>
      <c r="E24" s="142"/>
      <c r="F24" s="143"/>
      <c r="G24" s="144"/>
      <c r="H24" s="145"/>
    </row>
    <row r="25" spans="1:8" ht="59.1" customHeight="1">
      <c r="A25" s="410"/>
      <c r="B25" s="411"/>
      <c r="C25" s="411"/>
      <c r="D25" s="412"/>
      <c r="E25" s="142"/>
      <c r="F25" s="146"/>
      <c r="G25" s="146"/>
      <c r="H25" s="147"/>
    </row>
    <row r="26" spans="1:8" ht="15.95" customHeight="1">
      <c r="A26" s="401" t="s">
        <v>101</v>
      </c>
      <c r="B26" s="402"/>
      <c r="C26" s="402"/>
      <c r="D26" s="403"/>
      <c r="E26" s="142"/>
      <c r="F26" s="146"/>
      <c r="G26" s="146"/>
      <c r="H26" s="147"/>
    </row>
    <row r="27" spans="1:8" s="131" customFormat="1" ht="42.95" customHeight="1">
      <c r="A27" s="138" t="s">
        <v>219</v>
      </c>
      <c r="B27" s="139" t="s">
        <v>218</v>
      </c>
      <c r="C27" s="140" t="s">
        <v>217</v>
      </c>
      <c r="D27" s="141" t="s">
        <v>216</v>
      </c>
      <c r="E27" s="148"/>
      <c r="F27" s="149"/>
      <c r="G27" s="149"/>
      <c r="H27" s="150"/>
    </row>
    <row r="28" spans="1:8" ht="50.1" customHeight="1">
      <c r="A28" s="362" t="s">
        <v>1</v>
      </c>
      <c r="B28" s="364"/>
      <c r="C28" s="364"/>
      <c r="D28" s="366"/>
      <c r="E28" s="142"/>
      <c r="F28" s="146"/>
      <c r="G28" s="146"/>
      <c r="H28" s="147"/>
    </row>
    <row r="29" spans="1:8" ht="50.1" customHeight="1">
      <c r="A29" s="362"/>
      <c r="B29" s="364"/>
      <c r="C29" s="364"/>
      <c r="D29" s="366"/>
      <c r="E29" s="142"/>
      <c r="F29" s="146"/>
      <c r="G29" s="146"/>
      <c r="H29" s="147"/>
    </row>
    <row r="30" spans="1:8" ht="50.1" customHeight="1">
      <c r="A30" s="362" t="s">
        <v>2</v>
      </c>
      <c r="B30" s="364"/>
      <c r="C30" s="364"/>
      <c r="D30" s="366"/>
      <c r="E30" s="142"/>
      <c r="F30" s="146"/>
      <c r="G30" s="146"/>
      <c r="H30" s="147"/>
    </row>
    <row r="31" spans="1:8" ht="50.1" customHeight="1">
      <c r="A31" s="362"/>
      <c r="B31" s="364"/>
      <c r="C31" s="364"/>
      <c r="D31" s="366"/>
      <c r="E31" s="142"/>
      <c r="F31" s="146"/>
      <c r="G31" s="146"/>
      <c r="H31" s="147"/>
    </row>
    <row r="32" spans="1:8" ht="50.1" customHeight="1">
      <c r="A32" s="362" t="s">
        <v>102</v>
      </c>
      <c r="B32" s="364"/>
      <c r="C32" s="364"/>
      <c r="D32" s="366"/>
      <c r="E32" s="142"/>
      <c r="F32" s="146"/>
      <c r="G32" s="146"/>
      <c r="H32" s="147"/>
    </row>
    <row r="33" spans="1:8" ht="50.1" customHeight="1">
      <c r="A33" s="363"/>
      <c r="B33" s="365"/>
      <c r="C33" s="365"/>
      <c r="D33" s="367"/>
      <c r="E33" s="142"/>
      <c r="F33" s="146"/>
      <c r="G33" s="146"/>
      <c r="H33" s="147"/>
    </row>
    <row r="34" spans="1:8" s="106" customFormat="1" ht="20.100000000000001" customHeight="1">
      <c r="A34" s="383" t="s">
        <v>499</v>
      </c>
      <c r="B34" s="383"/>
      <c r="C34" s="383"/>
      <c r="D34" s="383"/>
      <c r="E34" s="383"/>
      <c r="F34" s="383"/>
      <c r="G34" s="383"/>
      <c r="H34" s="383"/>
    </row>
    <row r="35" spans="1:8" ht="15" customHeight="1">
      <c r="A35" s="401" t="s">
        <v>99</v>
      </c>
      <c r="B35" s="402"/>
      <c r="C35" s="402"/>
      <c r="D35" s="403"/>
      <c r="E35" s="404" t="s">
        <v>237</v>
      </c>
      <c r="F35" s="405"/>
      <c r="G35" s="405"/>
      <c r="H35" s="406"/>
    </row>
    <row r="36" spans="1:8">
      <c r="A36" s="407" t="s">
        <v>100</v>
      </c>
      <c r="B36" s="408"/>
      <c r="C36" s="408"/>
      <c r="D36" s="409"/>
      <c r="E36" s="142"/>
      <c r="F36" s="143"/>
      <c r="G36" s="144"/>
      <c r="H36" s="145"/>
    </row>
    <row r="37" spans="1:8" ht="59.1" customHeight="1">
      <c r="A37" s="410"/>
      <c r="B37" s="411"/>
      <c r="C37" s="411"/>
      <c r="D37" s="412"/>
      <c r="E37" s="142"/>
      <c r="F37" s="146"/>
      <c r="G37" s="146"/>
      <c r="H37" s="147"/>
    </row>
    <row r="38" spans="1:8" ht="15.95" customHeight="1">
      <c r="A38" s="401" t="s">
        <v>101</v>
      </c>
      <c r="B38" s="402"/>
      <c r="C38" s="402"/>
      <c r="D38" s="403"/>
      <c r="E38" s="142"/>
      <c r="F38" s="146"/>
      <c r="G38" s="146"/>
      <c r="H38" s="147"/>
    </row>
    <row r="39" spans="1:8" s="131" customFormat="1" ht="42.95" customHeight="1">
      <c r="A39" s="138" t="s">
        <v>219</v>
      </c>
      <c r="B39" s="139" t="s">
        <v>218</v>
      </c>
      <c r="C39" s="140" t="s">
        <v>217</v>
      </c>
      <c r="D39" s="141" t="s">
        <v>216</v>
      </c>
      <c r="E39" s="148"/>
      <c r="F39" s="149"/>
      <c r="G39" s="149"/>
      <c r="H39" s="150"/>
    </row>
    <row r="40" spans="1:8" ht="50.1" customHeight="1">
      <c r="A40" s="362" t="s">
        <v>1</v>
      </c>
      <c r="B40" s="364"/>
      <c r="C40" s="364"/>
      <c r="D40" s="366"/>
      <c r="E40" s="142"/>
      <c r="F40" s="146"/>
      <c r="G40" s="146"/>
      <c r="H40" s="147"/>
    </row>
    <row r="41" spans="1:8" ht="50.1" customHeight="1">
      <c r="A41" s="362"/>
      <c r="B41" s="364"/>
      <c r="C41" s="364"/>
      <c r="D41" s="366"/>
      <c r="E41" s="142"/>
      <c r="F41" s="146"/>
      <c r="G41" s="146"/>
      <c r="H41" s="147"/>
    </row>
    <row r="42" spans="1:8" ht="50.1" customHeight="1">
      <c r="A42" s="362" t="s">
        <v>2</v>
      </c>
      <c r="B42" s="364"/>
      <c r="C42" s="364"/>
      <c r="D42" s="366"/>
      <c r="E42" s="142"/>
      <c r="F42" s="146"/>
      <c r="G42" s="146"/>
      <c r="H42" s="147"/>
    </row>
    <row r="43" spans="1:8" ht="50.1" customHeight="1">
      <c r="A43" s="362"/>
      <c r="B43" s="364"/>
      <c r="C43" s="364"/>
      <c r="D43" s="366"/>
      <c r="E43" s="142"/>
      <c r="F43" s="146"/>
      <c r="G43" s="146"/>
      <c r="H43" s="147"/>
    </row>
    <row r="44" spans="1:8" ht="50.1" customHeight="1">
      <c r="A44" s="362" t="s">
        <v>102</v>
      </c>
      <c r="B44" s="364"/>
      <c r="C44" s="364"/>
      <c r="D44" s="366"/>
      <c r="E44" s="142"/>
      <c r="F44" s="146"/>
      <c r="G44" s="146"/>
      <c r="H44" s="147"/>
    </row>
    <row r="45" spans="1:8" ht="50.1" customHeight="1">
      <c r="A45" s="363"/>
      <c r="B45" s="365"/>
      <c r="C45" s="365"/>
      <c r="D45" s="367"/>
      <c r="E45" s="142"/>
      <c r="F45" s="146"/>
      <c r="G45" s="146"/>
      <c r="H45" s="147"/>
    </row>
    <row r="46" spans="1:8" s="227" customFormat="1" ht="25.5" customHeight="1">
      <c r="A46" s="368" t="s">
        <v>420</v>
      </c>
      <c r="B46" s="369"/>
      <c r="C46" s="369"/>
      <c r="D46" s="369"/>
      <c r="E46" s="369"/>
      <c r="F46" s="225" t="str">
        <f>IFERROR(AVERAGE(#REF!,F47),"")</f>
        <v/>
      </c>
      <c r="G46" s="230" t="str">
        <f>IFERROR(IF(F46="",Utilitaires!$B$2,VLOOKUP(F46,Utilitaires!$E$9:$G$13,3)),"")</f>
        <v>En attente…</v>
      </c>
      <c r="H46" s="226"/>
    </row>
    <row r="47" spans="1:8" ht="17.100000000000001" customHeight="1">
      <c r="A47" s="370" t="s">
        <v>80</v>
      </c>
      <c r="B47" s="371"/>
      <c r="C47" s="371"/>
      <c r="D47" s="371"/>
      <c r="E47" s="112"/>
      <c r="F47" s="228" t="str">
        <f>IFERROR(AVERAGE(F48,F67,#REF!,#REF!,#REF!),"")</f>
        <v/>
      </c>
      <c r="G47" s="229" t="str">
        <f>IFERROR(IF(F47="",Utilitaires!$B$2,VLOOKUP(F47,Utilitaires!$E$9:$G$13,3)),"")</f>
        <v>En attente…</v>
      </c>
      <c r="H47" s="224" t="str">
        <f>IFERROR(AVERAGE(H48,H67,#REF!,#REF!,#REF!),"")</f>
        <v/>
      </c>
    </row>
    <row r="48" spans="1:8" s="132" customFormat="1" ht="11.1" customHeight="1">
      <c r="A48" s="360" t="str">
        <f>'Evaluation par Annexe'!A11:A11</f>
        <v>Annexe I : Exigences générales en matière de sécurité et de performance</v>
      </c>
      <c r="B48" s="361"/>
      <c r="C48" s="361"/>
      <c r="D48" s="361"/>
      <c r="E48" s="361"/>
      <c r="F48" s="258" t="str">
        <f>'Evaluation par Annexe'!C12</f>
        <v/>
      </c>
      <c r="G48" s="259" t="str">
        <f>IF(F48=0, Utilitaires!$B$2,"")</f>
        <v/>
      </c>
      <c r="H48" s="258" t="str">
        <f>'Evaluation par Annexe'!E12</f>
        <v>En attente…</v>
      </c>
    </row>
    <row r="49" spans="1:8" ht="11.1" customHeight="1">
      <c r="A49" s="418" t="str">
        <f>'Evaluation par Annexe'!A12</f>
        <v>Chapitre I : Exigences générales</v>
      </c>
      <c r="B49" s="419"/>
      <c r="C49" s="419"/>
      <c r="D49" s="419"/>
      <c r="E49" s="419"/>
      <c r="F49" s="257" t="str">
        <f>'Evaluation par Annexe'!C12</f>
        <v/>
      </c>
      <c r="G49" s="257"/>
      <c r="H49" s="257" t="str">
        <f>'Evaluation par Annexe'!E12</f>
        <v>En attente…</v>
      </c>
    </row>
    <row r="50" spans="1:8" ht="11.1" customHeight="1">
      <c r="A50" s="420" t="str">
        <f>'Evaluation par Annexe'!A31</f>
        <v>Chapitre II : Exigences relatives à la conception et à la fabrication</v>
      </c>
      <c r="B50" s="421"/>
      <c r="C50" s="421"/>
      <c r="D50" s="421"/>
      <c r="E50" s="421"/>
      <c r="F50" s="260" t="str">
        <f>'Evaluation par Annexe'!C31</f>
        <v/>
      </c>
      <c r="G50" s="260"/>
      <c r="H50" s="260" t="str">
        <f>'Evaluation par Annexe'!E31</f>
        <v>En attente…</v>
      </c>
    </row>
    <row r="51" spans="1:8" ht="11.1" customHeight="1">
      <c r="A51" s="372" t="str">
        <f>'Evaluation par Annexe'!A32</f>
        <v>10. Propriétés chimiques, physiques et biologiques Les dispsotifs sont concus et fabriqués en prenant en compte</v>
      </c>
      <c r="B51" s="373"/>
      <c r="C51" s="373"/>
      <c r="D51" s="373"/>
      <c r="E51" s="373"/>
      <c r="F51" s="158" t="str">
        <f>'Evaluation par Annexe'!C32</f>
        <v/>
      </c>
      <c r="G51" s="158"/>
      <c r="H51" s="158" t="str">
        <f>'Evaluation par Annexe'!E32</f>
        <v>En attente…</v>
      </c>
    </row>
    <row r="52" spans="1:8" ht="11.1" customHeight="1">
      <c r="A52" s="372" t="str">
        <f>'Evaluation par Annexe'!A41</f>
        <v>10.4 Substances</v>
      </c>
      <c r="B52" s="373"/>
      <c r="C52" s="373"/>
      <c r="D52" s="373"/>
      <c r="E52" s="373"/>
      <c r="F52" s="158" t="str">
        <f>'Evaluation par Annexe'!C41</f>
        <v/>
      </c>
      <c r="G52" s="158"/>
      <c r="H52" s="158" t="str">
        <f>'Evaluation par Annexe'!E41</f>
        <v>En attente…</v>
      </c>
    </row>
    <row r="53" spans="1:8" ht="11.1" customHeight="1">
      <c r="A53" s="372" t="str">
        <f>'Evaluation par Annexe'!A59</f>
        <v>11. Infection et contamination microbienne</v>
      </c>
      <c r="B53" s="373"/>
      <c r="C53" s="373"/>
      <c r="D53" s="373"/>
      <c r="E53" s="373"/>
      <c r="F53" s="158" t="str">
        <f>'Evaluation par Annexe'!C59</f>
        <v/>
      </c>
      <c r="G53" s="158"/>
      <c r="H53" s="158" t="str">
        <f>'Evaluation par Annexe'!E59</f>
        <v>En attente…</v>
      </c>
    </row>
    <row r="54" spans="1:8" ht="22.5" customHeight="1">
      <c r="A54" s="376" t="str">
        <f>'Evaluation par Annexe'!A71</f>
        <v xml:space="preserve">12. Dispositifs contenant une substance considérée comme un médicament et dispositifs composés de substances ou de combinaisons de substances qui sont absorbées par le corps humain ou dispersées localement dans celui- ci </v>
      </c>
      <c r="B54" s="377"/>
      <c r="C54" s="377"/>
      <c r="D54" s="377"/>
      <c r="E54" s="377"/>
      <c r="F54" s="158" t="str">
        <f>'Evaluation par Annexe'!C71</f>
        <v/>
      </c>
      <c r="G54" s="158"/>
      <c r="H54" s="158" t="str">
        <f>'Evaluation par Annexe'!E71</f>
        <v>En attente…</v>
      </c>
    </row>
    <row r="55" spans="1:8" ht="11.1" customHeight="1">
      <c r="A55" s="372" t="str">
        <f>'Evaluation par Annexe'!A74</f>
        <v xml:space="preserve">13. Dispositifs contenant des matières d'origine biologique </v>
      </c>
      <c r="B55" s="373"/>
      <c r="C55" s="373"/>
      <c r="D55" s="373"/>
      <c r="E55" s="373"/>
      <c r="F55" s="158" t="str">
        <f>'Evaluation par Annexe'!C74</f>
        <v/>
      </c>
      <c r="G55" s="158"/>
      <c r="H55" s="158" t="str">
        <f>'Evaluation par Annexe'!E74</f>
        <v>En attente…</v>
      </c>
    </row>
    <row r="56" spans="1:8" ht="11.1" customHeight="1">
      <c r="A56" s="372" t="str">
        <f>'Evaluation par Annexe'!A84</f>
        <v>14. Construction des dispositifs et interaction avec leur environnement</v>
      </c>
      <c r="B56" s="373"/>
      <c r="C56" s="373"/>
      <c r="D56" s="373"/>
      <c r="E56" s="373"/>
      <c r="F56" s="158" t="str">
        <f>'Evaluation par Annexe'!C84</f>
        <v/>
      </c>
      <c r="G56" s="158"/>
      <c r="H56" s="158" t="str">
        <f>'Evaluation par Annexe'!E84</f>
        <v>En attente…</v>
      </c>
    </row>
    <row r="57" spans="1:8" ht="11.1" customHeight="1">
      <c r="A57" s="372" t="str">
        <f>'Evaluation par Annexe'!A102</f>
        <v xml:space="preserve">15. Dispositifs ayant une fonction de diagnostic ou de mesurage </v>
      </c>
      <c r="B57" s="373"/>
      <c r="C57" s="373"/>
      <c r="D57" s="373"/>
      <c r="E57" s="373"/>
      <c r="F57" s="158" t="str">
        <f>'Evaluation par Annexe'!C102</f>
        <v/>
      </c>
      <c r="G57" s="158"/>
      <c r="H57" s="158" t="str">
        <f>'Evaluation par Annexe'!E102</f>
        <v>En attente…</v>
      </c>
    </row>
    <row r="58" spans="1:8" ht="11.1" customHeight="1">
      <c r="A58" s="372" t="str">
        <f>'Evaluation par Annexe'!A106</f>
        <v xml:space="preserve">16. Protection  contre  les rayonnements </v>
      </c>
      <c r="B58" s="373"/>
      <c r="C58" s="373"/>
      <c r="D58" s="373"/>
      <c r="E58" s="373"/>
      <c r="F58" s="158" t="str">
        <f>'Evaluation par Annexe'!C106</f>
        <v/>
      </c>
      <c r="G58" s="158"/>
      <c r="H58" s="158" t="str">
        <f>'Evaluation par Annexe'!E106</f>
        <v>En attente…</v>
      </c>
    </row>
    <row r="59" spans="1:8" ht="11.25" customHeight="1">
      <c r="A59" s="376" t="str">
        <f>'Evaluation par Annexe'!A116</f>
        <v xml:space="preserve">17. Systèmes électroniques programmables </v>
      </c>
      <c r="B59" s="377"/>
      <c r="C59" s="377"/>
      <c r="D59" s="377"/>
      <c r="E59" s="377"/>
      <c r="F59" s="158" t="str">
        <f>'Evaluation par Annexe'!C116</f>
        <v/>
      </c>
      <c r="G59" s="158"/>
      <c r="H59" s="158" t="str">
        <f>'Evaluation par Annexe'!E116</f>
        <v>En attente…</v>
      </c>
    </row>
    <row r="60" spans="1:8" ht="10.5" customHeight="1">
      <c r="A60" s="376" t="str">
        <f>'Evaluation par Annexe'!A121</f>
        <v>18. Dispositifs actifs et dispositifs raccordés à des dispositifs actifs</v>
      </c>
      <c r="B60" s="377"/>
      <c r="C60" s="377"/>
      <c r="D60" s="377"/>
      <c r="E60" s="377"/>
      <c r="F60" s="158" t="str">
        <f>'Evaluation par Annexe'!C121</f>
        <v/>
      </c>
      <c r="G60" s="158"/>
      <c r="H60" s="158" t="str">
        <f>'Evaluation par Annexe'!E121</f>
        <v>En attente…</v>
      </c>
    </row>
    <row r="61" spans="1:8" ht="10.5" customHeight="1">
      <c r="A61" s="376" t="str">
        <f>'Evaluation par Annexe'!A130</f>
        <v>19. Exigences  particulières  pour les dispositifs  implantables actifs</v>
      </c>
      <c r="B61" s="377"/>
      <c r="C61" s="377"/>
      <c r="D61" s="377"/>
      <c r="E61" s="377"/>
      <c r="F61" s="158" t="str">
        <f>'Evaluation par Annexe'!C130</f>
        <v/>
      </c>
      <c r="G61" s="158"/>
      <c r="H61" s="158" t="str">
        <f>'Evaluation par Annexe'!E130</f>
        <v>En attente…</v>
      </c>
    </row>
    <row r="62" spans="1:8" ht="10.5" customHeight="1">
      <c r="A62" s="376" t="str">
        <f>'Evaluation par Annexe'!A137</f>
        <v>20. Protection contre les risques mécaniques et thermiques</v>
      </c>
      <c r="B62" s="377"/>
      <c r="C62" s="377"/>
      <c r="D62" s="377"/>
      <c r="E62" s="377"/>
      <c r="F62" s="158" t="str">
        <f>'Evaluation par Annexe'!C137</f>
        <v/>
      </c>
      <c r="G62" s="158"/>
      <c r="H62" s="158" t="str">
        <f>'Evaluation par Annexe'!E137</f>
        <v>En attente…</v>
      </c>
    </row>
    <row r="63" spans="1:8" ht="10.5" customHeight="1">
      <c r="A63" s="376" t="str">
        <f>'Evaluation par Annexe'!A146</f>
        <v>21. Protection contre les risques pour le patient ou l'utilisateur émanant de dispositifs destinés à fournir de l'énergie ou à administrer des substances</v>
      </c>
      <c r="B63" s="377"/>
      <c r="C63" s="377"/>
      <c r="D63" s="377"/>
      <c r="E63" s="377"/>
      <c r="F63" s="158" t="str">
        <f>'Evaluation par Annexe'!C146</f>
        <v/>
      </c>
      <c r="G63" s="158"/>
      <c r="H63" s="158" t="str">
        <f>'Evaluation par Annexe'!E146</f>
        <v>En attente…</v>
      </c>
    </row>
    <row r="64" spans="1:8" ht="10.5" customHeight="1">
      <c r="A64" s="376" t="str">
        <f>'Evaluation par Annexe'!A150</f>
        <v>22. Protection contre les risques émanant des dispositifs destinés par le fabricant à des profanes</v>
      </c>
      <c r="B64" s="377"/>
      <c r="C64" s="377"/>
      <c r="D64" s="377"/>
      <c r="E64" s="377"/>
      <c r="F64" s="158" t="str">
        <f>'Evaluation par Annexe'!C150</f>
        <v/>
      </c>
      <c r="G64" s="158"/>
      <c r="H64" s="158" t="str">
        <f>'Evaluation par Annexe'!E150</f>
        <v>En attente…</v>
      </c>
    </row>
    <row r="65" spans="1:8" ht="11.1" customHeight="1">
      <c r="A65" s="420" t="str">
        <f>'Evaluation par Annexe'!A158</f>
        <v>Chapitre III  Exigences relatives aux informations fournies avec le dispositif</v>
      </c>
      <c r="B65" s="421"/>
      <c r="C65" s="421"/>
      <c r="D65" s="421"/>
      <c r="E65" s="421"/>
      <c r="F65" s="260" t="str">
        <f>'Evaluation par Annexe'!C158</f>
        <v/>
      </c>
      <c r="G65" s="260" t="str">
        <f>IF(F65=0, Utilitaires!$B$2,"")</f>
        <v/>
      </c>
      <c r="H65" s="260" t="str">
        <f>'Evaluation par Annexe'!E158</f>
        <v>En attente…</v>
      </c>
    </row>
    <row r="66" spans="1:8" ht="11.1" customHeight="1">
      <c r="A66" s="374" t="str">
        <f>'Evaluation par Annexe'!A159</f>
        <v>23. Étiquetage et notice d'utilisation</v>
      </c>
      <c r="B66" s="375"/>
      <c r="C66" s="375"/>
      <c r="D66" s="375"/>
      <c r="E66" s="375"/>
      <c r="F66" s="256" t="str">
        <f>'Evaluation par Annexe'!C159</f>
        <v/>
      </c>
      <c r="G66" s="256"/>
      <c r="H66" s="256" t="str">
        <f>'Evaluation par Annexe'!E159</f>
        <v>En attente…</v>
      </c>
    </row>
    <row r="67" spans="1:8" s="132" customFormat="1" ht="11.1" customHeight="1">
      <c r="A67" s="360" t="str">
        <f>'Evaluation par Annexe'!A244</f>
        <v>Annexe II : Documentation technique</v>
      </c>
      <c r="B67" s="361"/>
      <c r="C67" s="361"/>
      <c r="D67" s="361"/>
      <c r="E67" s="361"/>
      <c r="F67" s="258" t="str">
        <f>'Evaluation par Annexe'!C244</f>
        <v/>
      </c>
      <c r="G67" s="259" t="str">
        <f>IF(F67=0, Utilitaires!$B$2,"")</f>
        <v/>
      </c>
      <c r="H67" s="258" t="str">
        <f>'Evaluation par Annexe'!E244</f>
        <v>En attente…</v>
      </c>
    </row>
    <row r="68" spans="1:8" ht="11.1" customHeight="1">
      <c r="A68" s="422" t="str">
        <f>'Evaluation par Annexe'!A245</f>
        <v>1. Description et spécification du dispositif, y compris les variantes et les accessoires</v>
      </c>
      <c r="B68" s="423"/>
      <c r="C68" s="423"/>
      <c r="D68" s="423"/>
      <c r="E68" s="423"/>
      <c r="F68" s="157" t="str">
        <f>'Evaluation par Annexe'!C245</f>
        <v/>
      </c>
      <c r="G68" s="157" t="str">
        <f>IF(F68=0, Utilitaires!$B$2,"")</f>
        <v/>
      </c>
      <c r="H68" s="157" t="str">
        <f>'Evaluation par Annexe'!E245</f>
        <v>En attente…</v>
      </c>
    </row>
    <row r="69" spans="1:8" ht="11.1" customHeight="1">
      <c r="A69" s="372" t="str">
        <f>'Evaluation par Annexe'!A260</f>
        <v>2. Informations devant être fournies par le fabricant</v>
      </c>
      <c r="B69" s="373"/>
      <c r="C69" s="373"/>
      <c r="D69" s="373"/>
      <c r="E69" s="373"/>
      <c r="F69" s="158" t="str">
        <f>'Evaluation par Annexe'!C260</f>
        <v/>
      </c>
      <c r="G69" s="158" t="str">
        <f>IF(F69=0, Utilitaires!$B$2,"")</f>
        <v/>
      </c>
      <c r="H69" s="158" t="str">
        <f>'Evaluation par Annexe'!E260</f>
        <v>En attente…</v>
      </c>
    </row>
    <row r="70" spans="1:8" ht="11.1" customHeight="1">
      <c r="A70" s="372" t="str">
        <f>'Evaluation par Annexe'!A263</f>
        <v>3. Informations sur la conception et la fabrication</v>
      </c>
      <c r="B70" s="373"/>
      <c r="C70" s="373"/>
      <c r="D70" s="373"/>
      <c r="E70" s="373"/>
      <c r="F70" s="158" t="str">
        <f>'Evaluation par Annexe'!C263</f>
        <v/>
      </c>
      <c r="G70" s="158" t="str">
        <f>IF(F70=0, Utilitaires!$B$2,"")</f>
        <v/>
      </c>
      <c r="H70" s="158" t="str">
        <f>'Evaluation par Annexe'!E263</f>
        <v>En attente…</v>
      </c>
    </row>
    <row r="71" spans="1:8" ht="11.1" customHeight="1">
      <c r="A71" s="372" t="str">
        <f>'Evaluation par Annexe'!A267</f>
        <v>4. Exigences générales en matière de sécurité et de performances</v>
      </c>
      <c r="B71" s="373"/>
      <c r="C71" s="373"/>
      <c r="D71" s="373"/>
      <c r="E71" s="373"/>
      <c r="F71" s="158" t="str">
        <f>'Evaluation par Annexe'!C267</f>
        <v/>
      </c>
      <c r="G71" s="158" t="str">
        <f>IF(F71=0, Utilitaires!$B$2,"")</f>
        <v/>
      </c>
      <c r="H71" s="158" t="str">
        <f>'Evaluation par Annexe'!E267</f>
        <v>En attente…</v>
      </c>
    </row>
    <row r="72" spans="1:8" ht="11.1" customHeight="1">
      <c r="A72" s="372" t="str">
        <f>'Evaluation par Annexe'!A272</f>
        <v>5. Analyse bénéfice/risque et gestion des risques</v>
      </c>
      <c r="B72" s="373"/>
      <c r="C72" s="373"/>
      <c r="D72" s="373"/>
      <c r="E72" s="373"/>
      <c r="F72" s="158" t="str">
        <f>'Evaluation par Annexe'!C272</f>
        <v/>
      </c>
      <c r="G72" s="158" t="str">
        <f>IF(F72=0, Utilitaires!$B$2,"")</f>
        <v/>
      </c>
      <c r="H72" s="158" t="str">
        <f>'Evaluation par Annexe'!E272</f>
        <v>En attente…</v>
      </c>
    </row>
    <row r="73" spans="1:8" ht="11.1" customHeight="1">
      <c r="A73" s="372" t="str">
        <f>'Evaluation par Annexe'!A275</f>
        <v>6. Vérification et validation du produit</v>
      </c>
      <c r="B73" s="373"/>
      <c r="C73" s="373"/>
      <c r="D73" s="373"/>
      <c r="E73" s="373"/>
      <c r="F73" s="158" t="str">
        <f>'Evaluation par Annexe'!C275</f>
        <v/>
      </c>
      <c r="G73" s="158" t="str">
        <f>IF(F73=0, Utilitaires!$B$2,"")</f>
        <v/>
      </c>
      <c r="H73" s="158" t="str">
        <f>'Evaluation par Annexe'!E275</f>
        <v>En attente…</v>
      </c>
    </row>
    <row r="74" spans="1:8" s="132" customFormat="1" ht="11.1" customHeight="1">
      <c r="A74" s="360" t="str">
        <f>'Evaluation par Annexe'!A298</f>
        <v>Annexe III : Documentation technique après commercialisation</v>
      </c>
      <c r="B74" s="361"/>
      <c r="C74" s="361"/>
      <c r="D74" s="361"/>
      <c r="E74" s="361"/>
      <c r="F74" s="258" t="str">
        <f>'Evaluation par Annexe'!C298</f>
        <v/>
      </c>
      <c r="G74" s="259" t="str">
        <f>IF(F74=0, Utilitaires!$B$2,"")</f>
        <v/>
      </c>
      <c r="H74" s="258" t="str">
        <f>'Evaluation par Annexe'!E298</f>
        <v>En attente…</v>
      </c>
    </row>
  </sheetData>
  <sheetProtection sheet="1" objects="1" scenarios="1" formatCells="0" formatColumns="0" formatRows="0" selectLockedCells="1"/>
  <mergeCells count="91">
    <mergeCell ref="A62:E62"/>
    <mergeCell ref="A63:E63"/>
    <mergeCell ref="A64:E64"/>
    <mergeCell ref="A72:E72"/>
    <mergeCell ref="A69:E69"/>
    <mergeCell ref="A70:E70"/>
    <mergeCell ref="A65:E65"/>
    <mergeCell ref="A67:E67"/>
    <mergeCell ref="A73:E73"/>
    <mergeCell ref="A11:D11"/>
    <mergeCell ref="A23:D23"/>
    <mergeCell ref="A24:D25"/>
    <mergeCell ref="A26:D26"/>
    <mergeCell ref="B20:B21"/>
    <mergeCell ref="A16:A17"/>
    <mergeCell ref="B16:B17"/>
    <mergeCell ref="C16:C17"/>
    <mergeCell ref="D16:D17"/>
    <mergeCell ref="B18:B19"/>
    <mergeCell ref="C18:C19"/>
    <mergeCell ref="D18:D19"/>
    <mergeCell ref="A18:A19"/>
    <mergeCell ref="A20:A21"/>
    <mergeCell ref="A68:E68"/>
    <mergeCell ref="A60:E60"/>
    <mergeCell ref="A61:E61"/>
    <mergeCell ref="A48:E48"/>
    <mergeCell ref="A49:E49"/>
    <mergeCell ref="A50:E50"/>
    <mergeCell ref="A51:E51"/>
    <mergeCell ref="A52:E52"/>
    <mergeCell ref="A30:A31"/>
    <mergeCell ref="B30:B31"/>
    <mergeCell ref="C30:C31"/>
    <mergeCell ref="D30:D31"/>
    <mergeCell ref="E11:F11"/>
    <mergeCell ref="A12:D13"/>
    <mergeCell ref="A14:D14"/>
    <mergeCell ref="C20:C21"/>
    <mergeCell ref="D20:D21"/>
    <mergeCell ref="E23:H23"/>
    <mergeCell ref="A22:H22"/>
    <mergeCell ref="A28:A29"/>
    <mergeCell ref="B28:B29"/>
    <mergeCell ref="C28:C29"/>
    <mergeCell ref="D28:D29"/>
    <mergeCell ref="A42:A43"/>
    <mergeCell ref="B42:B43"/>
    <mergeCell ref="C42:C43"/>
    <mergeCell ref="D42:D43"/>
    <mergeCell ref="A36:D37"/>
    <mergeCell ref="A38:D38"/>
    <mergeCell ref="A40:A41"/>
    <mergeCell ref="B40:B41"/>
    <mergeCell ref="C40:C41"/>
    <mergeCell ref="D40:D41"/>
    <mergeCell ref="A34:H34"/>
    <mergeCell ref="A35:D35"/>
    <mergeCell ref="E35:H35"/>
    <mergeCell ref="A32:A33"/>
    <mergeCell ref="B32:B33"/>
    <mergeCell ref="C32:C33"/>
    <mergeCell ref="D32:D33"/>
    <mergeCell ref="B3:H3"/>
    <mergeCell ref="A5:H5"/>
    <mergeCell ref="A10:H10"/>
    <mergeCell ref="H6:H8"/>
    <mergeCell ref="F6:G6"/>
    <mergeCell ref="F7:G8"/>
    <mergeCell ref="E7:E8"/>
    <mergeCell ref="A8:B8"/>
    <mergeCell ref="A6:B6"/>
    <mergeCell ref="C6:D6"/>
    <mergeCell ref="A7:B7"/>
    <mergeCell ref="A9:H9"/>
    <mergeCell ref="A74:E74"/>
    <mergeCell ref="A44:A45"/>
    <mergeCell ref="B44:B45"/>
    <mergeCell ref="C44:C45"/>
    <mergeCell ref="D44:D45"/>
    <mergeCell ref="A46:E46"/>
    <mergeCell ref="A47:D47"/>
    <mergeCell ref="A71:E71"/>
    <mergeCell ref="A66:E66"/>
    <mergeCell ref="A53:E53"/>
    <mergeCell ref="A54:E54"/>
    <mergeCell ref="A55:E55"/>
    <mergeCell ref="A56:E56"/>
    <mergeCell ref="A57:E57"/>
    <mergeCell ref="A58:E58"/>
    <mergeCell ref="A59:E59"/>
  </mergeCells>
  <phoneticPr fontId="4" type="noConversion"/>
  <dataValidations count="3">
    <dataValidation allowBlank="1" showInputMessage="1" showErrorMessage="1" prompt="Indiquez brièvement le plan d'action prioritaire : objectifs, pilotage et planning" sqref="A18 A30 A28 A16 A32 A42 A40 A44" xr:uid="{00000000-0002-0000-0300-000000000000}"/>
    <dataValidation allowBlank="1" showInputMessage="1" showErrorMessage="1" prompt="Indiquez tous les enseignements tirés des résultats de l'autodiagnostic" sqref="A12 A24 A36" xr:uid="{00000000-0002-0000-0300-000001000000}"/>
    <dataValidation allowBlank="1" showInputMessage="1" showErrorMessage="1" prompt="Signature de l'animateur de l'évaluation" sqref="H6:H8" xr:uid="{00000000-0002-0000-0300-000002000000}"/>
  </dataValidations>
  <printOptions horizontalCentered="1"/>
  <pageMargins left="0.2" right="0.2" top="0" bottom="0.35000000000000003" header="0" footer="0.1"/>
  <pageSetup paperSize="9" scale="95" orientation="landscape" r:id="rId1"/>
  <headerFooter>
    <oddFooter>&amp;L&amp;"Arial Italique,Italique"&amp;6&amp;K000000Fichier : &amp;F&amp;C&amp;"Arial Italique,Italique"&amp;6&amp;K000000Onglet : &amp;A&amp;R&amp;"Arial Italique,Italique"&amp;6&amp;K000000Imprimé le &amp;D, page n° &amp;P/&amp;N</oddFooter>
  </headerFooter>
  <rowBreaks count="3" manualBreakCount="3">
    <brk id="9" max="16383" man="1"/>
    <brk id="21" max="16383" man="1"/>
    <brk id="45"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23C3DA12-F35D-8541-85B2-EAAEE028E71C}">
            <xm:f>NOT(ISERROR(SEARCH('Mode d''emploi'!$C$34,H6)))</xm:f>
            <xm:f>'Mode d''emploi'!$C$34</xm:f>
            <x14:dxf>
              <fill>
                <patternFill>
                  <bgColor rgb="FFFFFF99"/>
                </patternFill>
              </fill>
            </x14:dxf>
          </x14:cfRule>
          <x14:cfRule type="containsText" priority="2" operator="containsText" id="{A8A06E7A-0509-0747-BE42-47383B558566}">
            <xm:f>NOT(ISERROR(SEARCH('Mode d''emploi'!$C$35,H6)))</xm:f>
            <xm:f>'Mode d''emploi'!$C$35</xm:f>
            <x14:dxf>
              <fill>
                <patternFill>
                  <bgColor rgb="FFFF7C80"/>
                </patternFill>
              </fill>
            </x14:dxf>
          </x14:cfRule>
          <xm:sqref>H6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002060"/>
  </sheetPr>
  <dimension ref="A1:BY28"/>
  <sheetViews>
    <sheetView zoomScaleNormal="100" zoomScalePageLayoutView="105" workbookViewId="0">
      <selection activeCell="I6" sqref="I6:I8"/>
    </sheetView>
  </sheetViews>
  <sheetFormatPr baseColWidth="10" defaultColWidth="10.6640625" defaultRowHeight="11.25"/>
  <cols>
    <col min="1" max="2" width="14.33203125" style="61" customWidth="1"/>
    <col min="3" max="4" width="12.109375" style="61" customWidth="1"/>
    <col min="5" max="5" width="11.6640625" style="61" customWidth="1"/>
    <col min="6" max="6" width="17.109375" style="61" customWidth="1"/>
    <col min="7" max="8" width="7" style="61" customWidth="1"/>
    <col min="9" max="9" width="16.44140625" style="61" customWidth="1"/>
    <col min="10" max="16384" width="10.6640625" style="61"/>
  </cols>
  <sheetData>
    <row r="1" spans="1:77" s="26" customFormat="1" ht="8.25">
      <c r="A1" s="113" t="str">
        <f>'Mode d''emploi'!A1</f>
        <v> © UTC 2020 - Master IDS -  Etude complète : travaux.master.utc.fr réf n° IDS064</v>
      </c>
      <c r="B1" s="114"/>
      <c r="C1" s="114"/>
      <c r="D1" s="114"/>
      <c r="E1" s="114"/>
      <c r="F1" s="114"/>
      <c r="G1" s="114"/>
      <c r="H1" s="114"/>
      <c r="I1" s="115" t="str">
        <f>'Mode d''emploi'!J1</f>
        <v>©NYAGAM D - Contact : nyagamdonald@gmail.com</v>
      </c>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row>
    <row r="2" spans="1:77" s="62" customFormat="1" ht="8.25">
      <c r="A2" s="116" t="str">
        <f>'Mode d''emploi'!A2</f>
        <v>Document d'appui à la déclaration première partie de conformité au règlement 2017/745</v>
      </c>
      <c r="B2" s="117"/>
      <c r="C2" s="118"/>
      <c r="D2" s="118"/>
      <c r="E2" s="119"/>
      <c r="F2" s="118"/>
      <c r="G2" s="120"/>
      <c r="H2" s="121"/>
      <c r="I2" s="120" t="s">
        <v>0</v>
      </c>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row>
    <row r="3" spans="1:77" s="109" customFormat="1" ht="23.1" customHeight="1">
      <c r="A3" s="177"/>
      <c r="B3" s="178"/>
      <c r="C3" s="178"/>
      <c r="D3" s="178"/>
      <c r="E3" s="179" t="s">
        <v>91</v>
      </c>
      <c r="F3" s="178"/>
      <c r="G3" s="178"/>
      <c r="H3" s="178"/>
      <c r="I3" s="180"/>
    </row>
    <row r="4" spans="1:77" s="109" customFormat="1" ht="6" customHeight="1">
      <c r="A4" s="105"/>
      <c r="B4" s="105"/>
      <c r="C4" s="105"/>
      <c r="D4" s="105"/>
      <c r="E4" s="105"/>
      <c r="F4" s="105"/>
      <c r="G4" s="105"/>
      <c r="H4" s="105"/>
      <c r="I4" s="105"/>
    </row>
    <row r="5" spans="1:77" s="109" customFormat="1" ht="18" customHeight="1">
      <c r="A5" s="380" t="str">
        <f>'Résultats Globaux'!A5:D5</f>
        <v>Informations sur l'organisme et le dispositif médical</v>
      </c>
      <c r="B5" s="381"/>
      <c r="C5" s="381"/>
      <c r="D5" s="381"/>
      <c r="E5" s="381"/>
      <c r="F5" s="381"/>
      <c r="G5" s="381"/>
      <c r="H5" s="381"/>
      <c r="I5" s="382"/>
    </row>
    <row r="6" spans="1:77" ht="15" customHeight="1">
      <c r="A6" s="451" t="str">
        <f>'Mode d''emploi'!A6</f>
        <v>Organisme :</v>
      </c>
      <c r="B6" s="452"/>
      <c r="C6" s="453" t="str">
        <f>'Mode d''emploi'!D6</f>
        <v>Nom de l'établissement</v>
      </c>
      <c r="D6" s="453"/>
      <c r="E6" s="445" t="str">
        <f>'Mode d''emploi'!H6</f>
        <v>Indiquez le type de dispositif</v>
      </c>
      <c r="F6" s="446"/>
      <c r="G6" s="384" t="s">
        <v>223</v>
      </c>
      <c r="H6" s="385"/>
      <c r="I6" s="355" t="s">
        <v>221</v>
      </c>
    </row>
    <row r="7" spans="1:77" ht="20.100000000000001" customHeight="1">
      <c r="A7" s="451" t="str">
        <f>'Mode d''emploi'!A7</f>
        <v xml:space="preserve"> Personne chargée de veiller 
au respect de la réglementation (PCVRR) : </v>
      </c>
      <c r="B7" s="452"/>
      <c r="C7" s="453" t="str">
        <f>'Mode d''emploi'!D7</f>
        <v>NOM et Prénom du PCVRR</v>
      </c>
      <c r="D7" s="453"/>
      <c r="E7" s="447"/>
      <c r="F7" s="448"/>
      <c r="G7" s="441"/>
      <c r="H7" s="442"/>
      <c r="I7" s="356"/>
    </row>
    <row r="8" spans="1:77" ht="15" customHeight="1">
      <c r="A8" s="169"/>
      <c r="B8" s="170" t="str">
        <f>'Mode d''emploi'!D8</f>
        <v>email</v>
      </c>
      <c r="C8" s="171" t="str">
        <f>'Mode d''emploi'!F8</f>
        <v>tel</v>
      </c>
      <c r="D8" s="172"/>
      <c r="E8" s="449"/>
      <c r="F8" s="450"/>
      <c r="G8" s="443"/>
      <c r="H8" s="444"/>
      <c r="I8" s="357"/>
    </row>
    <row r="9" spans="1:77" ht="12.95" customHeight="1">
      <c r="A9" s="400" t="str">
        <f>'Mode d''emploi'!A5:J5</f>
        <v>Attention : Seules les cases blanches écrites en bleu peuvent être modifiées par l’utilisateur. Cela concerne toutes les parties de l’outil</v>
      </c>
      <c r="B9" s="400"/>
      <c r="C9" s="400"/>
      <c r="D9" s="400"/>
      <c r="E9" s="400"/>
      <c r="F9" s="400"/>
      <c r="G9" s="400"/>
      <c r="H9" s="400"/>
      <c r="I9" s="400"/>
    </row>
    <row r="10" spans="1:77" ht="21" customHeight="1">
      <c r="A10" s="383" t="s">
        <v>94</v>
      </c>
      <c r="B10" s="383"/>
      <c r="C10" s="383"/>
      <c r="D10" s="383"/>
      <c r="E10" s="383"/>
      <c r="F10" s="383"/>
      <c r="G10" s="383"/>
      <c r="H10" s="383"/>
      <c r="I10" s="383"/>
    </row>
    <row r="11" spans="1:77" ht="15.95" customHeight="1">
      <c r="A11" s="435" t="s">
        <v>99</v>
      </c>
      <c r="B11" s="436"/>
      <c r="C11" s="436"/>
      <c r="D11" s="437"/>
      <c r="E11" s="160"/>
      <c r="F11" s="161"/>
      <c r="G11" s="161"/>
      <c r="H11" s="161"/>
      <c r="I11" s="162"/>
    </row>
    <row r="12" spans="1:77" ht="66" customHeight="1">
      <c r="A12" s="438" t="s">
        <v>100</v>
      </c>
      <c r="B12" s="439"/>
      <c r="C12" s="439"/>
      <c r="D12" s="440"/>
      <c r="E12" s="163"/>
      <c r="F12" s="159"/>
      <c r="G12" s="159"/>
      <c r="H12" s="159"/>
      <c r="I12" s="164"/>
    </row>
    <row r="13" spans="1:77" ht="18" customHeight="1">
      <c r="A13" s="435" t="s">
        <v>101</v>
      </c>
      <c r="B13" s="436"/>
      <c r="C13" s="436"/>
      <c r="D13" s="437"/>
      <c r="E13" s="163"/>
      <c r="F13" s="159"/>
      <c r="G13" s="159"/>
      <c r="H13" s="159"/>
      <c r="I13" s="164"/>
    </row>
    <row r="14" spans="1:77" ht="41.1" customHeight="1">
      <c r="A14" s="138" t="s">
        <v>219</v>
      </c>
      <c r="B14" s="168" t="s">
        <v>218</v>
      </c>
      <c r="C14" s="140" t="s">
        <v>217</v>
      </c>
      <c r="D14" s="141" t="s">
        <v>216</v>
      </c>
      <c r="E14" s="163"/>
      <c r="F14" s="159"/>
      <c r="G14" s="159"/>
      <c r="H14" s="159"/>
      <c r="I14" s="164"/>
    </row>
    <row r="15" spans="1:77" ht="42.95" customHeight="1">
      <c r="A15" s="426" t="s">
        <v>1</v>
      </c>
      <c r="B15" s="428"/>
      <c r="C15" s="428"/>
      <c r="D15" s="430"/>
      <c r="E15" s="163"/>
      <c r="F15" s="159"/>
      <c r="G15" s="159"/>
      <c r="H15" s="159"/>
      <c r="I15" s="164"/>
    </row>
    <row r="16" spans="1:77" ht="42.95" customHeight="1">
      <c r="A16" s="427"/>
      <c r="B16" s="429"/>
      <c r="C16" s="429"/>
      <c r="D16" s="431"/>
      <c r="E16" s="163"/>
      <c r="F16" s="159"/>
      <c r="G16" s="159"/>
      <c r="H16" s="159"/>
      <c r="I16" s="164"/>
    </row>
    <row r="17" spans="1:9" ht="42.95" customHeight="1">
      <c r="A17" s="426" t="s">
        <v>2</v>
      </c>
      <c r="B17" s="428"/>
      <c r="C17" s="428"/>
      <c r="D17" s="430"/>
      <c r="E17" s="163"/>
      <c r="F17" s="159"/>
      <c r="G17" s="159"/>
      <c r="H17" s="159"/>
      <c r="I17" s="164"/>
    </row>
    <row r="18" spans="1:9" ht="42.95" customHeight="1">
      <c r="A18" s="427"/>
      <c r="B18" s="429"/>
      <c r="C18" s="429"/>
      <c r="D18" s="431"/>
      <c r="E18" s="163"/>
      <c r="F18" s="159"/>
      <c r="G18" s="159"/>
      <c r="H18" s="159"/>
      <c r="I18" s="164"/>
    </row>
    <row r="19" spans="1:9" ht="42.95" customHeight="1">
      <c r="A19" s="432" t="s">
        <v>102</v>
      </c>
      <c r="B19" s="433"/>
      <c r="C19" s="433"/>
      <c r="D19" s="434"/>
      <c r="E19" s="163"/>
      <c r="F19" s="159"/>
      <c r="G19" s="159"/>
      <c r="H19" s="159"/>
      <c r="I19" s="164"/>
    </row>
    <row r="20" spans="1:9" ht="42.95" customHeight="1">
      <c r="A20" s="427"/>
      <c r="B20" s="429"/>
      <c r="C20" s="429"/>
      <c r="D20" s="431"/>
      <c r="E20" s="165"/>
      <c r="F20" s="166"/>
      <c r="G20" s="166"/>
      <c r="H20" s="166"/>
      <c r="I20" s="167"/>
    </row>
    <row r="21" spans="1:9" s="182" customFormat="1" ht="29.1" customHeight="1">
      <c r="A21" s="181" t="s">
        <v>37</v>
      </c>
      <c r="B21" s="181" t="s">
        <v>92</v>
      </c>
      <c r="C21" s="181" t="s">
        <v>32</v>
      </c>
      <c r="D21" s="181" t="s">
        <v>224</v>
      </c>
      <c r="E21" s="425" t="s">
        <v>93</v>
      </c>
      <c r="F21" s="425"/>
      <c r="G21" s="181" t="s">
        <v>95</v>
      </c>
      <c r="H21" s="181" t="s">
        <v>3</v>
      </c>
      <c r="I21" s="181" t="s">
        <v>95</v>
      </c>
    </row>
    <row r="22" spans="1:9" s="62" customFormat="1" ht="55.5" customHeight="1">
      <c r="A22" s="183" t="s">
        <v>419</v>
      </c>
      <c r="B22" s="176" t="s">
        <v>470</v>
      </c>
      <c r="C22" s="173" t="s">
        <v>88</v>
      </c>
      <c r="D22" s="173" t="s">
        <v>88</v>
      </c>
      <c r="E22" s="424" t="s">
        <v>471</v>
      </c>
      <c r="F22" s="424"/>
      <c r="G22" s="174" t="str">
        <f>IFERROR(IF(H22&lt;100%,Utilitaires!$D$5,Utilitaires!$D$4), "NA")</f>
        <v>Complet</v>
      </c>
      <c r="H22" s="268" t="str">
        <f>IFERROR(AVERAGE('Evaluation par Annexe'!C14:C25,'Evaluation par Annexe'!C29,'Evaluation par Annexe'!C30,'Evaluation par Annexe'!C42:C45,'Evaluation par Annexe'!C57,'Evaluation par Annexe'!C58,'Evaluation par Annexe'!C60,'Evaluation par Annexe'!C62,'Evaluation par Annexe'!C69,'Evaluation par Annexe'!C85:C86,'Evaluation par Annexe'!C87,'Evaluation par Annexe'!C88,'Evaluation par Annexe'!C89,'Evaluation par Annexe'!C90:C94,'Evaluation par Annexe'!C95,'Evaluation par Annexe'!C107,'Evaluation par Annexe'!C111,'Evaluation par Annexe'!C114,'Evaluation par Annexe'!C117:C118,'Evaluation par Annexe'!C122,'Evaluation par Annexe'!C126,'Evaluation par Annexe'!C127,'Evaluation par Annexe'!C128:C129,'Evaluation par Annexe'!C131:C133,'Evaluation par Annexe'!C135,'Evaluation par Annexe'!C138:C145,'Evaluation par Annexe'!C147:C148,'Evaluation par Annexe'!C153:C156),"")</f>
        <v/>
      </c>
      <c r="I22" s="175" t="str">
        <f>IFERROR(VLOOKUP('Maîtrise documentaire'!G22,Utilitaires!$D$3:$G$5,3,FALSE),"")</f>
        <v xml:space="preserve">Les preuves sont complètes mais une mise à jour permanente est requise </v>
      </c>
    </row>
    <row r="23" spans="1:9" s="62" customFormat="1" ht="48" customHeight="1">
      <c r="A23" s="183" t="s">
        <v>458</v>
      </c>
      <c r="B23" s="176" t="s">
        <v>457</v>
      </c>
      <c r="C23" s="173" t="s">
        <v>88</v>
      </c>
      <c r="D23" s="173" t="s">
        <v>88</v>
      </c>
      <c r="E23" s="424" t="s">
        <v>475</v>
      </c>
      <c r="F23" s="424"/>
      <c r="G23" s="174" t="str">
        <f>IFERROR(IF(H23&lt;100%,Utilitaires!$D$5,Utilitaires!$D$4), "NA")</f>
        <v>Complet</v>
      </c>
      <c r="H23" s="268" t="str">
        <f>IFERROR(AVERAGE('Evaluation par Annexe'!C18,'Evaluation par Annexe'!C23,'Evaluation par Annexe'!C24:C28,'Evaluation par Annexe'!C55:C56,'Evaluation par Annexe'!C61,'Evaluation par Annexe'!C63,'Evaluation par Annexe'!C64,'Evaluation par Annexe'!C65:C67,'Evaluation par Annexe'!C68:C70,'Evaluation par Annexe'!C76,'Evaluation par Annexe'!C77,'Evaluation par Annexe'!C83,'Evaluation par Annexe'!C85:C86,'Evaluation par Annexe'!C92,'Evaluation par Annexe'!C98:C99,'Evaluation par Annexe'!C100:C101,'Evaluation par Annexe'!C108,'Evaluation par Annexe'!C109:C110,'Evaluation par Annexe'!C119,'Evaluation par Annexe'!C123:C125,'Evaluation par Annexe'!C128,'Evaluation par Annexe'!C131:C132,'Evaluation par Annexe'!C136,'Evaluation par Annexe'!C141:C142,'Evaluation par Annexe'!C148:C149,'Evaluation par Annexe'!C151,'Evaluation par Annexe'!C152,'Evaluation par Annexe'!C153,'Evaluation par Annexe'!C154:C157,'Evaluation par Annexe'!C160:C243),"")</f>
        <v/>
      </c>
      <c r="I23" s="175" t="str">
        <f>IFERROR(VLOOKUP('Maîtrise documentaire'!G23,Utilitaires!$D$3:$G$5,3,FALSE),"")</f>
        <v xml:space="preserve">Les preuves sont complètes mais une mise à jour permanente est requise </v>
      </c>
    </row>
    <row r="24" spans="1:9" s="62" customFormat="1" ht="43.5" customHeight="1">
      <c r="A24" s="183" t="s">
        <v>462</v>
      </c>
      <c r="B24" s="176" t="s">
        <v>466</v>
      </c>
      <c r="C24" s="173" t="s">
        <v>88</v>
      </c>
      <c r="D24" s="173" t="s">
        <v>88</v>
      </c>
      <c r="E24" s="424" t="s">
        <v>472</v>
      </c>
      <c r="F24" s="424"/>
      <c r="G24" s="174" t="str">
        <f>IFERROR(IF(H24&lt;100%,Utilitaires!$D$5,Utilitaires!$D$4), "NA")</f>
        <v>Complet</v>
      </c>
      <c r="H24" s="268" t="str">
        <f>IFERROR(AVERAGE('Evaluation par Annexe'!C25,'Evaluation par Annexe'!C27,'Evaluation par Annexe'!C28,'Evaluation par Annexe'!C33,'Evaluation par Annexe'!C34:C36,'Evaluation par Annexe'!C37:C40,'Evaluation par Annexe'!C57:C58,'Evaluation par Annexe'!C64,'Evaluation par Annexe'!C65,'Evaluation par Annexe'!C67,'Evaluation par Annexe'!C68:C69,'Evaluation par Annexe'!C73,'Evaluation par Annexe'!C89,'Evaluation par Annexe'!C92,'Evaluation par Annexe'!C94,'Evaluation par Annexe'!C95,'Evaluation par Annexe'!C109,'Evaluation par Annexe'!C126:C128,'Evaluation par Annexe'!C131,'Evaluation par Annexe'!C132,'Evaluation par Annexe'!C133,'Evaluation par Annexe'!C134,'Evaluation par Annexe'!C138,'Evaluation par Annexe'!C139:C141,'Evaluation par Annexe'!C145,'Evaluation par Annexe'!C147),"")</f>
        <v/>
      </c>
      <c r="I24" s="175" t="str">
        <f>IFERROR(VLOOKUP('Maîtrise documentaire'!G24,Utilitaires!$D$3:$G$5,3,FALSE),"")</f>
        <v xml:space="preserve">Les preuves sont complètes mais une mise à jour permanente est requise </v>
      </c>
    </row>
    <row r="25" spans="1:9" s="62" customFormat="1" ht="47.25" customHeight="1">
      <c r="A25" s="183" t="s">
        <v>459</v>
      </c>
      <c r="B25" s="176" t="s">
        <v>456</v>
      </c>
      <c r="C25" s="173" t="s">
        <v>88</v>
      </c>
      <c r="D25" s="173" t="s">
        <v>88</v>
      </c>
      <c r="E25" s="424" t="s">
        <v>476</v>
      </c>
      <c r="F25" s="424"/>
      <c r="G25" s="174" t="str">
        <f>IFERROR(IF(H25&lt;100%,Utilitaires!$D$5,Utilitaires!$D$4), "NA")</f>
        <v>Complet</v>
      </c>
      <c r="H25" s="268" t="str">
        <f>IFERROR(AVERAGE('Evaluation par Annexe'!C13,'Evaluation par Annexe'!C42:C45,'Evaluation par Annexe'!C46,'Evaluation par Annexe'!C47,'Evaluation par Annexe'!C48,'Evaluation par Annexe'!C49,'Evaluation par Annexe'!C50,'Evaluation par Annexe'!C51,'Evaluation par Annexe'!C52,'Evaluation par Annexe'!C53:C54,'Evaluation par Annexe'!C72:C73,'Evaluation par Annexe'!C75:C77,'Evaluation par Annexe'!C78,'Evaluation par Annexe'!C79:C82,'Evaluation par Annexe'!C83,'Evaluation par Annexe'!C96,'Evaluation par Annexe'!C99,'Evaluation par Annexe'!C103:C105,'Evaluation par Annexe'!C107,'Evaluation par Annexe'!C115,'Evaluation par Annexe'!C136, 'Evaluation par Annexe'!C246:C259,'Evaluation par Annexe'!C261:C262,'Evaluation par Annexe'!C264:C266,'Evaluation par Annexe'!C268:C271,'Evaluation par Annexe'!C273:C274,'Evaluation par Annexe'!C276:C297),"")</f>
        <v/>
      </c>
      <c r="I25" s="175" t="str">
        <f>IFERROR(VLOOKUP('Maîtrise documentaire'!G25,Utilitaires!$D$3:$G$5,3,FALSE),"")</f>
        <v xml:space="preserve">Les preuves sont complètes mais une mise à jour permanente est requise </v>
      </c>
    </row>
    <row r="26" spans="1:9" s="62" customFormat="1" ht="37.5" customHeight="1">
      <c r="A26" s="183" t="s">
        <v>460</v>
      </c>
      <c r="B26" s="176" t="s">
        <v>455</v>
      </c>
      <c r="C26" s="173" t="s">
        <v>88</v>
      </c>
      <c r="D26" s="173" t="s">
        <v>88</v>
      </c>
      <c r="E26" s="424" t="s">
        <v>473</v>
      </c>
      <c r="F26" s="424"/>
      <c r="G26" s="174" t="str">
        <f>IFERROR(IF(H26&lt;100%,Utilitaires!$D$5,Utilitaires!$D$4), "NA")</f>
        <v>Complet</v>
      </c>
      <c r="H26" s="268" t="str">
        <f>IFERROR(AVERAGE('Evaluation par Annexe'!C85,'Evaluation par Annexe'!C91,'Evaluation par Annexe'!C93,'Evaluation par Annexe'!C97,'Evaluation par Annexe'!C98,'Evaluation par Annexe'!C110,'Evaluation par Annexe'!C113,'Evaluation par Annexe'!C114,'Evaluation par Annexe'!C115,'Evaluation par Annexe'!C117,'Evaluation par Annexe'!C118,'Evaluation par Annexe'!C119,'Evaluation par Annexe'!C120,'Evaluation par Annexe'!C124,'Evaluation par Annexe'!C125,'Evaluation par Annexe'!C148,'Evaluation par Annexe'!C149),"")</f>
        <v/>
      </c>
      <c r="I26" s="175" t="str">
        <f>IFERROR(VLOOKUP('Maîtrise documentaire'!G26,Utilitaires!$D$3:$G$5,3,FALSE),"")</f>
        <v xml:space="preserve">Les preuves sont complètes mais une mise à jour permanente est requise </v>
      </c>
    </row>
    <row r="27" spans="1:9" s="62" customFormat="1" ht="32.25" customHeight="1">
      <c r="A27" s="266" t="s">
        <v>461</v>
      </c>
      <c r="B27" s="267" t="s">
        <v>454</v>
      </c>
      <c r="C27" s="173" t="s">
        <v>88</v>
      </c>
      <c r="D27" s="173" t="s">
        <v>88</v>
      </c>
      <c r="E27" s="424" t="s">
        <v>474</v>
      </c>
      <c r="F27" s="424"/>
      <c r="G27" s="174" t="str">
        <f>IFERROR(IF(H27&lt;100%,Utilitaires!$D$5,Utilitaires!$D$4), "NA")</f>
        <v>Complet</v>
      </c>
      <c r="H27" s="268" t="str">
        <f>IFERROR(AVERAGE('Evaluation par Annexe'!C85,'Evaluation par Annexe'!C91,'Evaluation par Annexe'!C97,'Evaluation par Annexe'!C117,'Evaluation par Annexe'!C118,'Evaluation par Annexe'!C120,'Evaluation par Annexe'!C129,'Evaluation par Annexe'!C151,'Evaluation par Annexe'!C152),"")</f>
        <v/>
      </c>
      <c r="I27" s="175" t="str">
        <f>IFERROR(VLOOKUP('Maîtrise documentaire'!G27,Utilitaires!$D$3:$G$5,3,FALSE),"")</f>
        <v xml:space="preserve">Les preuves sont complètes mais une mise à jour permanente est requise </v>
      </c>
    </row>
    <row r="28" spans="1:9" s="62" customFormat="1" ht="32.25" customHeight="1">
      <c r="A28" s="266" t="s">
        <v>464</v>
      </c>
      <c r="B28" s="267" t="s">
        <v>463</v>
      </c>
      <c r="C28" s="173" t="s">
        <v>88</v>
      </c>
      <c r="D28" s="173" t="s">
        <v>88</v>
      </c>
      <c r="E28" s="424" t="s">
        <v>496</v>
      </c>
      <c r="F28" s="424"/>
      <c r="G28" s="174" t="str">
        <f>IFERROR(IF(H28&lt;100%,Utilitaires!$D$5,Utilitaires!$D$4), "NA")</f>
        <v>Complet</v>
      </c>
      <c r="H28" s="268" t="str">
        <f>IFERROR(AVERAGE('Evaluation par Annexe'!C20:C21,'Evaluation par Annexe'!C299:C316),"")</f>
        <v/>
      </c>
      <c r="I28" s="175" t="str">
        <f>IFERROR(VLOOKUP('Maîtrise documentaire'!G28,Utilitaires!$D$3:$G$5,3,FALSE),"")</f>
        <v xml:space="preserve">Les preuves sont complètes mais une mise à jour permanente est requise </v>
      </c>
    </row>
  </sheetData>
  <sheetProtection sheet="1" objects="1" scenarios="1" formatCells="0" formatColumns="0" formatRows="0" selectLockedCells="1"/>
  <mergeCells count="35">
    <mergeCell ref="A5:I5"/>
    <mergeCell ref="A6:B6"/>
    <mergeCell ref="A7:B7"/>
    <mergeCell ref="C6:D6"/>
    <mergeCell ref="C7:D7"/>
    <mergeCell ref="I6:I8"/>
    <mergeCell ref="A11:D11"/>
    <mergeCell ref="A12:D12"/>
    <mergeCell ref="G6:H6"/>
    <mergeCell ref="G7:H8"/>
    <mergeCell ref="A9:I9"/>
    <mergeCell ref="A10:I10"/>
    <mergeCell ref="E6:F6"/>
    <mergeCell ref="E7:F8"/>
    <mergeCell ref="A15:A16"/>
    <mergeCell ref="B15:B16"/>
    <mergeCell ref="C15:C16"/>
    <mergeCell ref="D15:D16"/>
    <mergeCell ref="A13:D13"/>
    <mergeCell ref="A17:A18"/>
    <mergeCell ref="B17:B18"/>
    <mergeCell ref="C17:C18"/>
    <mergeCell ref="D17:D18"/>
    <mergeCell ref="A19:A20"/>
    <mergeCell ref="B19:B20"/>
    <mergeCell ref="C19:C20"/>
    <mergeCell ref="D19:D20"/>
    <mergeCell ref="E26:F26"/>
    <mergeCell ref="E27:F27"/>
    <mergeCell ref="E28:F28"/>
    <mergeCell ref="E21:F21"/>
    <mergeCell ref="E22:F22"/>
    <mergeCell ref="E23:F23"/>
    <mergeCell ref="E24:F24"/>
    <mergeCell ref="E25:F25"/>
  </mergeCells>
  <phoneticPr fontId="4" type="noConversion"/>
  <dataValidations count="3">
    <dataValidation allowBlank="1" showInputMessage="1" showErrorMessage="1" prompt="Indiquez brièvement le plan d'action prioritaire : objectifs, pilotage et planning" sqref="A17 A15 A19" xr:uid="{00000000-0002-0000-0400-000000000000}"/>
    <dataValidation allowBlank="1" showInputMessage="1" showErrorMessage="1" prompt="Indiquez tous les enseignements tirés des résultats de l'autodiagnostic" sqref="A12" xr:uid="{00000000-0002-0000-0400-000001000000}"/>
    <dataValidation allowBlank="1" showInputMessage="1" showErrorMessage="1" prompt="Signature de l'animateur de l'évaluation" sqref="I6:I8" xr:uid="{00000000-0002-0000-0400-000002000000}"/>
  </dataValidations>
  <printOptions horizontalCentered="1"/>
  <pageMargins left="0.2" right="0.2" top="0" bottom="0.35000000000000003" header="0" footer="0.1"/>
  <pageSetup paperSize="9" orientation="landscape" r:id="rId1"/>
  <headerFooter>
    <oddFooter>&amp;L&amp;"Arial Italique,Italique"&amp;6&amp;K000000Fichier : &amp;F&amp;C&amp;"Arial Italique,Italique"&amp;6&amp;K000000                                                    Onglet : &amp;A&amp;R&amp;"Arial Italique,Italique"&amp;8&amp;K000000Imprimé le &amp;D, page n° &amp;P/&amp;N</oddFooter>
  </headerFooter>
  <rowBreaks count="1" manualBreakCount="1">
    <brk id="20"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748F026-E6AF-904A-9AEF-8623B124C6F4}">
            <xm:f>NOT(ISERROR(SEARCH('Mode d''emploi'!$C$34,I6)))</xm:f>
            <xm:f>'Mode d''emploi'!$C$34</xm:f>
            <x14:dxf>
              <fill>
                <patternFill>
                  <bgColor rgb="FFFFFF99"/>
                </patternFill>
              </fill>
            </x14:dxf>
          </x14:cfRule>
          <x14:cfRule type="containsText" priority="2" operator="containsText" id="{C29E7177-E8FB-FE4F-96D5-167FC1081047}">
            <xm:f>NOT(ISERROR(SEARCH('Mode d''emploi'!$C$35,I6)))</xm:f>
            <xm:f>'Mode d''emploi'!$C$35</xm:f>
            <x14:dxf>
              <fill>
                <patternFill>
                  <bgColor rgb="FFFF7C80"/>
                </patternFill>
              </fill>
            </x14:dxf>
          </x14:cfRule>
          <xm:sqref>I6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0000FF"/>
  </sheetPr>
  <dimension ref="A1:F2179"/>
  <sheetViews>
    <sheetView showGridLines="0" view="pageLayout" zoomScaleNormal="109" workbookViewId="0">
      <selection activeCell="E38" sqref="E38"/>
    </sheetView>
  </sheetViews>
  <sheetFormatPr baseColWidth="10" defaultColWidth="10.6640625" defaultRowHeight="11.25"/>
  <cols>
    <col min="1" max="4" width="13" style="65" customWidth="1"/>
    <col min="5" max="6" width="13" style="61" customWidth="1"/>
    <col min="7" max="16384" width="10.6640625" style="61"/>
  </cols>
  <sheetData>
    <row r="1" spans="1:6" s="214" customFormat="1" ht="8.25">
      <c r="A1" s="214" t="str">
        <f>'Mode d''emploi'!A1</f>
        <v> © UTC 2020 - Master IDS -  Etude complète : travaux.master.utc.fr réf n° IDS064</v>
      </c>
      <c r="B1" s="215"/>
      <c r="C1" s="215"/>
      <c r="D1" s="215"/>
      <c r="F1" s="213" t="str">
        <f>'Mode d''emploi'!J1</f>
        <v>©NYAGAM D - Contact : nyagamdonald@gmail.com</v>
      </c>
    </row>
    <row r="2" spans="1:6" s="63" customFormat="1" ht="8.25">
      <c r="A2" s="186" t="s">
        <v>97</v>
      </c>
      <c r="B2" s="187"/>
      <c r="C2" s="188"/>
      <c r="D2" s="188"/>
      <c r="E2" s="189"/>
      <c r="F2" s="190" t="s">
        <v>5</v>
      </c>
    </row>
    <row r="3" spans="1:6" s="64" customFormat="1" ht="15" customHeight="1">
      <c r="A3" s="474" t="s">
        <v>30</v>
      </c>
      <c r="B3" s="475"/>
      <c r="C3" s="476"/>
      <c r="D3" s="476"/>
      <c r="E3" s="476"/>
      <c r="F3" s="477"/>
    </row>
    <row r="4" spans="1:6" s="64" customFormat="1" ht="15" customHeight="1">
      <c r="A4" s="478" t="s">
        <v>6</v>
      </c>
      <c r="B4" s="479"/>
      <c r="C4" s="480"/>
      <c r="D4" s="480"/>
      <c r="E4" s="480"/>
      <c r="F4" s="481"/>
    </row>
    <row r="5" spans="1:6" s="64" customFormat="1" ht="15" customHeight="1">
      <c r="A5" s="482" t="s">
        <v>7</v>
      </c>
      <c r="B5" s="460"/>
      <c r="C5" s="460"/>
      <c r="D5" s="483" t="s">
        <v>8</v>
      </c>
      <c r="E5" s="484"/>
      <c r="F5" s="485"/>
    </row>
    <row r="6" spans="1:6" s="64" customFormat="1" ht="15" customHeight="1">
      <c r="A6" s="486" t="str">
        <f>IFERROR(A36+364,"Date de la déclaration + 1 an")</f>
        <v>Date de la déclaration + 1 an</v>
      </c>
      <c r="B6" s="487"/>
      <c r="C6" s="487"/>
      <c r="D6" s="488" t="str">
        <f>IF(A36="","remplir la cellule de date de la déclaration (onglet ISO 17050)",IF(ISERROR(YEAR(A36)),"date de la déclaration invalide",CONCATENATE("Autodeclaration_ISO_17050_sur_la_NF_S99-170_en_",YEAR(A36),"_",MONTH(A36),"_",DAY(A36))))</f>
        <v>date de la déclaration invalide</v>
      </c>
      <c r="E6" s="489"/>
      <c r="F6" s="490"/>
    </row>
    <row r="7" spans="1:6" s="64" customFormat="1" ht="0.95" customHeight="1">
      <c r="A7" s="191"/>
      <c r="B7" s="192"/>
      <c r="C7" s="192"/>
      <c r="D7" s="193"/>
      <c r="E7" s="193"/>
      <c r="F7" s="193"/>
    </row>
    <row r="8" spans="1:6" ht="40.5" customHeight="1">
      <c r="A8" s="212" t="s">
        <v>229</v>
      </c>
      <c r="B8" s="472" t="str">
        <f>+'Mode d''emploi'!C4</f>
        <v>Maîtrise des exigences générales en matière de sécurité et de performances du Règlement Européen 2017/745 relatif aux dispositifs médicaux (DM) et aux dispositifs médicaux implantables actifs (DMIA)</v>
      </c>
      <c r="C8" s="472"/>
      <c r="D8" s="472"/>
      <c r="E8" s="472"/>
      <c r="F8" s="473"/>
    </row>
    <row r="9" spans="1:6" ht="15.95" customHeight="1">
      <c r="A9" s="458" t="str">
        <f>'Mode d''emploi'!D6</f>
        <v>Nom de l'établissement</v>
      </c>
      <c r="B9" s="459"/>
      <c r="C9" s="460"/>
      <c r="D9" s="460"/>
      <c r="E9" s="460"/>
      <c r="F9" s="461"/>
    </row>
    <row r="10" spans="1:6" s="64" customFormat="1" ht="39" customHeight="1">
      <c r="A10" s="462" t="s">
        <v>421</v>
      </c>
      <c r="B10" s="463"/>
      <c r="C10" s="464"/>
      <c r="D10" s="464"/>
      <c r="E10" s="464"/>
      <c r="F10" s="465"/>
    </row>
    <row r="11" spans="1:6" ht="36.75" customHeight="1">
      <c r="A11" s="466" t="s">
        <v>225</v>
      </c>
      <c r="B11" s="467"/>
      <c r="C11" s="468"/>
      <c r="D11" s="468"/>
      <c r="E11" s="468"/>
      <c r="F11" s="469"/>
    </row>
    <row r="12" spans="1:6" ht="18.95" customHeight="1" thickBot="1">
      <c r="A12" s="470" t="s">
        <v>33</v>
      </c>
      <c r="B12" s="471"/>
      <c r="C12" s="471"/>
      <c r="D12" s="471"/>
      <c r="E12" s="246">
        <v>0.6</v>
      </c>
      <c r="F12" s="252" t="s">
        <v>239</v>
      </c>
    </row>
    <row r="13" spans="1:6" ht="24" customHeight="1" thickBot="1">
      <c r="A13" s="456" t="str">
        <f>'Résultats Globaux'!A46:E46</f>
        <v>Synthèse sur sur la maîtrise des exigences générales en matière de sécurité et de performances de l'annexe I du Règlement (EU) 2017/745</v>
      </c>
      <c r="B13" s="457"/>
      <c r="C13" s="457"/>
      <c r="D13" s="457"/>
      <c r="E13" s="247" t="str">
        <f>'Résultats Globaux'!F46</f>
        <v/>
      </c>
      <c r="F13" s="248" t="str">
        <f>IFERROR(IF(E13&lt;&gt;"",IF(E13 &gt;=$E$12,Utilitaires!$A$3,Utilitaires!$B$3), Utilitaires!$B$2),"")</f>
        <v>En attente…</v>
      </c>
    </row>
    <row r="14" spans="1:6" s="59" customFormat="1" ht="18.95" customHeight="1">
      <c r="A14" s="454" t="str">
        <f>'Résultats Globaux'!A48:E48</f>
        <v>Annexe I : Exigences générales en matière de sécurité et de performance</v>
      </c>
      <c r="B14" s="455"/>
      <c r="C14" s="455"/>
      <c r="D14" s="455"/>
      <c r="E14" s="261" t="str">
        <f>'Résultats Globaux'!F48</f>
        <v/>
      </c>
      <c r="F14" s="262" t="str">
        <f>IFERROR(IF(E14&lt;&gt;"",IF(E14 &gt;=$E$12,Utilitaires!$A$3,Utilitaires!$B$3), Utilitaires!$B$2),"")</f>
        <v>En attente…</v>
      </c>
    </row>
    <row r="15" spans="1:6" s="59" customFormat="1" ht="18.75" customHeight="1">
      <c r="A15" s="547" t="str">
        <f>'Résultats Globaux'!A49:E49</f>
        <v>Chapitre I : Exigences générales</v>
      </c>
      <c r="B15" s="548"/>
      <c r="C15" s="548"/>
      <c r="D15" s="548"/>
      <c r="E15" s="263" t="str">
        <f>'Résultats Globaux'!F49</f>
        <v/>
      </c>
      <c r="F15" s="264" t="str">
        <f>IFERROR(IF(E15&lt;&gt;"",IF(E15 &gt;=$E$12,Utilitaires!$A$3,Utilitaires!$B$3), Utilitaires!$B$2),"")</f>
        <v>En attente…</v>
      </c>
    </row>
    <row r="16" spans="1:6" s="59" customFormat="1" ht="18.95" customHeight="1">
      <c r="A16" s="547" t="str">
        <f>'Résultats Globaux'!A50:E50</f>
        <v>Chapitre II : Exigences relatives à la conception et à la fabrication</v>
      </c>
      <c r="B16" s="548"/>
      <c r="C16" s="548"/>
      <c r="D16" s="548"/>
      <c r="E16" s="263" t="str">
        <f>'Résultats Globaux'!F50</f>
        <v/>
      </c>
      <c r="F16" s="264" t="str">
        <f>IFERROR(IF(E16&lt;&gt;"",IF(E16 &gt;=$E$12,Utilitaires!$A$3,Utilitaires!$B$3), Utilitaires!$B$2),"")</f>
        <v>En attente…</v>
      </c>
    </row>
    <row r="17" spans="1:6" s="59" customFormat="1" ht="18.95" customHeight="1">
      <c r="A17" s="549" t="str">
        <f>'Résultats Globaux'!A65:E65</f>
        <v>Chapitre III  Exigences relatives aux informations fournies avec le dispositif</v>
      </c>
      <c r="B17" s="550"/>
      <c r="C17" s="550"/>
      <c r="D17" s="550"/>
      <c r="E17" s="265" t="str">
        <f>'Résultats Globaux'!F65</f>
        <v/>
      </c>
      <c r="F17" s="264" t="str">
        <f>IFERROR(IF(E17&lt;&gt;"",IF(E17 &gt;=$E$12,Utilitaires!$A$3,Utilitaires!$B$3), Utilitaires!$B$2),"")</f>
        <v>En attente…</v>
      </c>
    </row>
    <row r="18" spans="1:6" s="59" customFormat="1" ht="18.95" customHeight="1">
      <c r="A18" s="454" t="str">
        <f>'Résultats Globaux'!A67:E67</f>
        <v>Annexe II : Documentation technique</v>
      </c>
      <c r="B18" s="455"/>
      <c r="C18" s="455"/>
      <c r="D18" s="455"/>
      <c r="E18" s="261" t="str">
        <f>'Résultats Globaux'!F67</f>
        <v/>
      </c>
      <c r="F18" s="262" t="str">
        <f>IFERROR(IF(E18&lt;&gt;"",IF(E18 &gt;=$E$12,Utilitaires!$A$3,Utilitaires!$B$3), Utilitaires!$B$2),"")</f>
        <v>En attente…</v>
      </c>
    </row>
    <row r="19" spans="1:6" s="59" customFormat="1" ht="18.95" customHeight="1">
      <c r="A19" s="454" t="str">
        <f>'Evaluation par Annexe'!A298</f>
        <v>Annexe III : Documentation technique après commercialisation</v>
      </c>
      <c r="B19" s="455"/>
      <c r="C19" s="455"/>
      <c r="D19" s="455"/>
      <c r="E19" s="261" t="str">
        <f>'Résultats Globaux'!F74</f>
        <v/>
      </c>
      <c r="F19" s="262" t="str">
        <f>IFERROR(IF(E19&lt;&gt;"",IF(E19 &gt;=$E$12,Utilitaires!$A$3,Utilitaires!$B$3), Utilitaires!$B$2),"")</f>
        <v>En attente…</v>
      </c>
    </row>
    <row r="20" spans="1:6" s="59" customFormat="1" ht="6" customHeight="1">
      <c r="A20" s="197"/>
      <c r="B20" s="197"/>
      <c r="C20" s="197"/>
      <c r="D20" s="197"/>
      <c r="E20" s="198"/>
      <c r="F20" s="244"/>
    </row>
    <row r="21" spans="1:6">
      <c r="A21" s="534" t="s">
        <v>9</v>
      </c>
      <c r="B21" s="535"/>
      <c r="C21" s="536"/>
      <c r="D21" s="536"/>
      <c r="E21" s="536"/>
      <c r="F21" s="537"/>
    </row>
    <row r="22" spans="1:6">
      <c r="A22" s="538" t="s">
        <v>10</v>
      </c>
      <c r="B22" s="539"/>
      <c r="C22" s="540"/>
      <c r="D22" s="540"/>
      <c r="E22" s="540"/>
      <c r="F22" s="541"/>
    </row>
    <row r="23" spans="1:6">
      <c r="A23" s="542" t="s">
        <v>11</v>
      </c>
      <c r="B23" s="543"/>
      <c r="C23" s="543"/>
      <c r="D23" s="544" t="s">
        <v>12</v>
      </c>
      <c r="E23" s="545"/>
      <c r="F23" s="546"/>
    </row>
    <row r="24" spans="1:6" ht="44.1" customHeight="1">
      <c r="A24" s="551" t="s">
        <v>231</v>
      </c>
      <c r="B24" s="552"/>
      <c r="C24" s="552"/>
      <c r="D24" s="553" t="s">
        <v>228</v>
      </c>
      <c r="E24" s="554"/>
      <c r="F24" s="555"/>
    </row>
    <row r="25" spans="1:6" ht="32.25" customHeight="1">
      <c r="A25" s="556" t="s">
        <v>230</v>
      </c>
      <c r="B25" s="557"/>
      <c r="C25" s="557"/>
      <c r="D25" s="558" t="s">
        <v>13</v>
      </c>
      <c r="E25" s="559"/>
      <c r="F25" s="560"/>
    </row>
    <row r="26" spans="1:6" ht="6.95" customHeight="1">
      <c r="A26" s="194"/>
      <c r="B26" s="195"/>
      <c r="C26" s="195"/>
      <c r="D26" s="196"/>
      <c r="E26" s="196"/>
      <c r="F26" s="196"/>
    </row>
    <row r="27" spans="1:6" ht="15" customHeight="1">
      <c r="A27" s="491" t="s">
        <v>14</v>
      </c>
      <c r="B27" s="492"/>
      <c r="C27" s="492"/>
      <c r="D27" s="493"/>
      <c r="E27" s="493"/>
      <c r="F27" s="493"/>
    </row>
    <row r="28" spans="1:6" ht="12.95" customHeight="1">
      <c r="A28" s="531" t="s">
        <v>226</v>
      </c>
      <c r="B28" s="532"/>
      <c r="C28" s="533"/>
      <c r="D28" s="531" t="s">
        <v>227</v>
      </c>
      <c r="E28" s="532"/>
      <c r="F28" s="533"/>
    </row>
    <row r="29" spans="1:6" ht="12.95" customHeight="1">
      <c r="A29" s="502" t="s">
        <v>36</v>
      </c>
      <c r="B29" s="503"/>
      <c r="C29" s="504"/>
      <c r="D29" s="505" t="str">
        <f>'Mode d''emploi'!D6</f>
        <v>Nom de l'établissement</v>
      </c>
      <c r="E29" s="506"/>
      <c r="F29" s="507"/>
    </row>
    <row r="30" spans="1:6" ht="12.95" customHeight="1">
      <c r="A30" s="527" t="s">
        <v>15</v>
      </c>
      <c r="B30" s="528"/>
      <c r="C30" s="529"/>
      <c r="D30" s="527" t="s">
        <v>15</v>
      </c>
      <c r="E30" s="528"/>
      <c r="F30" s="529"/>
    </row>
    <row r="31" spans="1:6" ht="12.95" customHeight="1">
      <c r="A31" s="494" t="s">
        <v>16</v>
      </c>
      <c r="B31" s="508"/>
      <c r="C31" s="496"/>
      <c r="D31" s="509" t="str">
        <f>'Mode d''emploi'!D7</f>
        <v>NOM et Prénom du PCVRR</v>
      </c>
      <c r="E31" s="510"/>
      <c r="F31" s="511"/>
    </row>
    <row r="32" spans="1:6" ht="12.95" customHeight="1">
      <c r="A32" s="512" t="s">
        <v>17</v>
      </c>
      <c r="B32" s="513"/>
      <c r="C32" s="514"/>
      <c r="D32" s="515" t="s">
        <v>18</v>
      </c>
      <c r="E32" s="516"/>
      <c r="F32" s="517"/>
    </row>
    <row r="33" spans="1:6" ht="12.95" customHeight="1">
      <c r="A33" s="518" t="s">
        <v>19</v>
      </c>
      <c r="B33" s="519"/>
      <c r="C33" s="520"/>
      <c r="D33" s="521" t="s">
        <v>20</v>
      </c>
      <c r="E33" s="522"/>
      <c r="F33" s="523"/>
    </row>
    <row r="34" spans="1:6" ht="12.95" customHeight="1">
      <c r="A34" s="494" t="s">
        <v>21</v>
      </c>
      <c r="B34" s="495"/>
      <c r="C34" s="496"/>
      <c r="D34" s="497" t="str">
        <f>'Mode d''emploi'!D8</f>
        <v>email</v>
      </c>
      <c r="E34" s="498"/>
      <c r="F34" s="199" t="str">
        <f>'Mode d''emploi'!F8</f>
        <v>tel</v>
      </c>
    </row>
    <row r="35" spans="1:6" ht="12.95" customHeight="1">
      <c r="A35" s="524" t="s">
        <v>22</v>
      </c>
      <c r="B35" s="525"/>
      <c r="C35" s="526"/>
      <c r="D35" s="524" t="s">
        <v>23</v>
      </c>
      <c r="E35" s="525"/>
      <c r="F35" s="526"/>
    </row>
    <row r="36" spans="1:6" ht="12.95" customHeight="1">
      <c r="A36" s="499" t="s">
        <v>31</v>
      </c>
      <c r="B36" s="500"/>
      <c r="C36" s="501"/>
      <c r="D36" s="269">
        <f ca="1">TODAY()</f>
        <v>44016</v>
      </c>
      <c r="E36" s="200"/>
      <c r="F36" s="201"/>
    </row>
    <row r="37" spans="1:6" ht="12.95" customHeight="1">
      <c r="A37" s="203" t="s">
        <v>24</v>
      </c>
      <c r="B37" s="202"/>
      <c r="C37" s="209"/>
      <c r="D37" s="203" t="s">
        <v>24</v>
      </c>
      <c r="E37" s="204"/>
      <c r="F37" s="205"/>
    </row>
    <row r="38" spans="1:6" ht="84" customHeight="1">
      <c r="A38" s="206"/>
      <c r="B38" s="210"/>
      <c r="C38" s="211"/>
      <c r="D38" s="206"/>
      <c r="E38" s="207"/>
      <c r="F38" s="208"/>
    </row>
    <row r="39" spans="1:6" s="107" customFormat="1" ht="11.25" customHeight="1">
      <c r="A39" s="184"/>
      <c r="B39" s="184"/>
      <c r="C39" s="184"/>
      <c r="D39" s="530"/>
      <c r="E39" s="530"/>
      <c r="F39" s="109"/>
    </row>
    <row r="40" spans="1:6" s="109" customFormat="1">
      <c r="A40" s="184"/>
      <c r="B40" s="184"/>
      <c r="C40" s="184"/>
      <c r="D40" s="184"/>
    </row>
    <row r="41" spans="1:6" s="107" customFormat="1">
      <c r="A41" s="185"/>
      <c r="B41" s="185"/>
      <c r="C41" s="185"/>
      <c r="D41" s="185"/>
    </row>
    <row r="42" spans="1:6" s="107" customFormat="1">
      <c r="A42" s="185"/>
      <c r="B42" s="185"/>
      <c r="C42" s="185"/>
      <c r="D42" s="185"/>
    </row>
    <row r="43" spans="1:6" s="107" customFormat="1">
      <c r="A43" s="185"/>
      <c r="B43" s="185"/>
      <c r="C43" s="185"/>
      <c r="D43" s="185"/>
    </row>
    <row r="44" spans="1:6" s="107" customFormat="1">
      <c r="A44" s="185"/>
      <c r="B44" s="185"/>
      <c r="C44" s="185"/>
      <c r="D44" s="185"/>
    </row>
    <row r="45" spans="1:6" s="107" customFormat="1">
      <c r="A45" s="185"/>
      <c r="B45" s="185"/>
      <c r="C45" s="185"/>
      <c r="D45" s="185"/>
    </row>
    <row r="46" spans="1:6" s="107" customFormat="1">
      <c r="A46" s="185"/>
      <c r="B46" s="185"/>
      <c r="C46" s="185"/>
      <c r="D46" s="185"/>
    </row>
    <row r="47" spans="1:6" s="107" customFormat="1">
      <c r="A47" s="185"/>
      <c r="B47" s="185"/>
      <c r="C47" s="185"/>
      <c r="D47" s="185"/>
    </row>
    <row r="48" spans="1:6" s="107" customFormat="1">
      <c r="A48" s="185"/>
      <c r="B48" s="185"/>
      <c r="C48" s="185"/>
      <c r="D48" s="185"/>
    </row>
    <row r="49" spans="1:4" s="107" customFormat="1">
      <c r="A49" s="185"/>
      <c r="B49" s="185"/>
      <c r="C49" s="185"/>
      <c r="D49" s="185"/>
    </row>
    <row r="50" spans="1:4" s="107" customFormat="1">
      <c r="A50" s="185"/>
      <c r="B50" s="185"/>
      <c r="C50" s="185"/>
      <c r="D50" s="185"/>
    </row>
    <row r="51" spans="1:4" s="107" customFormat="1">
      <c r="A51" s="185"/>
      <c r="B51" s="185"/>
      <c r="C51" s="185"/>
      <c r="D51" s="185"/>
    </row>
    <row r="52" spans="1:4" s="107" customFormat="1">
      <c r="A52" s="185"/>
      <c r="B52" s="185"/>
      <c r="C52" s="185"/>
      <c r="D52" s="185"/>
    </row>
    <row r="53" spans="1:4" s="107" customFormat="1">
      <c r="A53" s="185"/>
      <c r="B53" s="185"/>
      <c r="C53" s="185"/>
      <c r="D53" s="185"/>
    </row>
    <row r="54" spans="1:4" s="107" customFormat="1">
      <c r="A54" s="185"/>
      <c r="B54" s="185"/>
      <c r="C54" s="185"/>
      <c r="D54" s="185"/>
    </row>
    <row r="55" spans="1:4" s="107" customFormat="1">
      <c r="A55" s="185"/>
      <c r="B55" s="185"/>
      <c r="C55" s="185"/>
      <c r="D55" s="185"/>
    </row>
    <row r="56" spans="1:4" s="107" customFormat="1">
      <c r="A56" s="185"/>
      <c r="B56" s="185"/>
      <c r="C56" s="185"/>
      <c r="D56" s="185"/>
    </row>
    <row r="57" spans="1:4" s="107" customFormat="1">
      <c r="A57" s="185"/>
      <c r="B57" s="185"/>
      <c r="C57" s="185"/>
      <c r="D57" s="185"/>
    </row>
    <row r="58" spans="1:4" s="107" customFormat="1">
      <c r="A58" s="185"/>
      <c r="B58" s="185"/>
      <c r="C58" s="185"/>
      <c r="D58" s="185"/>
    </row>
    <row r="59" spans="1:4" s="107" customFormat="1">
      <c r="A59" s="185"/>
      <c r="B59" s="185"/>
      <c r="C59" s="185"/>
      <c r="D59" s="185"/>
    </row>
    <row r="60" spans="1:4" s="107" customFormat="1">
      <c r="A60" s="185"/>
      <c r="B60" s="185"/>
      <c r="C60" s="185"/>
      <c r="D60" s="185"/>
    </row>
    <row r="61" spans="1:4" s="107" customFormat="1">
      <c r="A61" s="185"/>
      <c r="B61" s="185"/>
      <c r="C61" s="185"/>
      <c r="D61" s="185"/>
    </row>
    <row r="62" spans="1:4" s="107" customFormat="1">
      <c r="A62" s="185"/>
      <c r="B62" s="185"/>
      <c r="C62" s="185"/>
      <c r="D62" s="185"/>
    </row>
    <row r="63" spans="1:4" s="107" customFormat="1">
      <c r="A63" s="185"/>
      <c r="B63" s="185"/>
      <c r="C63" s="185"/>
      <c r="D63" s="185"/>
    </row>
    <row r="64" spans="1:4" s="107" customFormat="1">
      <c r="A64" s="185"/>
      <c r="B64" s="185"/>
      <c r="C64" s="185"/>
      <c r="D64" s="185"/>
    </row>
    <row r="65" spans="1:4" s="107" customFormat="1">
      <c r="A65" s="185"/>
      <c r="B65" s="185"/>
      <c r="C65" s="185"/>
      <c r="D65" s="185"/>
    </row>
    <row r="66" spans="1:4" s="107" customFormat="1">
      <c r="A66" s="185"/>
      <c r="B66" s="185"/>
      <c r="C66" s="185"/>
      <c r="D66" s="185"/>
    </row>
    <row r="67" spans="1:4" s="107" customFormat="1">
      <c r="A67" s="185"/>
      <c r="B67" s="185"/>
      <c r="C67" s="185"/>
      <c r="D67" s="185"/>
    </row>
    <row r="68" spans="1:4" s="107" customFormat="1">
      <c r="A68" s="185"/>
      <c r="B68" s="185"/>
      <c r="C68" s="185"/>
      <c r="D68" s="185"/>
    </row>
    <row r="69" spans="1:4" s="107" customFormat="1">
      <c r="A69" s="185"/>
      <c r="B69" s="185"/>
      <c r="C69" s="185"/>
      <c r="D69" s="185"/>
    </row>
    <row r="70" spans="1:4" s="107" customFormat="1">
      <c r="A70" s="185"/>
      <c r="B70" s="185"/>
      <c r="C70" s="185"/>
      <c r="D70" s="185"/>
    </row>
    <row r="71" spans="1:4" s="107" customFormat="1">
      <c r="A71" s="185"/>
      <c r="B71" s="185"/>
      <c r="C71" s="185"/>
      <c r="D71" s="185"/>
    </row>
    <row r="72" spans="1:4" s="107" customFormat="1">
      <c r="A72" s="185"/>
      <c r="B72" s="185"/>
      <c r="C72" s="185"/>
      <c r="D72" s="185"/>
    </row>
    <row r="73" spans="1:4" s="107" customFormat="1">
      <c r="A73" s="185"/>
      <c r="B73" s="185"/>
      <c r="C73" s="185"/>
      <c r="D73" s="185"/>
    </row>
    <row r="74" spans="1:4" s="107" customFormat="1">
      <c r="A74" s="185"/>
      <c r="B74" s="185"/>
      <c r="C74" s="185"/>
      <c r="D74" s="185"/>
    </row>
    <row r="75" spans="1:4" s="107" customFormat="1">
      <c r="A75" s="185"/>
      <c r="B75" s="185"/>
      <c r="C75" s="185"/>
      <c r="D75" s="185"/>
    </row>
    <row r="76" spans="1:4" s="107" customFormat="1">
      <c r="A76" s="185"/>
      <c r="B76" s="185"/>
      <c r="C76" s="185"/>
      <c r="D76" s="185"/>
    </row>
    <row r="77" spans="1:4" s="107" customFormat="1">
      <c r="A77" s="185"/>
      <c r="B77" s="185"/>
      <c r="C77" s="185"/>
      <c r="D77" s="185"/>
    </row>
    <row r="78" spans="1:4" s="107" customFormat="1">
      <c r="A78" s="185"/>
      <c r="B78" s="185"/>
      <c r="C78" s="185"/>
      <c r="D78" s="185"/>
    </row>
    <row r="79" spans="1:4" s="107" customFormat="1">
      <c r="A79" s="185"/>
      <c r="B79" s="185"/>
      <c r="C79" s="185"/>
      <c r="D79" s="185"/>
    </row>
    <row r="80" spans="1:4" s="107" customFormat="1">
      <c r="A80" s="185"/>
      <c r="B80" s="185"/>
      <c r="C80" s="185"/>
      <c r="D80" s="185"/>
    </row>
    <row r="81" spans="1:4" s="107" customFormat="1">
      <c r="A81" s="185"/>
      <c r="B81" s="185"/>
      <c r="C81" s="185"/>
      <c r="D81" s="185"/>
    </row>
    <row r="82" spans="1:4" s="107" customFormat="1">
      <c r="A82" s="185"/>
      <c r="B82" s="185"/>
      <c r="C82" s="185"/>
      <c r="D82" s="185"/>
    </row>
    <row r="83" spans="1:4" s="107" customFormat="1">
      <c r="A83" s="185"/>
      <c r="B83" s="185"/>
      <c r="C83" s="185"/>
      <c r="D83" s="185"/>
    </row>
    <row r="84" spans="1:4" s="107" customFormat="1">
      <c r="A84" s="185"/>
      <c r="B84" s="185"/>
      <c r="C84" s="185"/>
      <c r="D84" s="185"/>
    </row>
    <row r="85" spans="1:4" s="107" customFormat="1">
      <c r="A85" s="185"/>
      <c r="B85" s="185"/>
      <c r="C85" s="185"/>
      <c r="D85" s="185"/>
    </row>
    <row r="86" spans="1:4" s="107" customFormat="1">
      <c r="A86" s="185"/>
      <c r="B86" s="185"/>
      <c r="C86" s="185"/>
      <c r="D86" s="185"/>
    </row>
    <row r="87" spans="1:4" s="107" customFormat="1">
      <c r="A87" s="185"/>
      <c r="B87" s="185"/>
      <c r="C87" s="185"/>
      <c r="D87" s="185"/>
    </row>
    <row r="88" spans="1:4" s="107" customFormat="1">
      <c r="A88" s="185"/>
      <c r="B88" s="185"/>
      <c r="C88" s="185"/>
      <c r="D88" s="185"/>
    </row>
    <row r="89" spans="1:4" s="107" customFormat="1">
      <c r="A89" s="185"/>
      <c r="B89" s="185"/>
      <c r="C89" s="185"/>
      <c r="D89" s="185"/>
    </row>
    <row r="90" spans="1:4" s="107" customFormat="1">
      <c r="A90" s="185"/>
      <c r="B90" s="185"/>
      <c r="C90" s="185"/>
      <c r="D90" s="185"/>
    </row>
    <row r="91" spans="1:4" s="107" customFormat="1">
      <c r="A91" s="185"/>
      <c r="B91" s="185"/>
      <c r="C91" s="185"/>
      <c r="D91" s="185"/>
    </row>
    <row r="92" spans="1:4" s="107" customFormat="1">
      <c r="A92" s="185"/>
      <c r="B92" s="185"/>
      <c r="C92" s="185"/>
      <c r="D92" s="185"/>
    </row>
    <row r="93" spans="1:4" s="107" customFormat="1">
      <c r="A93" s="185"/>
      <c r="B93" s="185"/>
      <c r="C93" s="185"/>
      <c r="D93" s="185"/>
    </row>
    <row r="94" spans="1:4" s="107" customFormat="1">
      <c r="A94" s="185"/>
      <c r="B94" s="185"/>
      <c r="C94" s="185"/>
      <c r="D94" s="185"/>
    </row>
    <row r="95" spans="1:4" s="107" customFormat="1">
      <c r="A95" s="185"/>
      <c r="B95" s="185"/>
      <c r="C95" s="185"/>
      <c r="D95" s="185"/>
    </row>
    <row r="96" spans="1:4" s="107" customFormat="1">
      <c r="A96" s="185"/>
      <c r="B96" s="185"/>
      <c r="C96" s="185"/>
      <c r="D96" s="185"/>
    </row>
    <row r="97" spans="1:4" s="107" customFormat="1">
      <c r="A97" s="185"/>
      <c r="B97" s="185"/>
      <c r="C97" s="185"/>
      <c r="D97" s="185"/>
    </row>
    <row r="98" spans="1:4" s="107" customFormat="1">
      <c r="A98" s="185"/>
      <c r="B98" s="185"/>
      <c r="C98" s="185"/>
      <c r="D98" s="185"/>
    </row>
    <row r="99" spans="1:4" s="107" customFormat="1">
      <c r="A99" s="185"/>
      <c r="B99" s="185"/>
      <c r="C99" s="185"/>
      <c r="D99" s="185"/>
    </row>
    <row r="100" spans="1:4" s="107" customFormat="1">
      <c r="A100" s="185"/>
      <c r="B100" s="185"/>
      <c r="C100" s="185"/>
      <c r="D100" s="185"/>
    </row>
    <row r="101" spans="1:4" s="107" customFormat="1">
      <c r="A101" s="185"/>
      <c r="B101" s="185"/>
      <c r="C101" s="185"/>
      <c r="D101" s="185"/>
    </row>
    <row r="102" spans="1:4" s="107" customFormat="1">
      <c r="A102" s="185"/>
      <c r="B102" s="185"/>
      <c r="C102" s="185"/>
      <c r="D102" s="185"/>
    </row>
    <row r="103" spans="1:4" s="107" customFormat="1">
      <c r="A103" s="185"/>
      <c r="B103" s="185"/>
      <c r="C103" s="185"/>
      <c r="D103" s="185"/>
    </row>
    <row r="104" spans="1:4" s="107" customFormat="1">
      <c r="A104" s="185"/>
      <c r="B104" s="185"/>
      <c r="C104" s="185"/>
      <c r="D104" s="185"/>
    </row>
    <row r="105" spans="1:4" s="107" customFormat="1">
      <c r="A105" s="185"/>
      <c r="B105" s="185"/>
      <c r="C105" s="185"/>
      <c r="D105" s="185"/>
    </row>
    <row r="106" spans="1:4" s="107" customFormat="1">
      <c r="A106" s="185"/>
      <c r="B106" s="185"/>
      <c r="C106" s="185"/>
      <c r="D106" s="185"/>
    </row>
    <row r="107" spans="1:4" s="107" customFormat="1">
      <c r="A107" s="185"/>
      <c r="B107" s="185"/>
      <c r="C107" s="185"/>
      <c r="D107" s="185"/>
    </row>
    <row r="108" spans="1:4" s="107" customFormat="1">
      <c r="A108" s="185"/>
      <c r="B108" s="185"/>
      <c r="C108" s="185"/>
      <c r="D108" s="185"/>
    </row>
    <row r="109" spans="1:4" s="107" customFormat="1">
      <c r="A109" s="185"/>
      <c r="B109" s="185"/>
      <c r="C109" s="185"/>
      <c r="D109" s="185"/>
    </row>
    <row r="110" spans="1:4" s="107" customFormat="1">
      <c r="A110" s="185"/>
      <c r="B110" s="185"/>
      <c r="C110" s="185"/>
      <c r="D110" s="185"/>
    </row>
    <row r="111" spans="1:4" s="107" customFormat="1">
      <c r="A111" s="185"/>
      <c r="B111" s="185"/>
      <c r="C111" s="185"/>
      <c r="D111" s="185"/>
    </row>
    <row r="112" spans="1:4" s="107" customFormat="1">
      <c r="A112" s="185"/>
      <c r="B112" s="185"/>
      <c r="C112" s="185"/>
      <c r="D112" s="185"/>
    </row>
    <row r="113" spans="1:4" s="107" customFormat="1">
      <c r="A113" s="185"/>
      <c r="B113" s="185"/>
      <c r="C113" s="185"/>
      <c r="D113" s="185"/>
    </row>
    <row r="114" spans="1:4" s="107" customFormat="1">
      <c r="A114" s="185"/>
      <c r="B114" s="185"/>
      <c r="C114" s="185"/>
      <c r="D114" s="185"/>
    </row>
    <row r="115" spans="1:4" s="107" customFormat="1">
      <c r="A115" s="185"/>
      <c r="B115" s="185"/>
      <c r="C115" s="185"/>
      <c r="D115" s="185"/>
    </row>
    <row r="116" spans="1:4" s="107" customFormat="1">
      <c r="A116" s="185"/>
      <c r="B116" s="185"/>
      <c r="C116" s="185"/>
      <c r="D116" s="185"/>
    </row>
    <row r="117" spans="1:4" s="107" customFormat="1">
      <c r="A117" s="185"/>
      <c r="B117" s="185"/>
      <c r="C117" s="185"/>
      <c r="D117" s="185"/>
    </row>
    <row r="118" spans="1:4" s="107" customFormat="1">
      <c r="A118" s="185"/>
      <c r="B118" s="185"/>
      <c r="C118" s="185"/>
      <c r="D118" s="185"/>
    </row>
    <row r="119" spans="1:4" s="107" customFormat="1">
      <c r="A119" s="185"/>
      <c r="B119" s="185"/>
      <c r="C119" s="185"/>
      <c r="D119" s="185"/>
    </row>
    <row r="120" spans="1:4" s="107" customFormat="1">
      <c r="A120" s="185"/>
      <c r="B120" s="185"/>
      <c r="C120" s="185"/>
      <c r="D120" s="185"/>
    </row>
    <row r="121" spans="1:4" s="107" customFormat="1">
      <c r="A121" s="185"/>
      <c r="B121" s="185"/>
      <c r="C121" s="185"/>
      <c r="D121" s="185"/>
    </row>
    <row r="122" spans="1:4" s="107" customFormat="1">
      <c r="A122" s="185"/>
      <c r="B122" s="185"/>
      <c r="C122" s="185"/>
      <c r="D122" s="185"/>
    </row>
    <row r="123" spans="1:4" s="107" customFormat="1">
      <c r="A123" s="185"/>
      <c r="B123" s="185"/>
      <c r="C123" s="185"/>
      <c r="D123" s="185"/>
    </row>
    <row r="124" spans="1:4" s="107" customFormat="1">
      <c r="A124" s="185"/>
      <c r="B124" s="185"/>
      <c r="C124" s="185"/>
      <c r="D124" s="185"/>
    </row>
    <row r="125" spans="1:4" s="107" customFormat="1">
      <c r="A125" s="185"/>
      <c r="B125" s="185"/>
      <c r="C125" s="185"/>
      <c r="D125" s="185"/>
    </row>
    <row r="126" spans="1:4" s="107" customFormat="1">
      <c r="A126" s="185"/>
      <c r="B126" s="185"/>
      <c r="C126" s="185"/>
      <c r="D126" s="185"/>
    </row>
    <row r="127" spans="1:4" s="107" customFormat="1">
      <c r="A127" s="185"/>
      <c r="B127" s="185"/>
      <c r="C127" s="185"/>
      <c r="D127" s="185"/>
    </row>
    <row r="128" spans="1:4" s="107" customFormat="1">
      <c r="A128" s="185"/>
      <c r="B128" s="185"/>
      <c r="C128" s="185"/>
      <c r="D128" s="185"/>
    </row>
    <row r="129" spans="1:4" s="107" customFormat="1">
      <c r="A129" s="185"/>
      <c r="B129" s="185"/>
      <c r="C129" s="185"/>
      <c r="D129" s="185"/>
    </row>
    <row r="130" spans="1:4" s="107" customFormat="1">
      <c r="A130" s="185"/>
      <c r="B130" s="185"/>
      <c r="C130" s="185"/>
      <c r="D130" s="185"/>
    </row>
    <row r="131" spans="1:4" s="107" customFormat="1">
      <c r="A131" s="185"/>
      <c r="B131" s="185"/>
      <c r="C131" s="185"/>
      <c r="D131" s="185"/>
    </row>
    <row r="132" spans="1:4" s="107" customFormat="1">
      <c r="A132" s="185"/>
      <c r="B132" s="185"/>
      <c r="C132" s="185"/>
      <c r="D132" s="185"/>
    </row>
    <row r="133" spans="1:4" s="107" customFormat="1">
      <c r="A133" s="185"/>
      <c r="B133" s="185"/>
      <c r="C133" s="185"/>
      <c r="D133" s="185"/>
    </row>
    <row r="134" spans="1:4" s="107" customFormat="1">
      <c r="A134" s="185"/>
      <c r="B134" s="185"/>
      <c r="C134" s="185"/>
      <c r="D134" s="185"/>
    </row>
    <row r="135" spans="1:4" s="107" customFormat="1">
      <c r="A135" s="185"/>
      <c r="B135" s="185"/>
      <c r="C135" s="185"/>
      <c r="D135" s="185"/>
    </row>
    <row r="136" spans="1:4" s="107" customFormat="1">
      <c r="A136" s="185"/>
      <c r="B136" s="185"/>
      <c r="C136" s="185"/>
      <c r="D136" s="185"/>
    </row>
    <row r="137" spans="1:4" s="107" customFormat="1">
      <c r="A137" s="185"/>
      <c r="B137" s="185"/>
      <c r="C137" s="185"/>
      <c r="D137" s="185"/>
    </row>
    <row r="138" spans="1:4" s="107" customFormat="1">
      <c r="A138" s="185"/>
      <c r="B138" s="185"/>
      <c r="C138" s="185"/>
      <c r="D138" s="185"/>
    </row>
    <row r="139" spans="1:4" s="107" customFormat="1">
      <c r="A139" s="185"/>
      <c r="B139" s="185"/>
      <c r="C139" s="185"/>
      <c r="D139" s="185"/>
    </row>
    <row r="140" spans="1:4" s="107" customFormat="1">
      <c r="A140" s="185"/>
      <c r="B140" s="185"/>
      <c r="C140" s="185"/>
      <c r="D140" s="185"/>
    </row>
    <row r="141" spans="1:4" s="107" customFormat="1">
      <c r="A141" s="185"/>
      <c r="B141" s="185"/>
      <c r="C141" s="185"/>
      <c r="D141" s="185"/>
    </row>
    <row r="142" spans="1:4" s="107" customFormat="1">
      <c r="A142" s="185"/>
      <c r="B142" s="185"/>
      <c r="C142" s="185"/>
      <c r="D142" s="185"/>
    </row>
    <row r="143" spans="1:4" s="107" customFormat="1">
      <c r="A143" s="185"/>
      <c r="B143" s="185"/>
      <c r="C143" s="185"/>
      <c r="D143" s="185"/>
    </row>
    <row r="144" spans="1:4" s="107" customFormat="1">
      <c r="A144" s="185"/>
      <c r="B144" s="185"/>
      <c r="C144" s="185"/>
      <c r="D144" s="185"/>
    </row>
    <row r="145" spans="1:4" s="107" customFormat="1">
      <c r="A145" s="185"/>
      <c r="B145" s="185"/>
      <c r="C145" s="185"/>
      <c r="D145" s="185"/>
    </row>
    <row r="146" spans="1:4" s="107" customFormat="1">
      <c r="A146" s="185"/>
      <c r="B146" s="185"/>
      <c r="C146" s="185"/>
      <c r="D146" s="185"/>
    </row>
    <row r="147" spans="1:4" s="107" customFormat="1">
      <c r="A147" s="185"/>
      <c r="B147" s="185"/>
      <c r="C147" s="185"/>
      <c r="D147" s="185"/>
    </row>
    <row r="148" spans="1:4" s="107" customFormat="1">
      <c r="A148" s="185"/>
      <c r="B148" s="185"/>
      <c r="C148" s="185"/>
      <c r="D148" s="185"/>
    </row>
    <row r="149" spans="1:4" s="107" customFormat="1">
      <c r="A149" s="185"/>
      <c r="B149" s="185"/>
      <c r="C149" s="185"/>
      <c r="D149" s="185"/>
    </row>
    <row r="150" spans="1:4" s="107" customFormat="1">
      <c r="A150" s="185"/>
      <c r="B150" s="185"/>
      <c r="C150" s="185"/>
      <c r="D150" s="185"/>
    </row>
    <row r="151" spans="1:4" s="107" customFormat="1">
      <c r="A151" s="185"/>
      <c r="B151" s="185"/>
      <c r="C151" s="185"/>
      <c r="D151" s="185"/>
    </row>
    <row r="152" spans="1:4" s="107" customFormat="1">
      <c r="A152" s="185"/>
      <c r="B152" s="185"/>
      <c r="C152" s="185"/>
      <c r="D152" s="185"/>
    </row>
    <row r="153" spans="1:4" s="107" customFormat="1">
      <c r="A153" s="185"/>
      <c r="B153" s="185"/>
      <c r="C153" s="185"/>
      <c r="D153" s="185"/>
    </row>
    <row r="154" spans="1:4" s="107" customFormat="1">
      <c r="A154" s="185"/>
      <c r="B154" s="185"/>
      <c r="C154" s="185"/>
      <c r="D154" s="185"/>
    </row>
    <row r="155" spans="1:4" s="107" customFormat="1">
      <c r="A155" s="185"/>
      <c r="B155" s="185"/>
      <c r="C155" s="185"/>
      <c r="D155" s="185"/>
    </row>
    <row r="156" spans="1:4" s="107" customFormat="1">
      <c r="A156" s="185"/>
      <c r="B156" s="185"/>
      <c r="C156" s="185"/>
      <c r="D156" s="185"/>
    </row>
    <row r="157" spans="1:4" s="107" customFormat="1">
      <c r="A157" s="185"/>
      <c r="B157" s="185"/>
      <c r="C157" s="185"/>
      <c r="D157" s="185"/>
    </row>
    <row r="158" spans="1:4" s="107" customFormat="1">
      <c r="A158" s="185"/>
      <c r="B158" s="185"/>
      <c r="C158" s="185"/>
      <c r="D158" s="185"/>
    </row>
    <row r="159" spans="1:4" s="107" customFormat="1">
      <c r="A159" s="185"/>
      <c r="B159" s="185"/>
      <c r="C159" s="185"/>
      <c r="D159" s="185"/>
    </row>
    <row r="160" spans="1:4" s="107" customFormat="1">
      <c r="A160" s="185"/>
      <c r="B160" s="185"/>
      <c r="C160" s="185"/>
      <c r="D160" s="185"/>
    </row>
    <row r="161" spans="1:4" s="107" customFormat="1">
      <c r="A161" s="185"/>
      <c r="B161" s="185"/>
      <c r="C161" s="185"/>
      <c r="D161" s="185"/>
    </row>
    <row r="162" spans="1:4" s="107" customFormat="1">
      <c r="A162" s="185"/>
      <c r="B162" s="185"/>
      <c r="C162" s="185"/>
      <c r="D162" s="185"/>
    </row>
    <row r="163" spans="1:4" s="107" customFormat="1">
      <c r="A163" s="185"/>
      <c r="B163" s="185"/>
      <c r="C163" s="185"/>
      <c r="D163" s="185"/>
    </row>
    <row r="164" spans="1:4" s="107" customFormat="1">
      <c r="A164" s="185"/>
      <c r="B164" s="185"/>
      <c r="C164" s="185"/>
      <c r="D164" s="185"/>
    </row>
    <row r="165" spans="1:4" s="107" customFormat="1">
      <c r="A165" s="185"/>
      <c r="B165" s="185"/>
      <c r="C165" s="185"/>
      <c r="D165" s="185"/>
    </row>
    <row r="166" spans="1:4" s="107" customFormat="1">
      <c r="A166" s="185"/>
      <c r="B166" s="185"/>
      <c r="C166" s="185"/>
      <c r="D166" s="185"/>
    </row>
    <row r="167" spans="1:4" s="107" customFormat="1">
      <c r="A167" s="185"/>
      <c r="B167" s="185"/>
      <c r="C167" s="185"/>
      <c r="D167" s="185"/>
    </row>
    <row r="168" spans="1:4" s="107" customFormat="1">
      <c r="A168" s="185"/>
      <c r="B168" s="185"/>
      <c r="C168" s="185"/>
      <c r="D168" s="185"/>
    </row>
    <row r="169" spans="1:4" s="107" customFormat="1">
      <c r="A169" s="185"/>
      <c r="B169" s="185"/>
      <c r="C169" s="185"/>
      <c r="D169" s="185"/>
    </row>
    <row r="170" spans="1:4" s="107" customFormat="1">
      <c r="A170" s="185"/>
      <c r="B170" s="185"/>
      <c r="C170" s="185"/>
      <c r="D170" s="185"/>
    </row>
    <row r="171" spans="1:4" s="107" customFormat="1">
      <c r="A171" s="185"/>
      <c r="B171" s="185"/>
      <c r="C171" s="185"/>
      <c r="D171" s="185"/>
    </row>
    <row r="172" spans="1:4" s="107" customFormat="1">
      <c r="A172" s="185"/>
      <c r="B172" s="185"/>
      <c r="C172" s="185"/>
      <c r="D172" s="185"/>
    </row>
    <row r="173" spans="1:4" s="107" customFormat="1">
      <c r="A173" s="185"/>
      <c r="B173" s="185"/>
      <c r="C173" s="185"/>
      <c r="D173" s="185"/>
    </row>
    <row r="174" spans="1:4" s="107" customFormat="1">
      <c r="A174" s="185"/>
      <c r="B174" s="185"/>
      <c r="C174" s="185"/>
      <c r="D174" s="185"/>
    </row>
    <row r="175" spans="1:4" s="107" customFormat="1">
      <c r="A175" s="185"/>
      <c r="B175" s="185"/>
      <c r="C175" s="185"/>
      <c r="D175" s="185"/>
    </row>
    <row r="176" spans="1:4" s="107" customFormat="1">
      <c r="A176" s="185"/>
      <c r="B176" s="185"/>
      <c r="C176" s="185"/>
      <c r="D176" s="185"/>
    </row>
    <row r="177" spans="1:4" s="107" customFormat="1">
      <c r="A177" s="185"/>
      <c r="B177" s="185"/>
      <c r="C177" s="185"/>
      <c r="D177" s="185"/>
    </row>
    <row r="178" spans="1:4" s="107" customFormat="1">
      <c r="A178" s="185"/>
      <c r="B178" s="185"/>
      <c r="C178" s="185"/>
      <c r="D178" s="185"/>
    </row>
    <row r="179" spans="1:4" s="107" customFormat="1">
      <c r="A179" s="185"/>
      <c r="B179" s="185"/>
      <c r="C179" s="185"/>
      <c r="D179" s="185"/>
    </row>
    <row r="180" spans="1:4" s="107" customFormat="1">
      <c r="A180" s="185"/>
      <c r="B180" s="185"/>
      <c r="C180" s="185"/>
      <c r="D180" s="185"/>
    </row>
    <row r="181" spans="1:4" s="107" customFormat="1">
      <c r="A181" s="185"/>
      <c r="B181" s="185"/>
      <c r="C181" s="185"/>
      <c r="D181" s="185"/>
    </row>
    <row r="182" spans="1:4" s="107" customFormat="1">
      <c r="A182" s="185"/>
      <c r="B182" s="185"/>
      <c r="C182" s="185"/>
      <c r="D182" s="185"/>
    </row>
    <row r="183" spans="1:4" s="107" customFormat="1">
      <c r="A183" s="185"/>
      <c r="B183" s="185"/>
      <c r="C183" s="185"/>
      <c r="D183" s="185"/>
    </row>
    <row r="184" spans="1:4" s="107" customFormat="1">
      <c r="A184" s="185"/>
      <c r="B184" s="185"/>
      <c r="C184" s="185"/>
      <c r="D184" s="185"/>
    </row>
    <row r="185" spans="1:4" s="107" customFormat="1">
      <c r="A185" s="185"/>
      <c r="B185" s="185"/>
      <c r="C185" s="185"/>
      <c r="D185" s="185"/>
    </row>
    <row r="186" spans="1:4" s="107" customFormat="1">
      <c r="A186" s="185"/>
      <c r="B186" s="185"/>
      <c r="C186" s="185"/>
      <c r="D186" s="185"/>
    </row>
    <row r="187" spans="1:4" s="107" customFormat="1">
      <c r="A187" s="185"/>
      <c r="B187" s="185"/>
      <c r="C187" s="185"/>
      <c r="D187" s="185"/>
    </row>
    <row r="188" spans="1:4" s="107" customFormat="1">
      <c r="A188" s="185"/>
      <c r="B188" s="185"/>
      <c r="C188" s="185"/>
      <c r="D188" s="185"/>
    </row>
    <row r="189" spans="1:4" s="107" customFormat="1">
      <c r="A189" s="185"/>
      <c r="B189" s="185"/>
      <c r="C189" s="185"/>
      <c r="D189" s="185"/>
    </row>
    <row r="190" spans="1:4" s="107" customFormat="1">
      <c r="A190" s="185"/>
      <c r="B190" s="185"/>
      <c r="C190" s="185"/>
      <c r="D190" s="185"/>
    </row>
    <row r="191" spans="1:4" s="107" customFormat="1">
      <c r="A191" s="185"/>
      <c r="B191" s="185"/>
      <c r="C191" s="185"/>
      <c r="D191" s="185"/>
    </row>
    <row r="192" spans="1:4" s="107" customFormat="1">
      <c r="A192" s="185"/>
      <c r="B192" s="185"/>
      <c r="C192" s="185"/>
      <c r="D192" s="185"/>
    </row>
    <row r="193" spans="1:4" s="107" customFormat="1">
      <c r="A193" s="185"/>
      <c r="B193" s="185"/>
      <c r="C193" s="185"/>
      <c r="D193" s="185"/>
    </row>
    <row r="194" spans="1:4" s="107" customFormat="1">
      <c r="A194" s="185"/>
      <c r="B194" s="185"/>
      <c r="C194" s="185"/>
      <c r="D194" s="185"/>
    </row>
    <row r="195" spans="1:4" s="107" customFormat="1">
      <c r="A195" s="185"/>
      <c r="B195" s="185"/>
      <c r="C195" s="185"/>
      <c r="D195" s="185"/>
    </row>
    <row r="196" spans="1:4" s="107" customFormat="1">
      <c r="A196" s="185"/>
      <c r="B196" s="185"/>
      <c r="C196" s="185"/>
      <c r="D196" s="185"/>
    </row>
    <row r="197" spans="1:4" s="107" customFormat="1">
      <c r="A197" s="185"/>
      <c r="B197" s="185"/>
      <c r="C197" s="185"/>
      <c r="D197" s="185"/>
    </row>
    <row r="198" spans="1:4" s="107" customFormat="1">
      <c r="A198" s="185"/>
      <c r="B198" s="185"/>
      <c r="C198" s="185"/>
      <c r="D198" s="185"/>
    </row>
    <row r="199" spans="1:4" s="107" customFormat="1">
      <c r="A199" s="185"/>
      <c r="B199" s="185"/>
      <c r="C199" s="185"/>
      <c r="D199" s="185"/>
    </row>
    <row r="200" spans="1:4" s="107" customFormat="1">
      <c r="A200" s="185"/>
      <c r="B200" s="185"/>
      <c r="C200" s="185"/>
      <c r="D200" s="185"/>
    </row>
    <row r="201" spans="1:4" s="107" customFormat="1">
      <c r="A201" s="185"/>
      <c r="B201" s="185"/>
      <c r="C201" s="185"/>
      <c r="D201" s="185"/>
    </row>
    <row r="202" spans="1:4" s="107" customFormat="1">
      <c r="A202" s="185"/>
      <c r="B202" s="185"/>
      <c r="C202" s="185"/>
      <c r="D202" s="185"/>
    </row>
    <row r="203" spans="1:4" s="107" customFormat="1">
      <c r="A203" s="185"/>
      <c r="B203" s="185"/>
      <c r="C203" s="185"/>
      <c r="D203" s="185"/>
    </row>
    <row r="204" spans="1:4" s="107" customFormat="1">
      <c r="A204" s="185"/>
      <c r="B204" s="185"/>
      <c r="C204" s="185"/>
      <c r="D204" s="185"/>
    </row>
    <row r="205" spans="1:4" s="107" customFormat="1">
      <c r="A205" s="185"/>
      <c r="B205" s="185"/>
      <c r="C205" s="185"/>
      <c r="D205" s="185"/>
    </row>
    <row r="206" spans="1:4" s="107" customFormat="1">
      <c r="A206" s="185"/>
      <c r="B206" s="185"/>
      <c r="C206" s="185"/>
      <c r="D206" s="185"/>
    </row>
    <row r="207" spans="1:4" s="107" customFormat="1">
      <c r="A207" s="185"/>
      <c r="B207" s="185"/>
      <c r="C207" s="185"/>
      <c r="D207" s="185"/>
    </row>
    <row r="208" spans="1:4" s="107" customFormat="1">
      <c r="A208" s="185"/>
      <c r="B208" s="185"/>
      <c r="C208" s="185"/>
      <c r="D208" s="185"/>
    </row>
    <row r="209" spans="1:4" s="107" customFormat="1">
      <c r="A209" s="185"/>
      <c r="B209" s="185"/>
      <c r="C209" s="185"/>
      <c r="D209" s="185"/>
    </row>
    <row r="210" spans="1:4" s="107" customFormat="1">
      <c r="A210" s="185"/>
      <c r="B210" s="185"/>
      <c r="C210" s="185"/>
      <c r="D210" s="185"/>
    </row>
    <row r="211" spans="1:4" s="107" customFormat="1">
      <c r="A211" s="185"/>
      <c r="B211" s="185"/>
      <c r="C211" s="185"/>
      <c r="D211" s="185"/>
    </row>
    <row r="212" spans="1:4" s="107" customFormat="1">
      <c r="A212" s="185"/>
      <c r="B212" s="185"/>
      <c r="C212" s="185"/>
      <c r="D212" s="185"/>
    </row>
    <row r="213" spans="1:4" s="107" customFormat="1">
      <c r="A213" s="185"/>
      <c r="B213" s="185"/>
      <c r="C213" s="185"/>
      <c r="D213" s="185"/>
    </row>
    <row r="214" spans="1:4" s="107" customFormat="1">
      <c r="A214" s="185"/>
      <c r="B214" s="185"/>
      <c r="C214" s="185"/>
      <c r="D214" s="185"/>
    </row>
    <row r="215" spans="1:4" s="107" customFormat="1">
      <c r="A215" s="185"/>
      <c r="B215" s="185"/>
      <c r="C215" s="185"/>
      <c r="D215" s="185"/>
    </row>
    <row r="216" spans="1:4" s="107" customFormat="1">
      <c r="A216" s="185"/>
      <c r="B216" s="185"/>
      <c r="C216" s="185"/>
      <c r="D216" s="185"/>
    </row>
    <row r="217" spans="1:4" s="107" customFormat="1">
      <c r="A217" s="185"/>
      <c r="B217" s="185"/>
      <c r="C217" s="185"/>
      <c r="D217" s="185"/>
    </row>
    <row r="218" spans="1:4" s="107" customFormat="1">
      <c r="A218" s="185"/>
      <c r="B218" s="185"/>
      <c r="C218" s="185"/>
      <c r="D218" s="185"/>
    </row>
    <row r="219" spans="1:4" s="107" customFormat="1">
      <c r="A219" s="185"/>
      <c r="B219" s="185"/>
      <c r="C219" s="185"/>
      <c r="D219" s="185"/>
    </row>
    <row r="220" spans="1:4" s="107" customFormat="1">
      <c r="A220" s="185"/>
      <c r="B220" s="185"/>
      <c r="C220" s="185"/>
      <c r="D220" s="185"/>
    </row>
    <row r="221" spans="1:4" s="107" customFormat="1">
      <c r="A221" s="185"/>
      <c r="B221" s="185"/>
      <c r="C221" s="185"/>
      <c r="D221" s="185"/>
    </row>
    <row r="222" spans="1:4" s="107" customFormat="1">
      <c r="A222" s="185"/>
      <c r="B222" s="185"/>
      <c r="C222" s="185"/>
      <c r="D222" s="185"/>
    </row>
    <row r="223" spans="1:4" s="107" customFormat="1">
      <c r="A223" s="185"/>
      <c r="B223" s="185"/>
      <c r="C223" s="185"/>
      <c r="D223" s="185"/>
    </row>
    <row r="224" spans="1:4" s="107" customFormat="1">
      <c r="A224" s="185"/>
      <c r="B224" s="185"/>
      <c r="C224" s="185"/>
      <c r="D224" s="185"/>
    </row>
    <row r="225" spans="1:4" s="107" customFormat="1">
      <c r="A225" s="185"/>
      <c r="B225" s="185"/>
      <c r="C225" s="185"/>
      <c r="D225" s="185"/>
    </row>
    <row r="226" spans="1:4" s="107" customFormat="1">
      <c r="A226" s="185"/>
      <c r="B226" s="185"/>
      <c r="C226" s="185"/>
      <c r="D226" s="185"/>
    </row>
    <row r="227" spans="1:4" s="107" customFormat="1">
      <c r="A227" s="185"/>
      <c r="B227" s="185"/>
      <c r="C227" s="185"/>
      <c r="D227" s="185"/>
    </row>
    <row r="228" spans="1:4" s="107" customFormat="1">
      <c r="A228" s="185"/>
      <c r="B228" s="185"/>
      <c r="C228" s="185"/>
      <c r="D228" s="185"/>
    </row>
    <row r="229" spans="1:4" s="107" customFormat="1">
      <c r="A229" s="185"/>
      <c r="B229" s="185"/>
      <c r="C229" s="185"/>
      <c r="D229" s="185"/>
    </row>
    <row r="230" spans="1:4" s="107" customFormat="1">
      <c r="A230" s="185"/>
      <c r="B230" s="185"/>
      <c r="C230" s="185"/>
      <c r="D230" s="185"/>
    </row>
    <row r="231" spans="1:4" s="107" customFormat="1">
      <c r="A231" s="185"/>
      <c r="B231" s="185"/>
      <c r="C231" s="185"/>
      <c r="D231" s="185"/>
    </row>
    <row r="232" spans="1:4" s="107" customFormat="1">
      <c r="A232" s="185"/>
      <c r="B232" s="185"/>
      <c r="C232" s="185"/>
      <c r="D232" s="185"/>
    </row>
    <row r="233" spans="1:4" s="107" customFormat="1">
      <c r="A233" s="185"/>
      <c r="B233" s="185"/>
      <c r="C233" s="185"/>
      <c r="D233" s="185"/>
    </row>
    <row r="234" spans="1:4" s="107" customFormat="1">
      <c r="A234" s="185"/>
      <c r="B234" s="185"/>
      <c r="C234" s="185"/>
      <c r="D234" s="185"/>
    </row>
    <row r="235" spans="1:4" s="107" customFormat="1">
      <c r="A235" s="185"/>
      <c r="B235" s="185"/>
      <c r="C235" s="185"/>
      <c r="D235" s="185"/>
    </row>
    <row r="236" spans="1:4" s="107" customFormat="1">
      <c r="A236" s="185"/>
      <c r="B236" s="185"/>
      <c r="C236" s="185"/>
      <c r="D236" s="185"/>
    </row>
    <row r="237" spans="1:4" s="107" customFormat="1">
      <c r="A237" s="185"/>
      <c r="B237" s="185"/>
      <c r="C237" s="185"/>
      <c r="D237" s="185"/>
    </row>
    <row r="238" spans="1:4" s="107" customFormat="1">
      <c r="A238" s="185"/>
      <c r="B238" s="185"/>
      <c r="C238" s="185"/>
      <c r="D238" s="185"/>
    </row>
    <row r="239" spans="1:4" s="107" customFormat="1">
      <c r="A239" s="185"/>
      <c r="B239" s="185"/>
      <c r="C239" s="185"/>
      <c r="D239" s="185"/>
    </row>
    <row r="240" spans="1:4" s="107" customFormat="1">
      <c r="A240" s="185"/>
      <c r="B240" s="185"/>
      <c r="C240" s="185"/>
      <c r="D240" s="185"/>
    </row>
    <row r="241" spans="1:4" s="107" customFormat="1">
      <c r="A241" s="185"/>
      <c r="B241" s="185"/>
      <c r="C241" s="185"/>
      <c r="D241" s="185"/>
    </row>
    <row r="242" spans="1:4" s="107" customFormat="1">
      <c r="A242" s="185"/>
      <c r="B242" s="185"/>
      <c r="C242" s="185"/>
      <c r="D242" s="185"/>
    </row>
    <row r="243" spans="1:4" s="107" customFormat="1">
      <c r="A243" s="185"/>
      <c r="B243" s="185"/>
      <c r="C243" s="185"/>
      <c r="D243" s="185"/>
    </row>
    <row r="244" spans="1:4" s="107" customFormat="1">
      <c r="A244" s="185"/>
      <c r="B244" s="185"/>
      <c r="C244" s="185"/>
      <c r="D244" s="185"/>
    </row>
    <row r="245" spans="1:4" s="107" customFormat="1">
      <c r="A245" s="185"/>
      <c r="B245" s="185"/>
      <c r="C245" s="185"/>
      <c r="D245" s="185"/>
    </row>
    <row r="246" spans="1:4" s="107" customFormat="1">
      <c r="A246" s="185"/>
      <c r="B246" s="185"/>
      <c r="C246" s="185"/>
      <c r="D246" s="185"/>
    </row>
    <row r="247" spans="1:4" s="107" customFormat="1">
      <c r="A247" s="185"/>
      <c r="B247" s="185"/>
      <c r="C247" s="185"/>
      <c r="D247" s="185"/>
    </row>
    <row r="248" spans="1:4" s="107" customFormat="1">
      <c r="A248" s="185"/>
      <c r="B248" s="185"/>
      <c r="C248" s="185"/>
      <c r="D248" s="185"/>
    </row>
    <row r="249" spans="1:4" s="107" customFormat="1">
      <c r="A249" s="185"/>
      <c r="B249" s="185"/>
      <c r="C249" s="185"/>
      <c r="D249" s="185"/>
    </row>
    <row r="250" spans="1:4" s="107" customFormat="1">
      <c r="A250" s="185"/>
      <c r="B250" s="185"/>
      <c r="C250" s="185"/>
      <c r="D250" s="185"/>
    </row>
    <row r="251" spans="1:4" s="107" customFormat="1">
      <c r="A251" s="185"/>
      <c r="B251" s="185"/>
      <c r="C251" s="185"/>
      <c r="D251" s="185"/>
    </row>
    <row r="252" spans="1:4" s="107" customFormat="1">
      <c r="A252" s="185"/>
      <c r="B252" s="185"/>
      <c r="C252" s="185"/>
      <c r="D252" s="185"/>
    </row>
    <row r="253" spans="1:4" s="107" customFormat="1">
      <c r="A253" s="185"/>
      <c r="B253" s="185"/>
      <c r="C253" s="185"/>
      <c r="D253" s="185"/>
    </row>
    <row r="254" spans="1:4" s="107" customFormat="1">
      <c r="A254" s="185"/>
      <c r="B254" s="185"/>
      <c r="C254" s="185"/>
      <c r="D254" s="185"/>
    </row>
    <row r="255" spans="1:4" s="107" customFormat="1">
      <c r="A255" s="185"/>
      <c r="B255" s="185"/>
      <c r="C255" s="185"/>
      <c r="D255" s="185"/>
    </row>
    <row r="256" spans="1:4" s="107" customFormat="1">
      <c r="A256" s="185"/>
      <c r="B256" s="185"/>
      <c r="C256" s="185"/>
      <c r="D256" s="185"/>
    </row>
    <row r="257" spans="1:4" s="107" customFormat="1">
      <c r="A257" s="185"/>
      <c r="B257" s="185"/>
      <c r="C257" s="185"/>
      <c r="D257" s="185"/>
    </row>
    <row r="258" spans="1:4" s="107" customFormat="1">
      <c r="A258" s="185"/>
      <c r="B258" s="185"/>
      <c r="C258" s="185"/>
      <c r="D258" s="185"/>
    </row>
    <row r="259" spans="1:4" s="107" customFormat="1">
      <c r="A259" s="185"/>
      <c r="B259" s="185"/>
      <c r="C259" s="185"/>
      <c r="D259" s="185"/>
    </row>
    <row r="260" spans="1:4" s="107" customFormat="1">
      <c r="A260" s="185"/>
      <c r="B260" s="185"/>
      <c r="C260" s="185"/>
      <c r="D260" s="185"/>
    </row>
    <row r="261" spans="1:4" s="107" customFormat="1">
      <c r="A261" s="185"/>
      <c r="B261" s="185"/>
      <c r="C261" s="185"/>
      <c r="D261" s="185"/>
    </row>
    <row r="262" spans="1:4" s="107" customFormat="1">
      <c r="A262" s="185"/>
      <c r="B262" s="185"/>
      <c r="C262" s="185"/>
      <c r="D262" s="185"/>
    </row>
    <row r="263" spans="1:4" s="107" customFormat="1">
      <c r="A263" s="185"/>
      <c r="B263" s="185"/>
      <c r="C263" s="185"/>
      <c r="D263" s="185"/>
    </row>
    <row r="264" spans="1:4" s="107" customFormat="1">
      <c r="A264" s="185"/>
      <c r="B264" s="185"/>
      <c r="C264" s="185"/>
      <c r="D264" s="185"/>
    </row>
    <row r="265" spans="1:4" s="107" customFormat="1">
      <c r="A265" s="185"/>
      <c r="B265" s="185"/>
      <c r="C265" s="185"/>
      <c r="D265" s="185"/>
    </row>
    <row r="266" spans="1:4" s="107" customFormat="1">
      <c r="A266" s="185"/>
      <c r="B266" s="185"/>
      <c r="C266" s="185"/>
      <c r="D266" s="185"/>
    </row>
    <row r="267" spans="1:4" s="107" customFormat="1">
      <c r="A267" s="185"/>
      <c r="B267" s="185"/>
      <c r="C267" s="185"/>
      <c r="D267" s="185"/>
    </row>
    <row r="268" spans="1:4" s="107" customFormat="1">
      <c r="A268" s="185"/>
      <c r="B268" s="185"/>
      <c r="C268" s="185"/>
      <c r="D268" s="185"/>
    </row>
    <row r="269" spans="1:4" s="107" customFormat="1">
      <c r="A269" s="185"/>
      <c r="B269" s="185"/>
      <c r="C269" s="185"/>
      <c r="D269" s="185"/>
    </row>
    <row r="270" spans="1:4" s="107" customFormat="1">
      <c r="A270" s="185"/>
      <c r="B270" s="185"/>
      <c r="C270" s="185"/>
      <c r="D270" s="185"/>
    </row>
    <row r="271" spans="1:4" s="107" customFormat="1">
      <c r="A271" s="185"/>
      <c r="B271" s="185"/>
      <c r="C271" s="185"/>
      <c r="D271" s="185"/>
    </row>
    <row r="272" spans="1:4" s="107" customFormat="1">
      <c r="A272" s="185"/>
      <c r="B272" s="185"/>
      <c r="C272" s="185"/>
      <c r="D272" s="185"/>
    </row>
    <row r="273" spans="1:4" s="107" customFormat="1">
      <c r="A273" s="185"/>
      <c r="B273" s="185"/>
      <c r="C273" s="185"/>
      <c r="D273" s="185"/>
    </row>
    <row r="274" spans="1:4" s="107" customFormat="1">
      <c r="A274" s="185"/>
      <c r="B274" s="185"/>
      <c r="C274" s="185"/>
      <c r="D274" s="185"/>
    </row>
    <row r="275" spans="1:4" s="107" customFormat="1">
      <c r="A275" s="185"/>
      <c r="B275" s="185"/>
      <c r="C275" s="185"/>
      <c r="D275" s="185"/>
    </row>
    <row r="276" spans="1:4" s="107" customFormat="1">
      <c r="A276" s="185"/>
      <c r="B276" s="185"/>
      <c r="C276" s="185"/>
      <c r="D276" s="185"/>
    </row>
    <row r="277" spans="1:4" s="107" customFormat="1">
      <c r="A277" s="185"/>
      <c r="B277" s="185"/>
      <c r="C277" s="185"/>
      <c r="D277" s="185"/>
    </row>
    <row r="278" spans="1:4" s="107" customFormat="1">
      <c r="A278" s="185"/>
      <c r="B278" s="185"/>
      <c r="C278" s="185"/>
      <c r="D278" s="185"/>
    </row>
    <row r="279" spans="1:4" s="107" customFormat="1">
      <c r="A279" s="185"/>
      <c r="B279" s="185"/>
      <c r="C279" s="185"/>
      <c r="D279" s="185"/>
    </row>
    <row r="280" spans="1:4" s="107" customFormat="1">
      <c r="A280" s="185"/>
      <c r="B280" s="185"/>
      <c r="C280" s="185"/>
      <c r="D280" s="185"/>
    </row>
    <row r="281" spans="1:4" s="107" customFormat="1">
      <c r="A281" s="185"/>
      <c r="B281" s="185"/>
      <c r="C281" s="185"/>
      <c r="D281" s="185"/>
    </row>
    <row r="282" spans="1:4" s="107" customFormat="1">
      <c r="A282" s="185"/>
      <c r="B282" s="185"/>
      <c r="C282" s="185"/>
      <c r="D282" s="185"/>
    </row>
    <row r="283" spans="1:4" s="107" customFormat="1">
      <c r="A283" s="185"/>
      <c r="B283" s="185"/>
      <c r="C283" s="185"/>
      <c r="D283" s="185"/>
    </row>
    <row r="284" spans="1:4" s="107" customFormat="1">
      <c r="A284" s="185"/>
      <c r="B284" s="185"/>
      <c r="C284" s="185"/>
      <c r="D284" s="185"/>
    </row>
    <row r="285" spans="1:4" s="107" customFormat="1">
      <c r="A285" s="185"/>
      <c r="B285" s="185"/>
      <c r="C285" s="185"/>
      <c r="D285" s="185"/>
    </row>
    <row r="286" spans="1:4" s="107" customFormat="1">
      <c r="A286" s="185"/>
      <c r="B286" s="185"/>
      <c r="C286" s="185"/>
      <c r="D286" s="185"/>
    </row>
    <row r="287" spans="1:4" s="107" customFormat="1">
      <c r="A287" s="185"/>
      <c r="B287" s="185"/>
      <c r="C287" s="185"/>
      <c r="D287" s="185"/>
    </row>
    <row r="288" spans="1:4" s="107" customFormat="1">
      <c r="A288" s="185"/>
      <c r="B288" s="185"/>
      <c r="C288" s="185"/>
      <c r="D288" s="185"/>
    </row>
    <row r="289" spans="1:4" s="107" customFormat="1">
      <c r="A289" s="185"/>
      <c r="B289" s="185"/>
      <c r="C289" s="185"/>
      <c r="D289" s="185"/>
    </row>
    <row r="290" spans="1:4" s="107" customFormat="1">
      <c r="A290" s="185"/>
      <c r="B290" s="185"/>
      <c r="C290" s="185"/>
      <c r="D290" s="185"/>
    </row>
    <row r="291" spans="1:4" s="107" customFormat="1">
      <c r="A291" s="185"/>
      <c r="B291" s="185"/>
      <c r="C291" s="185"/>
      <c r="D291" s="185"/>
    </row>
    <row r="292" spans="1:4" s="107" customFormat="1">
      <c r="A292" s="185"/>
      <c r="B292" s="185"/>
      <c r="C292" s="185"/>
      <c r="D292" s="185"/>
    </row>
    <row r="293" spans="1:4" s="107" customFormat="1">
      <c r="A293" s="185"/>
      <c r="B293" s="185"/>
      <c r="C293" s="185"/>
      <c r="D293" s="185"/>
    </row>
    <row r="294" spans="1:4" s="107" customFormat="1">
      <c r="A294" s="185"/>
      <c r="B294" s="185"/>
      <c r="C294" s="185"/>
      <c r="D294" s="185"/>
    </row>
    <row r="295" spans="1:4" s="107" customFormat="1">
      <c r="A295" s="185"/>
      <c r="B295" s="185"/>
      <c r="C295" s="185"/>
      <c r="D295" s="185"/>
    </row>
    <row r="296" spans="1:4" s="107" customFormat="1">
      <c r="A296" s="185"/>
      <c r="B296" s="185"/>
      <c r="C296" s="185"/>
      <c r="D296" s="185"/>
    </row>
    <row r="297" spans="1:4" s="107" customFormat="1">
      <c r="A297" s="185"/>
      <c r="B297" s="185"/>
      <c r="C297" s="185"/>
      <c r="D297" s="185"/>
    </row>
    <row r="298" spans="1:4" s="107" customFormat="1">
      <c r="A298" s="185"/>
      <c r="B298" s="185"/>
      <c r="C298" s="185"/>
      <c r="D298" s="185"/>
    </row>
    <row r="299" spans="1:4" s="107" customFormat="1">
      <c r="A299" s="185"/>
      <c r="B299" s="185"/>
      <c r="C299" s="185"/>
      <c r="D299" s="185"/>
    </row>
    <row r="300" spans="1:4" s="107" customFormat="1">
      <c r="A300" s="185"/>
      <c r="B300" s="185"/>
      <c r="C300" s="185"/>
      <c r="D300" s="185"/>
    </row>
    <row r="301" spans="1:4" s="107" customFormat="1">
      <c r="A301" s="185"/>
      <c r="B301" s="185"/>
      <c r="C301" s="185"/>
      <c r="D301" s="185"/>
    </row>
    <row r="302" spans="1:4" s="107" customFormat="1">
      <c r="A302" s="185"/>
      <c r="B302" s="185"/>
      <c r="C302" s="185"/>
      <c r="D302" s="185"/>
    </row>
    <row r="303" spans="1:4" s="107" customFormat="1">
      <c r="A303" s="185"/>
      <c r="B303" s="185"/>
      <c r="C303" s="185"/>
      <c r="D303" s="185"/>
    </row>
    <row r="304" spans="1:4" s="107" customFormat="1">
      <c r="A304" s="185"/>
      <c r="B304" s="185"/>
      <c r="C304" s="185"/>
      <c r="D304" s="185"/>
    </row>
    <row r="305" spans="1:4" s="107" customFormat="1">
      <c r="A305" s="185"/>
      <c r="B305" s="185"/>
      <c r="C305" s="185"/>
      <c r="D305" s="185"/>
    </row>
    <row r="306" spans="1:4" s="107" customFormat="1">
      <c r="A306" s="185"/>
      <c r="B306" s="185"/>
      <c r="C306" s="185"/>
      <c r="D306" s="185"/>
    </row>
    <row r="307" spans="1:4" s="107" customFormat="1">
      <c r="A307" s="185"/>
      <c r="B307" s="185"/>
      <c r="C307" s="185"/>
      <c r="D307" s="185"/>
    </row>
    <row r="308" spans="1:4" s="107" customFormat="1">
      <c r="A308" s="185"/>
      <c r="B308" s="185"/>
      <c r="C308" s="185"/>
      <c r="D308" s="185"/>
    </row>
    <row r="309" spans="1:4" s="107" customFormat="1">
      <c r="A309" s="185"/>
      <c r="B309" s="185"/>
      <c r="C309" s="185"/>
      <c r="D309" s="185"/>
    </row>
    <row r="310" spans="1:4" s="107" customFormat="1">
      <c r="A310" s="185"/>
      <c r="B310" s="185"/>
      <c r="C310" s="185"/>
      <c r="D310" s="185"/>
    </row>
    <row r="311" spans="1:4" s="107" customFormat="1">
      <c r="A311" s="185"/>
      <c r="B311" s="185"/>
      <c r="C311" s="185"/>
      <c r="D311" s="185"/>
    </row>
    <row r="312" spans="1:4" s="107" customFormat="1">
      <c r="A312" s="185"/>
      <c r="B312" s="185"/>
      <c r="C312" s="185"/>
      <c r="D312" s="185"/>
    </row>
    <row r="313" spans="1:4" s="107" customFormat="1">
      <c r="A313" s="185"/>
      <c r="B313" s="185"/>
      <c r="C313" s="185"/>
      <c r="D313" s="185"/>
    </row>
    <row r="314" spans="1:4" s="107" customFormat="1">
      <c r="A314" s="185"/>
      <c r="B314" s="185"/>
      <c r="C314" s="185"/>
      <c r="D314" s="185"/>
    </row>
    <row r="315" spans="1:4" s="107" customFormat="1">
      <c r="A315" s="185"/>
      <c r="B315" s="185"/>
      <c r="C315" s="185"/>
      <c r="D315" s="185"/>
    </row>
    <row r="316" spans="1:4" s="107" customFormat="1">
      <c r="A316" s="185"/>
      <c r="B316" s="185"/>
      <c r="C316" s="185"/>
      <c r="D316" s="185"/>
    </row>
    <row r="317" spans="1:4" s="107" customFormat="1">
      <c r="A317" s="185"/>
      <c r="B317" s="185"/>
      <c r="C317" s="185"/>
      <c r="D317" s="185"/>
    </row>
    <row r="318" spans="1:4" s="107" customFormat="1">
      <c r="A318" s="185"/>
      <c r="B318" s="185"/>
      <c r="C318" s="185"/>
      <c r="D318" s="185"/>
    </row>
    <row r="319" spans="1:4" s="107" customFormat="1">
      <c r="A319" s="185"/>
      <c r="B319" s="185"/>
      <c r="C319" s="185"/>
      <c r="D319" s="185"/>
    </row>
    <row r="320" spans="1:4" s="107" customFormat="1">
      <c r="A320" s="185"/>
      <c r="B320" s="185"/>
      <c r="C320" s="185"/>
      <c r="D320" s="185"/>
    </row>
    <row r="321" spans="1:4" s="107" customFormat="1">
      <c r="A321" s="185"/>
      <c r="B321" s="185"/>
      <c r="C321" s="185"/>
      <c r="D321" s="185"/>
    </row>
    <row r="322" spans="1:4" s="107" customFormat="1">
      <c r="A322" s="185"/>
      <c r="B322" s="185"/>
      <c r="C322" s="185"/>
      <c r="D322" s="185"/>
    </row>
    <row r="323" spans="1:4" s="107" customFormat="1">
      <c r="A323" s="185"/>
      <c r="B323" s="185"/>
      <c r="C323" s="185"/>
      <c r="D323" s="185"/>
    </row>
    <row r="324" spans="1:4" s="107" customFormat="1">
      <c r="A324" s="185"/>
      <c r="B324" s="185"/>
      <c r="C324" s="185"/>
      <c r="D324" s="185"/>
    </row>
    <row r="325" spans="1:4" s="107" customFormat="1">
      <c r="A325" s="185"/>
      <c r="B325" s="185"/>
      <c r="C325" s="185"/>
      <c r="D325" s="185"/>
    </row>
    <row r="326" spans="1:4" s="107" customFormat="1">
      <c r="A326" s="185"/>
      <c r="B326" s="185"/>
      <c r="C326" s="185"/>
      <c r="D326" s="185"/>
    </row>
    <row r="327" spans="1:4" s="107" customFormat="1">
      <c r="A327" s="185"/>
      <c r="B327" s="185"/>
      <c r="C327" s="185"/>
      <c r="D327" s="185"/>
    </row>
    <row r="328" spans="1:4" s="107" customFormat="1">
      <c r="A328" s="185"/>
      <c r="B328" s="185"/>
      <c r="C328" s="185"/>
      <c r="D328" s="185"/>
    </row>
    <row r="329" spans="1:4" s="107" customFormat="1">
      <c r="A329" s="185"/>
      <c r="B329" s="185"/>
      <c r="C329" s="185"/>
      <c r="D329" s="185"/>
    </row>
    <row r="330" spans="1:4" s="107" customFormat="1">
      <c r="A330" s="185"/>
      <c r="B330" s="185"/>
      <c r="C330" s="185"/>
      <c r="D330" s="185"/>
    </row>
    <row r="331" spans="1:4" s="107" customFormat="1">
      <c r="A331" s="185"/>
      <c r="B331" s="185"/>
      <c r="C331" s="185"/>
      <c r="D331" s="185"/>
    </row>
    <row r="332" spans="1:4" s="107" customFormat="1">
      <c r="A332" s="185"/>
      <c r="B332" s="185"/>
      <c r="C332" s="185"/>
      <c r="D332" s="185"/>
    </row>
    <row r="333" spans="1:4" s="107" customFormat="1">
      <c r="A333" s="185"/>
      <c r="B333" s="185"/>
      <c r="C333" s="185"/>
      <c r="D333" s="185"/>
    </row>
    <row r="334" spans="1:4" s="107" customFormat="1">
      <c r="A334" s="185"/>
      <c r="B334" s="185"/>
      <c r="C334" s="185"/>
      <c r="D334" s="185"/>
    </row>
    <row r="335" spans="1:4" s="107" customFormat="1">
      <c r="A335" s="185"/>
      <c r="B335" s="185"/>
      <c r="C335" s="185"/>
      <c r="D335" s="185"/>
    </row>
    <row r="336" spans="1:4" s="107" customFormat="1">
      <c r="A336" s="185"/>
      <c r="B336" s="185"/>
      <c r="C336" s="185"/>
      <c r="D336" s="185"/>
    </row>
    <row r="337" spans="1:4" s="107" customFormat="1">
      <c r="A337" s="185"/>
      <c r="B337" s="185"/>
      <c r="C337" s="185"/>
      <c r="D337" s="185"/>
    </row>
    <row r="338" spans="1:4" s="107" customFormat="1">
      <c r="A338" s="185"/>
      <c r="B338" s="185"/>
      <c r="C338" s="185"/>
      <c r="D338" s="185"/>
    </row>
    <row r="339" spans="1:4" s="107" customFormat="1">
      <c r="A339" s="185"/>
      <c r="B339" s="185"/>
      <c r="C339" s="185"/>
      <c r="D339" s="185"/>
    </row>
    <row r="340" spans="1:4" s="107" customFormat="1">
      <c r="A340" s="185"/>
      <c r="B340" s="185"/>
      <c r="C340" s="185"/>
      <c r="D340" s="185"/>
    </row>
    <row r="341" spans="1:4" s="107" customFormat="1">
      <c r="A341" s="185"/>
      <c r="B341" s="185"/>
      <c r="C341" s="185"/>
      <c r="D341" s="185"/>
    </row>
    <row r="342" spans="1:4" s="107" customFormat="1">
      <c r="A342" s="185"/>
      <c r="B342" s="185"/>
      <c r="C342" s="185"/>
      <c r="D342" s="185"/>
    </row>
    <row r="343" spans="1:4" s="107" customFormat="1">
      <c r="A343" s="185"/>
      <c r="B343" s="185"/>
      <c r="C343" s="185"/>
      <c r="D343" s="185"/>
    </row>
    <row r="344" spans="1:4" s="107" customFormat="1">
      <c r="A344" s="185"/>
      <c r="B344" s="185"/>
      <c r="C344" s="185"/>
      <c r="D344" s="185"/>
    </row>
    <row r="345" spans="1:4" s="107" customFormat="1">
      <c r="A345" s="185"/>
      <c r="B345" s="185"/>
      <c r="C345" s="185"/>
      <c r="D345" s="185"/>
    </row>
    <row r="346" spans="1:4" s="107" customFormat="1">
      <c r="A346" s="185"/>
      <c r="B346" s="185"/>
      <c r="C346" s="185"/>
      <c r="D346" s="185"/>
    </row>
    <row r="347" spans="1:4" s="107" customFormat="1">
      <c r="A347" s="185"/>
      <c r="B347" s="185"/>
      <c r="C347" s="185"/>
      <c r="D347" s="185"/>
    </row>
    <row r="348" spans="1:4" s="107" customFormat="1">
      <c r="A348" s="185"/>
      <c r="B348" s="185"/>
      <c r="C348" s="185"/>
      <c r="D348" s="185"/>
    </row>
    <row r="349" spans="1:4" s="107" customFormat="1">
      <c r="A349" s="185"/>
      <c r="B349" s="185"/>
      <c r="C349" s="185"/>
      <c r="D349" s="185"/>
    </row>
    <row r="350" spans="1:4" s="107" customFormat="1">
      <c r="A350" s="185"/>
      <c r="B350" s="185"/>
      <c r="C350" s="185"/>
      <c r="D350" s="185"/>
    </row>
    <row r="351" spans="1:4" s="107" customFormat="1">
      <c r="A351" s="185"/>
      <c r="B351" s="185"/>
      <c r="C351" s="185"/>
      <c r="D351" s="185"/>
    </row>
    <row r="352" spans="1:4" s="107" customFormat="1">
      <c r="A352" s="185"/>
      <c r="B352" s="185"/>
      <c r="C352" s="185"/>
      <c r="D352" s="185"/>
    </row>
    <row r="353" spans="1:4" s="107" customFormat="1">
      <c r="A353" s="185"/>
      <c r="B353" s="185"/>
      <c r="C353" s="185"/>
      <c r="D353" s="185"/>
    </row>
    <row r="354" spans="1:4" s="107" customFormat="1">
      <c r="A354" s="185"/>
      <c r="B354" s="185"/>
      <c r="C354" s="185"/>
      <c r="D354" s="185"/>
    </row>
    <row r="355" spans="1:4" s="107" customFormat="1">
      <c r="A355" s="185"/>
      <c r="B355" s="185"/>
      <c r="C355" s="185"/>
      <c r="D355" s="185"/>
    </row>
    <row r="356" spans="1:4" s="107" customFormat="1">
      <c r="A356" s="185"/>
      <c r="B356" s="185"/>
      <c r="C356" s="185"/>
      <c r="D356" s="185"/>
    </row>
    <row r="357" spans="1:4" s="107" customFormat="1">
      <c r="A357" s="185"/>
      <c r="B357" s="185"/>
      <c r="C357" s="185"/>
      <c r="D357" s="185"/>
    </row>
    <row r="358" spans="1:4" s="107" customFormat="1">
      <c r="A358" s="185"/>
      <c r="B358" s="185"/>
      <c r="C358" s="185"/>
      <c r="D358" s="185"/>
    </row>
    <row r="359" spans="1:4" s="107" customFormat="1">
      <c r="A359" s="185"/>
      <c r="B359" s="185"/>
      <c r="C359" s="185"/>
      <c r="D359" s="185"/>
    </row>
    <row r="360" spans="1:4" s="107" customFormat="1">
      <c r="A360" s="185"/>
      <c r="B360" s="185"/>
      <c r="C360" s="185"/>
      <c r="D360" s="185"/>
    </row>
    <row r="361" spans="1:4" s="107" customFormat="1">
      <c r="A361" s="185"/>
      <c r="B361" s="185"/>
      <c r="C361" s="185"/>
      <c r="D361" s="185"/>
    </row>
    <row r="362" spans="1:4" s="107" customFormat="1">
      <c r="A362" s="185"/>
      <c r="B362" s="185"/>
      <c r="C362" s="185"/>
      <c r="D362" s="185"/>
    </row>
    <row r="363" spans="1:4" s="107" customFormat="1">
      <c r="A363" s="185"/>
      <c r="B363" s="185"/>
      <c r="C363" s="185"/>
      <c r="D363" s="185"/>
    </row>
    <row r="364" spans="1:4" s="107" customFormat="1">
      <c r="A364" s="185"/>
      <c r="B364" s="185"/>
      <c r="C364" s="185"/>
      <c r="D364" s="185"/>
    </row>
    <row r="365" spans="1:4" s="107" customFormat="1">
      <c r="A365" s="185"/>
      <c r="B365" s="185"/>
      <c r="C365" s="185"/>
      <c r="D365" s="185"/>
    </row>
    <row r="366" spans="1:4" s="107" customFormat="1">
      <c r="A366" s="185"/>
      <c r="B366" s="185"/>
      <c r="C366" s="185"/>
      <c r="D366" s="185"/>
    </row>
    <row r="367" spans="1:4" s="107" customFormat="1">
      <c r="A367" s="185"/>
      <c r="B367" s="185"/>
      <c r="C367" s="185"/>
      <c r="D367" s="185"/>
    </row>
    <row r="368" spans="1:4" s="107" customFormat="1">
      <c r="A368" s="185"/>
      <c r="B368" s="185"/>
      <c r="C368" s="185"/>
      <c r="D368" s="185"/>
    </row>
    <row r="369" spans="1:4" s="107" customFormat="1">
      <c r="A369" s="185"/>
      <c r="B369" s="185"/>
      <c r="C369" s="185"/>
      <c r="D369" s="185"/>
    </row>
    <row r="370" spans="1:4" s="107" customFormat="1">
      <c r="A370" s="185"/>
      <c r="B370" s="185"/>
      <c r="C370" s="185"/>
      <c r="D370" s="185"/>
    </row>
    <row r="371" spans="1:4" s="107" customFormat="1">
      <c r="A371" s="185"/>
      <c r="B371" s="185"/>
      <c r="C371" s="185"/>
      <c r="D371" s="185"/>
    </row>
    <row r="372" spans="1:4" s="107" customFormat="1">
      <c r="A372" s="185"/>
      <c r="B372" s="185"/>
      <c r="C372" s="185"/>
      <c r="D372" s="185"/>
    </row>
    <row r="373" spans="1:4" s="107" customFormat="1">
      <c r="A373" s="185"/>
      <c r="B373" s="185"/>
      <c r="C373" s="185"/>
      <c r="D373" s="185"/>
    </row>
    <row r="374" spans="1:4" s="107" customFormat="1">
      <c r="A374" s="185"/>
      <c r="B374" s="185"/>
      <c r="C374" s="185"/>
      <c r="D374" s="185"/>
    </row>
    <row r="375" spans="1:4" s="107" customFormat="1">
      <c r="A375" s="185"/>
      <c r="B375" s="185"/>
      <c r="C375" s="185"/>
      <c r="D375" s="185"/>
    </row>
    <row r="376" spans="1:4" s="107" customFormat="1">
      <c r="A376" s="185"/>
      <c r="B376" s="185"/>
      <c r="C376" s="185"/>
      <c r="D376" s="185"/>
    </row>
    <row r="377" spans="1:4" s="107" customFormat="1">
      <c r="A377" s="185"/>
      <c r="B377" s="185"/>
      <c r="C377" s="185"/>
      <c r="D377" s="185"/>
    </row>
    <row r="378" spans="1:4" s="107" customFormat="1">
      <c r="A378" s="185"/>
      <c r="B378" s="185"/>
      <c r="C378" s="185"/>
      <c r="D378" s="185"/>
    </row>
    <row r="379" spans="1:4" s="107" customFormat="1">
      <c r="A379" s="185"/>
      <c r="B379" s="185"/>
      <c r="C379" s="185"/>
      <c r="D379" s="185"/>
    </row>
    <row r="380" spans="1:4" s="107" customFormat="1">
      <c r="A380" s="185"/>
      <c r="B380" s="185"/>
      <c r="C380" s="185"/>
      <c r="D380" s="185"/>
    </row>
    <row r="381" spans="1:4" s="107" customFormat="1">
      <c r="A381" s="185"/>
      <c r="B381" s="185"/>
      <c r="C381" s="185"/>
      <c r="D381" s="185"/>
    </row>
    <row r="382" spans="1:4" s="107" customFormat="1">
      <c r="A382" s="185"/>
      <c r="B382" s="185"/>
      <c r="C382" s="185"/>
      <c r="D382" s="185"/>
    </row>
    <row r="383" spans="1:4" s="107" customFormat="1">
      <c r="A383" s="185"/>
      <c r="B383" s="185"/>
      <c r="C383" s="185"/>
      <c r="D383" s="185"/>
    </row>
    <row r="384" spans="1:4" s="107" customFormat="1">
      <c r="A384" s="185"/>
      <c r="B384" s="185"/>
      <c r="C384" s="185"/>
      <c r="D384" s="185"/>
    </row>
    <row r="385" spans="1:4" s="107" customFormat="1">
      <c r="A385" s="185"/>
      <c r="B385" s="185"/>
      <c r="C385" s="185"/>
      <c r="D385" s="185"/>
    </row>
    <row r="386" spans="1:4" s="107" customFormat="1">
      <c r="A386" s="185"/>
      <c r="B386" s="185"/>
      <c r="C386" s="185"/>
      <c r="D386" s="185"/>
    </row>
    <row r="387" spans="1:4" s="107" customFormat="1">
      <c r="A387" s="185"/>
      <c r="B387" s="185"/>
      <c r="C387" s="185"/>
      <c r="D387" s="185"/>
    </row>
    <row r="388" spans="1:4" s="107" customFormat="1">
      <c r="A388" s="185"/>
      <c r="B388" s="185"/>
      <c r="C388" s="185"/>
      <c r="D388" s="185"/>
    </row>
    <row r="389" spans="1:4" s="107" customFormat="1">
      <c r="A389" s="185"/>
      <c r="B389" s="185"/>
      <c r="C389" s="185"/>
      <c r="D389" s="185"/>
    </row>
    <row r="390" spans="1:4" s="107" customFormat="1">
      <c r="A390" s="185"/>
      <c r="B390" s="185"/>
      <c r="C390" s="185"/>
      <c r="D390" s="185"/>
    </row>
    <row r="391" spans="1:4" s="107" customFormat="1">
      <c r="A391" s="185"/>
      <c r="B391" s="185"/>
      <c r="C391" s="185"/>
      <c r="D391" s="185"/>
    </row>
    <row r="392" spans="1:4" s="107" customFormat="1">
      <c r="A392" s="185"/>
      <c r="B392" s="185"/>
      <c r="C392" s="185"/>
      <c r="D392" s="185"/>
    </row>
    <row r="393" spans="1:4" s="107" customFormat="1">
      <c r="A393" s="185"/>
      <c r="B393" s="185"/>
      <c r="C393" s="185"/>
      <c r="D393" s="185"/>
    </row>
    <row r="394" spans="1:4" s="107" customFormat="1">
      <c r="A394" s="185"/>
      <c r="B394" s="185"/>
      <c r="C394" s="185"/>
      <c r="D394" s="185"/>
    </row>
    <row r="395" spans="1:4" s="107" customFormat="1">
      <c r="A395" s="185"/>
      <c r="B395" s="185"/>
      <c r="C395" s="185"/>
      <c r="D395" s="185"/>
    </row>
    <row r="396" spans="1:4" s="107" customFormat="1">
      <c r="A396" s="185"/>
      <c r="B396" s="185"/>
      <c r="C396" s="185"/>
      <c r="D396" s="185"/>
    </row>
    <row r="397" spans="1:4" s="107" customFormat="1">
      <c r="A397" s="185"/>
      <c r="B397" s="185"/>
      <c r="C397" s="185"/>
      <c r="D397" s="185"/>
    </row>
    <row r="398" spans="1:4" s="107" customFormat="1">
      <c r="A398" s="185"/>
      <c r="B398" s="185"/>
      <c r="C398" s="185"/>
      <c r="D398" s="185"/>
    </row>
    <row r="399" spans="1:4" s="107" customFormat="1">
      <c r="A399" s="185"/>
      <c r="B399" s="185"/>
      <c r="C399" s="185"/>
      <c r="D399" s="185"/>
    </row>
    <row r="400" spans="1:4" s="107" customFormat="1">
      <c r="A400" s="185"/>
      <c r="B400" s="185"/>
      <c r="C400" s="185"/>
      <c r="D400" s="185"/>
    </row>
    <row r="401" spans="1:4" s="107" customFormat="1">
      <c r="A401" s="185"/>
      <c r="B401" s="185"/>
      <c r="C401" s="185"/>
      <c r="D401" s="185"/>
    </row>
    <row r="402" spans="1:4" s="107" customFormat="1">
      <c r="A402" s="185"/>
      <c r="B402" s="185"/>
      <c r="C402" s="185"/>
      <c r="D402" s="185"/>
    </row>
    <row r="403" spans="1:4" s="107" customFormat="1">
      <c r="A403" s="185"/>
      <c r="B403" s="185"/>
      <c r="C403" s="185"/>
      <c r="D403" s="185"/>
    </row>
    <row r="404" spans="1:4" s="107" customFormat="1">
      <c r="A404" s="185"/>
      <c r="B404" s="185"/>
      <c r="C404" s="185"/>
      <c r="D404" s="185"/>
    </row>
    <row r="405" spans="1:4" s="107" customFormat="1">
      <c r="A405" s="185"/>
      <c r="B405" s="185"/>
      <c r="C405" s="185"/>
      <c r="D405" s="185"/>
    </row>
    <row r="406" spans="1:4" s="107" customFormat="1">
      <c r="A406" s="185"/>
      <c r="B406" s="185"/>
      <c r="C406" s="185"/>
      <c r="D406" s="185"/>
    </row>
    <row r="407" spans="1:4" s="107" customFormat="1">
      <c r="A407" s="185"/>
      <c r="B407" s="185"/>
      <c r="C407" s="185"/>
      <c r="D407" s="185"/>
    </row>
    <row r="408" spans="1:4" s="107" customFormat="1">
      <c r="A408" s="185"/>
      <c r="B408" s="185"/>
      <c r="C408" s="185"/>
      <c r="D408" s="185"/>
    </row>
    <row r="409" spans="1:4" s="107" customFormat="1">
      <c r="A409" s="185"/>
      <c r="B409" s="185"/>
      <c r="C409" s="185"/>
      <c r="D409" s="185"/>
    </row>
    <row r="410" spans="1:4" s="107" customFormat="1">
      <c r="A410" s="185"/>
      <c r="B410" s="185"/>
      <c r="C410" s="185"/>
      <c r="D410" s="185"/>
    </row>
    <row r="411" spans="1:4" s="107" customFormat="1">
      <c r="A411" s="185"/>
      <c r="B411" s="185"/>
      <c r="C411" s="185"/>
      <c r="D411" s="185"/>
    </row>
    <row r="412" spans="1:4" s="107" customFormat="1">
      <c r="A412" s="185"/>
      <c r="B412" s="185"/>
      <c r="C412" s="185"/>
      <c r="D412" s="185"/>
    </row>
    <row r="413" spans="1:4" s="107" customFormat="1">
      <c r="A413" s="185"/>
      <c r="B413" s="185"/>
      <c r="C413" s="185"/>
      <c r="D413" s="185"/>
    </row>
    <row r="414" spans="1:4" s="107" customFormat="1">
      <c r="A414" s="185"/>
      <c r="B414" s="185"/>
      <c r="C414" s="185"/>
      <c r="D414" s="185"/>
    </row>
    <row r="415" spans="1:4" s="107" customFormat="1">
      <c r="A415" s="185"/>
      <c r="B415" s="185"/>
      <c r="C415" s="185"/>
      <c r="D415" s="185"/>
    </row>
    <row r="416" spans="1:4" s="107" customFormat="1">
      <c r="A416" s="185"/>
      <c r="B416" s="185"/>
      <c r="C416" s="185"/>
      <c r="D416" s="185"/>
    </row>
    <row r="417" spans="1:4" s="107" customFormat="1">
      <c r="A417" s="185"/>
      <c r="B417" s="185"/>
      <c r="C417" s="185"/>
      <c r="D417" s="185"/>
    </row>
    <row r="418" spans="1:4" s="107" customFormat="1">
      <c r="A418" s="185"/>
      <c r="B418" s="185"/>
      <c r="C418" s="185"/>
      <c r="D418" s="185"/>
    </row>
    <row r="419" spans="1:4" s="107" customFormat="1">
      <c r="A419" s="185"/>
      <c r="B419" s="185"/>
      <c r="C419" s="185"/>
      <c r="D419" s="185"/>
    </row>
    <row r="420" spans="1:4" s="107" customFormat="1">
      <c r="A420" s="185"/>
      <c r="B420" s="185"/>
      <c r="C420" s="185"/>
      <c r="D420" s="185"/>
    </row>
    <row r="421" spans="1:4" s="107" customFormat="1">
      <c r="A421" s="185"/>
      <c r="B421" s="185"/>
      <c r="C421" s="185"/>
      <c r="D421" s="185"/>
    </row>
    <row r="422" spans="1:4" s="107" customFormat="1">
      <c r="A422" s="185"/>
      <c r="B422" s="185"/>
      <c r="C422" s="185"/>
      <c r="D422" s="185"/>
    </row>
    <row r="423" spans="1:4" s="107" customFormat="1">
      <c r="A423" s="185"/>
      <c r="B423" s="185"/>
      <c r="C423" s="185"/>
      <c r="D423" s="185"/>
    </row>
    <row r="424" spans="1:4" s="107" customFormat="1">
      <c r="A424" s="185"/>
      <c r="B424" s="185"/>
      <c r="C424" s="185"/>
      <c r="D424" s="185"/>
    </row>
    <row r="425" spans="1:4" s="107" customFormat="1">
      <c r="A425" s="185"/>
      <c r="B425" s="185"/>
      <c r="C425" s="185"/>
      <c r="D425" s="185"/>
    </row>
    <row r="426" spans="1:4" s="107" customFormat="1">
      <c r="A426" s="185"/>
      <c r="B426" s="185"/>
      <c r="C426" s="185"/>
      <c r="D426" s="185"/>
    </row>
    <row r="427" spans="1:4" s="107" customFormat="1">
      <c r="A427" s="185"/>
      <c r="B427" s="185"/>
      <c r="C427" s="185"/>
      <c r="D427" s="185"/>
    </row>
    <row r="428" spans="1:4" s="107" customFormat="1">
      <c r="A428" s="185"/>
      <c r="B428" s="185"/>
      <c r="C428" s="185"/>
      <c r="D428" s="185"/>
    </row>
    <row r="429" spans="1:4" s="107" customFormat="1">
      <c r="A429" s="185"/>
      <c r="B429" s="185"/>
      <c r="C429" s="185"/>
      <c r="D429" s="185"/>
    </row>
    <row r="430" spans="1:4" s="107" customFormat="1">
      <c r="A430" s="185"/>
      <c r="B430" s="185"/>
      <c r="C430" s="185"/>
      <c r="D430" s="185"/>
    </row>
    <row r="431" spans="1:4" s="107" customFormat="1">
      <c r="A431" s="185"/>
      <c r="B431" s="185"/>
      <c r="C431" s="185"/>
      <c r="D431" s="185"/>
    </row>
    <row r="432" spans="1:4" s="107" customFormat="1">
      <c r="A432" s="185"/>
      <c r="B432" s="185"/>
      <c r="C432" s="185"/>
      <c r="D432" s="185"/>
    </row>
    <row r="433" spans="1:4" s="107" customFormat="1">
      <c r="A433" s="185"/>
      <c r="B433" s="185"/>
      <c r="C433" s="185"/>
      <c r="D433" s="185"/>
    </row>
    <row r="434" spans="1:4" s="107" customFormat="1">
      <c r="A434" s="185"/>
      <c r="B434" s="185"/>
      <c r="C434" s="185"/>
      <c r="D434" s="185"/>
    </row>
    <row r="435" spans="1:4" s="107" customFormat="1">
      <c r="A435" s="185"/>
      <c r="B435" s="185"/>
      <c r="C435" s="185"/>
      <c r="D435" s="185"/>
    </row>
    <row r="436" spans="1:4" s="107" customFormat="1">
      <c r="A436" s="185"/>
      <c r="B436" s="185"/>
      <c r="C436" s="185"/>
      <c r="D436" s="185"/>
    </row>
    <row r="437" spans="1:4" s="107" customFormat="1">
      <c r="A437" s="185"/>
      <c r="B437" s="185"/>
      <c r="C437" s="185"/>
      <c r="D437" s="185"/>
    </row>
    <row r="438" spans="1:4" s="107" customFormat="1">
      <c r="A438" s="185"/>
      <c r="B438" s="185"/>
      <c r="C438" s="185"/>
      <c r="D438" s="185"/>
    </row>
    <row r="439" spans="1:4" s="107" customFormat="1">
      <c r="A439" s="185"/>
      <c r="B439" s="185"/>
      <c r="C439" s="185"/>
      <c r="D439" s="185"/>
    </row>
    <row r="440" spans="1:4" s="107" customFormat="1">
      <c r="A440" s="185"/>
      <c r="B440" s="185"/>
      <c r="C440" s="185"/>
      <c r="D440" s="185"/>
    </row>
    <row r="441" spans="1:4" s="107" customFormat="1">
      <c r="A441" s="185"/>
      <c r="B441" s="185"/>
      <c r="C441" s="185"/>
      <c r="D441" s="185"/>
    </row>
    <row r="442" spans="1:4" s="107" customFormat="1">
      <c r="A442" s="185"/>
      <c r="B442" s="185"/>
      <c r="C442" s="185"/>
      <c r="D442" s="185"/>
    </row>
    <row r="443" spans="1:4" s="107" customFormat="1">
      <c r="A443" s="185"/>
      <c r="B443" s="185"/>
      <c r="C443" s="185"/>
      <c r="D443" s="185"/>
    </row>
    <row r="444" spans="1:4" s="107" customFormat="1">
      <c r="A444" s="185"/>
      <c r="B444" s="185"/>
      <c r="C444" s="185"/>
      <c r="D444" s="185"/>
    </row>
    <row r="445" spans="1:4" s="107" customFormat="1">
      <c r="A445" s="185"/>
      <c r="B445" s="185"/>
      <c r="C445" s="185"/>
      <c r="D445" s="185"/>
    </row>
    <row r="446" spans="1:4" s="107" customFormat="1">
      <c r="A446" s="185"/>
      <c r="B446" s="185"/>
      <c r="C446" s="185"/>
      <c r="D446" s="185"/>
    </row>
    <row r="447" spans="1:4" s="107" customFormat="1">
      <c r="A447" s="185"/>
      <c r="B447" s="185"/>
      <c r="C447" s="185"/>
      <c r="D447" s="185"/>
    </row>
    <row r="448" spans="1:4" s="107" customFormat="1">
      <c r="A448" s="185"/>
      <c r="B448" s="185"/>
      <c r="C448" s="185"/>
      <c r="D448" s="185"/>
    </row>
    <row r="449" spans="1:4" s="107" customFormat="1">
      <c r="A449" s="185"/>
      <c r="B449" s="185"/>
      <c r="C449" s="185"/>
      <c r="D449" s="185"/>
    </row>
    <row r="450" spans="1:4" s="107" customFormat="1">
      <c r="A450" s="185"/>
      <c r="B450" s="185"/>
      <c r="C450" s="185"/>
      <c r="D450" s="185"/>
    </row>
    <row r="451" spans="1:4" s="107" customFormat="1">
      <c r="A451" s="185"/>
      <c r="B451" s="185"/>
      <c r="C451" s="185"/>
      <c r="D451" s="185"/>
    </row>
    <row r="452" spans="1:4" s="107" customFormat="1">
      <c r="A452" s="185"/>
      <c r="B452" s="185"/>
      <c r="C452" s="185"/>
      <c r="D452" s="185"/>
    </row>
    <row r="453" spans="1:4" s="107" customFormat="1">
      <c r="A453" s="185"/>
      <c r="B453" s="185"/>
      <c r="C453" s="185"/>
      <c r="D453" s="185"/>
    </row>
    <row r="454" spans="1:4" s="107" customFormat="1">
      <c r="A454" s="185"/>
      <c r="B454" s="185"/>
      <c r="C454" s="185"/>
      <c r="D454" s="185"/>
    </row>
    <row r="455" spans="1:4" s="107" customFormat="1">
      <c r="A455" s="185"/>
      <c r="B455" s="185"/>
      <c r="C455" s="185"/>
      <c r="D455" s="185"/>
    </row>
    <row r="456" spans="1:4" s="107" customFormat="1">
      <c r="A456" s="185"/>
      <c r="B456" s="185"/>
      <c r="C456" s="185"/>
      <c r="D456" s="185"/>
    </row>
    <row r="457" spans="1:4" s="107" customFormat="1">
      <c r="A457" s="185"/>
      <c r="B457" s="185"/>
      <c r="C457" s="185"/>
      <c r="D457" s="185"/>
    </row>
    <row r="458" spans="1:4" s="107" customFormat="1">
      <c r="A458" s="185"/>
      <c r="B458" s="185"/>
      <c r="C458" s="185"/>
      <c r="D458" s="185"/>
    </row>
    <row r="459" spans="1:4" s="107" customFormat="1">
      <c r="A459" s="185"/>
      <c r="B459" s="185"/>
      <c r="C459" s="185"/>
      <c r="D459" s="185"/>
    </row>
    <row r="460" spans="1:4" s="107" customFormat="1">
      <c r="A460" s="185"/>
      <c r="B460" s="185"/>
      <c r="C460" s="185"/>
      <c r="D460" s="185"/>
    </row>
    <row r="461" spans="1:4" s="107" customFormat="1">
      <c r="A461" s="185"/>
      <c r="B461" s="185"/>
      <c r="C461" s="185"/>
      <c r="D461" s="185"/>
    </row>
    <row r="462" spans="1:4" s="107" customFormat="1">
      <c r="A462" s="185"/>
      <c r="B462" s="185"/>
      <c r="C462" s="185"/>
      <c r="D462" s="185"/>
    </row>
    <row r="463" spans="1:4" s="107" customFormat="1">
      <c r="A463" s="185"/>
      <c r="B463" s="185"/>
      <c r="C463" s="185"/>
      <c r="D463" s="185"/>
    </row>
    <row r="464" spans="1:4" s="107" customFormat="1">
      <c r="A464" s="185"/>
      <c r="B464" s="185"/>
      <c r="C464" s="185"/>
      <c r="D464" s="185"/>
    </row>
    <row r="465" spans="1:4" s="107" customFormat="1">
      <c r="A465" s="185"/>
      <c r="B465" s="185"/>
      <c r="C465" s="185"/>
      <c r="D465" s="185"/>
    </row>
    <row r="466" spans="1:4" s="107" customFormat="1">
      <c r="A466" s="185"/>
      <c r="B466" s="185"/>
      <c r="C466" s="185"/>
      <c r="D466" s="185"/>
    </row>
    <row r="467" spans="1:4" s="107" customFormat="1">
      <c r="A467" s="185"/>
      <c r="B467" s="185"/>
      <c r="C467" s="185"/>
      <c r="D467" s="185"/>
    </row>
    <row r="468" spans="1:4" s="107" customFormat="1">
      <c r="A468" s="185"/>
      <c r="B468" s="185"/>
      <c r="C468" s="185"/>
      <c r="D468" s="185"/>
    </row>
    <row r="469" spans="1:4" s="107" customFormat="1">
      <c r="A469" s="185"/>
      <c r="B469" s="185"/>
      <c r="C469" s="185"/>
      <c r="D469" s="185"/>
    </row>
    <row r="470" spans="1:4" s="107" customFormat="1">
      <c r="A470" s="185"/>
      <c r="B470" s="185"/>
      <c r="C470" s="185"/>
      <c r="D470" s="185"/>
    </row>
    <row r="471" spans="1:4" s="107" customFormat="1">
      <c r="A471" s="185"/>
      <c r="B471" s="185"/>
      <c r="C471" s="185"/>
      <c r="D471" s="185"/>
    </row>
    <row r="472" spans="1:4" s="107" customFormat="1">
      <c r="A472" s="185"/>
      <c r="B472" s="185"/>
      <c r="C472" s="185"/>
      <c r="D472" s="185"/>
    </row>
    <row r="473" spans="1:4" s="107" customFormat="1">
      <c r="A473" s="185"/>
      <c r="B473" s="185"/>
      <c r="C473" s="185"/>
      <c r="D473" s="185"/>
    </row>
    <row r="474" spans="1:4" s="107" customFormat="1">
      <c r="A474" s="185"/>
      <c r="B474" s="185"/>
      <c r="C474" s="185"/>
      <c r="D474" s="185"/>
    </row>
    <row r="475" spans="1:4" s="107" customFormat="1">
      <c r="A475" s="185"/>
      <c r="B475" s="185"/>
      <c r="C475" s="185"/>
      <c r="D475" s="185"/>
    </row>
    <row r="476" spans="1:4" s="107" customFormat="1">
      <c r="A476" s="185"/>
      <c r="B476" s="185"/>
      <c r="C476" s="185"/>
      <c r="D476" s="185"/>
    </row>
    <row r="477" spans="1:4" s="107" customFormat="1">
      <c r="A477" s="185"/>
      <c r="B477" s="185"/>
      <c r="C477" s="185"/>
      <c r="D477" s="185"/>
    </row>
    <row r="478" spans="1:4" s="107" customFormat="1">
      <c r="A478" s="185"/>
      <c r="B478" s="185"/>
      <c r="C478" s="185"/>
      <c r="D478" s="185"/>
    </row>
    <row r="479" spans="1:4" s="107" customFormat="1">
      <c r="A479" s="185"/>
      <c r="B479" s="185"/>
      <c r="C479" s="185"/>
      <c r="D479" s="185"/>
    </row>
    <row r="480" spans="1:4" s="107" customFormat="1">
      <c r="A480" s="185"/>
      <c r="B480" s="185"/>
      <c r="C480" s="185"/>
      <c r="D480" s="185"/>
    </row>
    <row r="481" spans="1:4" s="107" customFormat="1">
      <c r="A481" s="185"/>
      <c r="B481" s="185"/>
      <c r="C481" s="185"/>
      <c r="D481" s="185"/>
    </row>
    <row r="482" spans="1:4" s="107" customFormat="1">
      <c r="A482" s="185"/>
      <c r="B482" s="185"/>
      <c r="C482" s="185"/>
      <c r="D482" s="185"/>
    </row>
    <row r="483" spans="1:4" s="107" customFormat="1">
      <c r="A483" s="185"/>
      <c r="B483" s="185"/>
      <c r="C483" s="185"/>
      <c r="D483" s="185"/>
    </row>
    <row r="484" spans="1:4" s="107" customFormat="1">
      <c r="A484" s="185"/>
      <c r="B484" s="185"/>
      <c r="C484" s="185"/>
      <c r="D484" s="185"/>
    </row>
    <row r="485" spans="1:4" s="107" customFormat="1">
      <c r="A485" s="185"/>
      <c r="B485" s="185"/>
      <c r="C485" s="185"/>
      <c r="D485" s="185"/>
    </row>
    <row r="486" spans="1:4" s="107" customFormat="1">
      <c r="A486" s="185"/>
      <c r="B486" s="185"/>
      <c r="C486" s="185"/>
      <c r="D486" s="185"/>
    </row>
    <row r="487" spans="1:4" s="107" customFormat="1">
      <c r="A487" s="185"/>
      <c r="B487" s="185"/>
      <c r="C487" s="185"/>
      <c r="D487" s="185"/>
    </row>
    <row r="488" spans="1:4" s="107" customFormat="1">
      <c r="A488" s="185"/>
      <c r="B488" s="185"/>
      <c r="C488" s="185"/>
      <c r="D488" s="185"/>
    </row>
    <row r="489" spans="1:4" s="107" customFormat="1">
      <c r="A489" s="185"/>
      <c r="B489" s="185"/>
      <c r="C489" s="185"/>
      <c r="D489" s="185"/>
    </row>
    <row r="490" spans="1:4" s="107" customFormat="1">
      <c r="A490" s="185"/>
      <c r="B490" s="185"/>
      <c r="C490" s="185"/>
      <c r="D490" s="185"/>
    </row>
    <row r="491" spans="1:4" s="107" customFormat="1">
      <c r="A491" s="185"/>
      <c r="B491" s="185"/>
      <c r="C491" s="185"/>
      <c r="D491" s="185"/>
    </row>
    <row r="492" spans="1:4" s="107" customFormat="1">
      <c r="A492" s="185"/>
      <c r="B492" s="185"/>
      <c r="C492" s="185"/>
      <c r="D492" s="185"/>
    </row>
    <row r="493" spans="1:4" s="107" customFormat="1">
      <c r="A493" s="185"/>
      <c r="B493" s="185"/>
      <c r="C493" s="185"/>
      <c r="D493" s="185"/>
    </row>
    <row r="494" spans="1:4" s="107" customFormat="1">
      <c r="A494" s="185"/>
      <c r="B494" s="185"/>
      <c r="C494" s="185"/>
      <c r="D494" s="185"/>
    </row>
    <row r="495" spans="1:4" s="107" customFormat="1">
      <c r="A495" s="185"/>
      <c r="B495" s="185"/>
      <c r="C495" s="185"/>
      <c r="D495" s="185"/>
    </row>
    <row r="496" spans="1:4" s="107" customFormat="1">
      <c r="A496" s="185"/>
      <c r="B496" s="185"/>
      <c r="C496" s="185"/>
      <c r="D496" s="185"/>
    </row>
    <row r="497" spans="1:4" s="107" customFormat="1">
      <c r="A497" s="185"/>
      <c r="B497" s="185"/>
      <c r="C497" s="185"/>
      <c r="D497" s="185"/>
    </row>
    <row r="498" spans="1:4" s="107" customFormat="1">
      <c r="A498" s="185"/>
      <c r="B498" s="185"/>
      <c r="C498" s="185"/>
      <c r="D498" s="185"/>
    </row>
    <row r="499" spans="1:4" s="107" customFormat="1">
      <c r="A499" s="185"/>
      <c r="B499" s="185"/>
      <c r="C499" s="185"/>
      <c r="D499" s="185"/>
    </row>
    <row r="500" spans="1:4" s="107" customFormat="1">
      <c r="A500" s="185"/>
      <c r="B500" s="185"/>
      <c r="C500" s="185"/>
      <c r="D500" s="185"/>
    </row>
    <row r="501" spans="1:4" s="107" customFormat="1">
      <c r="A501" s="185"/>
      <c r="B501" s="185"/>
      <c r="C501" s="185"/>
      <c r="D501" s="185"/>
    </row>
    <row r="502" spans="1:4" s="107" customFormat="1">
      <c r="A502" s="185"/>
      <c r="B502" s="185"/>
      <c r="C502" s="185"/>
      <c r="D502" s="185"/>
    </row>
    <row r="503" spans="1:4" s="107" customFormat="1">
      <c r="A503" s="185"/>
      <c r="B503" s="185"/>
      <c r="C503" s="185"/>
      <c r="D503" s="185"/>
    </row>
    <row r="504" spans="1:4" s="107" customFormat="1">
      <c r="A504" s="185"/>
      <c r="B504" s="185"/>
      <c r="C504" s="185"/>
      <c r="D504" s="185"/>
    </row>
    <row r="505" spans="1:4" s="107" customFormat="1">
      <c r="A505" s="185"/>
      <c r="B505" s="185"/>
      <c r="C505" s="185"/>
      <c r="D505" s="185"/>
    </row>
    <row r="506" spans="1:4" s="107" customFormat="1">
      <c r="A506" s="185"/>
      <c r="B506" s="185"/>
      <c r="C506" s="185"/>
      <c r="D506" s="185"/>
    </row>
    <row r="507" spans="1:4" s="107" customFormat="1">
      <c r="A507" s="185"/>
      <c r="B507" s="185"/>
      <c r="C507" s="185"/>
      <c r="D507" s="185"/>
    </row>
    <row r="508" spans="1:4" s="107" customFormat="1">
      <c r="A508" s="185"/>
      <c r="B508" s="185"/>
      <c r="C508" s="185"/>
      <c r="D508" s="185"/>
    </row>
    <row r="509" spans="1:4" s="107" customFormat="1">
      <c r="A509" s="185"/>
      <c r="B509" s="185"/>
      <c r="C509" s="185"/>
      <c r="D509" s="185"/>
    </row>
    <row r="510" spans="1:4" s="107" customFormat="1">
      <c r="A510" s="185"/>
      <c r="B510" s="185"/>
      <c r="C510" s="185"/>
      <c r="D510" s="185"/>
    </row>
    <row r="511" spans="1:4" s="107" customFormat="1">
      <c r="A511" s="185"/>
      <c r="B511" s="185"/>
      <c r="C511" s="185"/>
      <c r="D511" s="185"/>
    </row>
    <row r="512" spans="1:4" s="107" customFormat="1">
      <c r="A512" s="185"/>
      <c r="B512" s="185"/>
      <c r="C512" s="185"/>
      <c r="D512" s="185"/>
    </row>
    <row r="513" spans="1:4" s="107" customFormat="1">
      <c r="A513" s="185"/>
      <c r="B513" s="185"/>
      <c r="C513" s="185"/>
      <c r="D513" s="185"/>
    </row>
    <row r="514" spans="1:4" s="107" customFormat="1">
      <c r="A514" s="185"/>
      <c r="B514" s="185"/>
      <c r="C514" s="185"/>
      <c r="D514" s="185"/>
    </row>
    <row r="515" spans="1:4" s="107" customFormat="1">
      <c r="A515" s="185"/>
      <c r="B515" s="185"/>
      <c r="C515" s="185"/>
      <c r="D515" s="185"/>
    </row>
    <row r="516" spans="1:4" s="107" customFormat="1">
      <c r="A516" s="185"/>
      <c r="B516" s="185"/>
      <c r="C516" s="185"/>
      <c r="D516" s="185"/>
    </row>
    <row r="517" spans="1:4" s="107" customFormat="1">
      <c r="A517" s="185"/>
      <c r="B517" s="185"/>
      <c r="C517" s="185"/>
      <c r="D517" s="185"/>
    </row>
    <row r="518" spans="1:4" s="107" customFormat="1">
      <c r="A518" s="185"/>
      <c r="B518" s="185"/>
      <c r="C518" s="185"/>
      <c r="D518" s="185"/>
    </row>
    <row r="519" spans="1:4" s="107" customFormat="1">
      <c r="A519" s="185"/>
      <c r="B519" s="185"/>
      <c r="C519" s="185"/>
      <c r="D519" s="185"/>
    </row>
    <row r="520" spans="1:4" s="107" customFormat="1">
      <c r="A520" s="185"/>
      <c r="B520" s="185"/>
      <c r="C520" s="185"/>
      <c r="D520" s="185"/>
    </row>
    <row r="521" spans="1:4" s="107" customFormat="1">
      <c r="A521" s="185"/>
      <c r="B521" s="185"/>
      <c r="C521" s="185"/>
      <c r="D521" s="185"/>
    </row>
    <row r="522" spans="1:4" s="107" customFormat="1">
      <c r="A522" s="185"/>
      <c r="B522" s="185"/>
      <c r="C522" s="185"/>
      <c r="D522" s="185"/>
    </row>
    <row r="523" spans="1:4" s="107" customFormat="1">
      <c r="A523" s="185"/>
      <c r="B523" s="185"/>
      <c r="C523" s="185"/>
      <c r="D523" s="185"/>
    </row>
    <row r="524" spans="1:4" s="107" customFormat="1">
      <c r="A524" s="185"/>
      <c r="B524" s="185"/>
      <c r="C524" s="185"/>
      <c r="D524" s="185"/>
    </row>
    <row r="525" spans="1:4" s="107" customFormat="1">
      <c r="A525" s="185"/>
      <c r="B525" s="185"/>
      <c r="C525" s="185"/>
      <c r="D525" s="185"/>
    </row>
    <row r="526" spans="1:4" s="107" customFormat="1">
      <c r="A526" s="185"/>
      <c r="B526" s="185"/>
      <c r="C526" s="185"/>
      <c r="D526" s="185"/>
    </row>
    <row r="527" spans="1:4" s="107" customFormat="1">
      <c r="A527" s="185"/>
      <c r="B527" s="185"/>
      <c r="C527" s="185"/>
      <c r="D527" s="185"/>
    </row>
    <row r="528" spans="1:4" s="107" customFormat="1">
      <c r="A528" s="185"/>
      <c r="B528" s="185"/>
      <c r="C528" s="185"/>
      <c r="D528" s="185"/>
    </row>
    <row r="529" spans="1:4" s="107" customFormat="1">
      <c r="A529" s="185"/>
      <c r="B529" s="185"/>
      <c r="C529" s="185"/>
      <c r="D529" s="185"/>
    </row>
    <row r="530" spans="1:4" s="107" customFormat="1">
      <c r="A530" s="185"/>
      <c r="B530" s="185"/>
      <c r="C530" s="185"/>
      <c r="D530" s="185"/>
    </row>
    <row r="531" spans="1:4" s="107" customFormat="1">
      <c r="A531" s="185"/>
      <c r="B531" s="185"/>
      <c r="C531" s="185"/>
      <c r="D531" s="185"/>
    </row>
    <row r="532" spans="1:4" s="107" customFormat="1">
      <c r="A532" s="185"/>
      <c r="B532" s="185"/>
      <c r="C532" s="185"/>
      <c r="D532" s="185"/>
    </row>
    <row r="533" spans="1:4" s="107" customFormat="1">
      <c r="A533" s="185"/>
      <c r="B533" s="185"/>
      <c r="C533" s="185"/>
      <c r="D533" s="185"/>
    </row>
    <row r="534" spans="1:4" s="107" customFormat="1">
      <c r="A534" s="185"/>
      <c r="B534" s="185"/>
      <c r="C534" s="185"/>
      <c r="D534" s="185"/>
    </row>
    <row r="535" spans="1:4" s="107" customFormat="1">
      <c r="A535" s="185"/>
      <c r="B535" s="185"/>
      <c r="C535" s="185"/>
      <c r="D535" s="185"/>
    </row>
    <row r="536" spans="1:4" s="107" customFormat="1">
      <c r="A536" s="185"/>
      <c r="B536" s="185"/>
      <c r="C536" s="185"/>
      <c r="D536" s="185"/>
    </row>
    <row r="537" spans="1:4" s="107" customFormat="1">
      <c r="A537" s="185"/>
      <c r="B537" s="185"/>
      <c r="C537" s="185"/>
      <c r="D537" s="185"/>
    </row>
    <row r="538" spans="1:4" s="107" customFormat="1">
      <c r="A538" s="185"/>
      <c r="B538" s="185"/>
      <c r="C538" s="185"/>
      <c r="D538" s="185"/>
    </row>
    <row r="539" spans="1:4" s="107" customFormat="1">
      <c r="A539" s="185"/>
      <c r="B539" s="185"/>
      <c r="C539" s="185"/>
      <c r="D539" s="185"/>
    </row>
    <row r="540" spans="1:4" s="107" customFormat="1">
      <c r="A540" s="185"/>
      <c r="B540" s="185"/>
      <c r="C540" s="185"/>
      <c r="D540" s="185"/>
    </row>
    <row r="541" spans="1:4" s="107" customFormat="1">
      <c r="A541" s="185"/>
      <c r="B541" s="185"/>
      <c r="C541" s="185"/>
      <c r="D541" s="185"/>
    </row>
    <row r="542" spans="1:4" s="107" customFormat="1">
      <c r="A542" s="185"/>
      <c r="B542" s="185"/>
      <c r="C542" s="185"/>
      <c r="D542" s="185"/>
    </row>
    <row r="543" spans="1:4" s="107" customFormat="1">
      <c r="A543" s="185"/>
      <c r="B543" s="185"/>
      <c r="C543" s="185"/>
      <c r="D543" s="185"/>
    </row>
    <row r="544" spans="1:4" s="107" customFormat="1">
      <c r="A544" s="185"/>
      <c r="B544" s="185"/>
      <c r="C544" s="185"/>
      <c r="D544" s="185"/>
    </row>
    <row r="545" spans="1:4" s="107" customFormat="1">
      <c r="A545" s="185"/>
      <c r="B545" s="185"/>
      <c r="C545" s="185"/>
      <c r="D545" s="185"/>
    </row>
    <row r="546" spans="1:4" s="107" customFormat="1">
      <c r="A546" s="185"/>
      <c r="B546" s="185"/>
      <c r="C546" s="185"/>
      <c r="D546" s="185"/>
    </row>
    <row r="547" spans="1:4" s="107" customFormat="1">
      <c r="A547" s="185"/>
      <c r="B547" s="185"/>
      <c r="C547" s="185"/>
      <c r="D547" s="185"/>
    </row>
    <row r="548" spans="1:4" s="107" customFormat="1">
      <c r="A548" s="185"/>
      <c r="B548" s="185"/>
      <c r="C548" s="185"/>
      <c r="D548" s="185"/>
    </row>
    <row r="549" spans="1:4" s="107" customFormat="1">
      <c r="A549" s="185"/>
      <c r="B549" s="185"/>
      <c r="C549" s="185"/>
      <c r="D549" s="185"/>
    </row>
    <row r="550" spans="1:4" s="107" customFormat="1">
      <c r="A550" s="185"/>
      <c r="B550" s="185"/>
      <c r="C550" s="185"/>
      <c r="D550" s="185"/>
    </row>
    <row r="551" spans="1:4" s="107" customFormat="1">
      <c r="A551" s="185"/>
      <c r="B551" s="185"/>
      <c r="C551" s="185"/>
      <c r="D551" s="185"/>
    </row>
    <row r="552" spans="1:4" s="107" customFormat="1">
      <c r="A552" s="185"/>
      <c r="B552" s="185"/>
      <c r="C552" s="185"/>
      <c r="D552" s="185"/>
    </row>
    <row r="553" spans="1:4" s="107" customFormat="1">
      <c r="A553" s="185"/>
      <c r="B553" s="185"/>
      <c r="C553" s="185"/>
      <c r="D553" s="185"/>
    </row>
    <row r="554" spans="1:4" s="107" customFormat="1">
      <c r="A554" s="185"/>
      <c r="B554" s="185"/>
      <c r="C554" s="185"/>
      <c r="D554" s="185"/>
    </row>
    <row r="555" spans="1:4" s="107" customFormat="1">
      <c r="A555" s="185"/>
      <c r="B555" s="185"/>
      <c r="C555" s="185"/>
      <c r="D555" s="185"/>
    </row>
    <row r="556" spans="1:4" s="107" customFormat="1">
      <c r="A556" s="185"/>
      <c r="B556" s="185"/>
      <c r="C556" s="185"/>
      <c r="D556" s="185"/>
    </row>
    <row r="557" spans="1:4" s="107" customFormat="1">
      <c r="A557" s="185"/>
      <c r="B557" s="185"/>
      <c r="C557" s="185"/>
      <c r="D557" s="185"/>
    </row>
    <row r="558" spans="1:4" s="107" customFormat="1">
      <c r="A558" s="185"/>
      <c r="B558" s="185"/>
      <c r="C558" s="185"/>
      <c r="D558" s="185"/>
    </row>
    <row r="559" spans="1:4" s="107" customFormat="1">
      <c r="A559" s="185"/>
      <c r="B559" s="185"/>
      <c r="C559" s="185"/>
      <c r="D559" s="185"/>
    </row>
    <row r="560" spans="1:4" s="107" customFormat="1">
      <c r="A560" s="185"/>
      <c r="B560" s="185"/>
      <c r="C560" s="185"/>
      <c r="D560" s="185"/>
    </row>
    <row r="561" spans="1:4" s="107" customFormat="1">
      <c r="A561" s="185"/>
      <c r="B561" s="185"/>
      <c r="C561" s="185"/>
      <c r="D561" s="185"/>
    </row>
    <row r="562" spans="1:4" s="107" customFormat="1">
      <c r="A562" s="185"/>
      <c r="B562" s="185"/>
      <c r="C562" s="185"/>
      <c r="D562" s="185"/>
    </row>
    <row r="563" spans="1:4" s="107" customFormat="1">
      <c r="A563" s="185"/>
      <c r="B563" s="185"/>
      <c r="C563" s="185"/>
      <c r="D563" s="185"/>
    </row>
    <row r="564" spans="1:4" s="107" customFormat="1">
      <c r="A564" s="185"/>
      <c r="B564" s="185"/>
      <c r="C564" s="185"/>
      <c r="D564" s="185"/>
    </row>
    <row r="565" spans="1:4" s="107" customFormat="1">
      <c r="A565" s="185"/>
      <c r="B565" s="185"/>
      <c r="C565" s="185"/>
      <c r="D565" s="185"/>
    </row>
    <row r="566" spans="1:4" s="107" customFormat="1">
      <c r="A566" s="185"/>
      <c r="B566" s="185"/>
      <c r="C566" s="185"/>
      <c r="D566" s="185"/>
    </row>
    <row r="567" spans="1:4" s="107" customFormat="1">
      <c r="A567" s="185"/>
      <c r="B567" s="185"/>
      <c r="C567" s="185"/>
      <c r="D567" s="185"/>
    </row>
    <row r="568" spans="1:4" s="107" customFormat="1">
      <c r="A568" s="185"/>
      <c r="B568" s="185"/>
      <c r="C568" s="185"/>
      <c r="D568" s="185"/>
    </row>
    <row r="569" spans="1:4" s="107" customFormat="1">
      <c r="A569" s="185"/>
      <c r="B569" s="185"/>
      <c r="C569" s="185"/>
      <c r="D569" s="185"/>
    </row>
    <row r="570" spans="1:4" s="107" customFormat="1">
      <c r="A570" s="185"/>
      <c r="B570" s="185"/>
      <c r="C570" s="185"/>
      <c r="D570" s="185"/>
    </row>
    <row r="571" spans="1:4" s="107" customFormat="1">
      <c r="A571" s="185"/>
      <c r="B571" s="185"/>
      <c r="C571" s="185"/>
      <c r="D571" s="185"/>
    </row>
    <row r="572" spans="1:4" s="107" customFormat="1">
      <c r="A572" s="185"/>
      <c r="B572" s="185"/>
      <c r="C572" s="185"/>
      <c r="D572" s="185"/>
    </row>
    <row r="573" spans="1:4" s="107" customFormat="1">
      <c r="A573" s="185"/>
      <c r="B573" s="185"/>
      <c r="C573" s="185"/>
      <c r="D573" s="185"/>
    </row>
    <row r="574" spans="1:4" s="107" customFormat="1">
      <c r="A574" s="185"/>
      <c r="B574" s="185"/>
      <c r="C574" s="185"/>
      <c r="D574" s="185"/>
    </row>
    <row r="575" spans="1:4" s="107" customFormat="1">
      <c r="A575" s="185"/>
      <c r="B575" s="185"/>
      <c r="C575" s="185"/>
      <c r="D575" s="185"/>
    </row>
    <row r="576" spans="1:4" s="107" customFormat="1">
      <c r="A576" s="185"/>
      <c r="B576" s="185"/>
      <c r="C576" s="185"/>
      <c r="D576" s="185"/>
    </row>
    <row r="577" spans="1:4" s="107" customFormat="1">
      <c r="A577" s="185"/>
      <c r="B577" s="185"/>
      <c r="C577" s="185"/>
      <c r="D577" s="185"/>
    </row>
    <row r="578" spans="1:4" s="107" customFormat="1">
      <c r="A578" s="185"/>
      <c r="B578" s="185"/>
      <c r="C578" s="185"/>
      <c r="D578" s="185"/>
    </row>
    <row r="579" spans="1:4" s="107" customFormat="1">
      <c r="A579" s="185"/>
      <c r="B579" s="185"/>
      <c r="C579" s="185"/>
      <c r="D579" s="185"/>
    </row>
    <row r="580" spans="1:4" s="107" customFormat="1">
      <c r="A580" s="185"/>
      <c r="B580" s="185"/>
      <c r="C580" s="185"/>
      <c r="D580" s="185"/>
    </row>
    <row r="581" spans="1:4" s="107" customFormat="1">
      <c r="A581" s="185"/>
      <c r="B581" s="185"/>
      <c r="C581" s="185"/>
      <c r="D581" s="185"/>
    </row>
    <row r="582" spans="1:4" s="107" customFormat="1">
      <c r="A582" s="185"/>
      <c r="B582" s="185"/>
      <c r="C582" s="185"/>
      <c r="D582" s="185"/>
    </row>
    <row r="583" spans="1:4" s="107" customFormat="1">
      <c r="A583" s="185"/>
      <c r="B583" s="185"/>
      <c r="C583" s="185"/>
      <c r="D583" s="185"/>
    </row>
    <row r="584" spans="1:4" s="107" customFormat="1">
      <c r="A584" s="185"/>
      <c r="B584" s="185"/>
      <c r="C584" s="185"/>
      <c r="D584" s="185"/>
    </row>
    <row r="585" spans="1:4" s="107" customFormat="1">
      <c r="A585" s="185"/>
      <c r="B585" s="185"/>
      <c r="C585" s="185"/>
      <c r="D585" s="185"/>
    </row>
    <row r="586" spans="1:4" s="107" customFormat="1">
      <c r="A586" s="185"/>
      <c r="B586" s="185"/>
      <c r="C586" s="185"/>
      <c r="D586" s="185"/>
    </row>
    <row r="587" spans="1:4" s="107" customFormat="1">
      <c r="A587" s="185"/>
      <c r="B587" s="185"/>
      <c r="C587" s="185"/>
      <c r="D587" s="185"/>
    </row>
    <row r="588" spans="1:4" s="107" customFormat="1">
      <c r="A588" s="185"/>
      <c r="B588" s="185"/>
      <c r="C588" s="185"/>
      <c r="D588" s="185"/>
    </row>
    <row r="589" spans="1:4" s="107" customFormat="1">
      <c r="A589" s="185"/>
      <c r="B589" s="185"/>
      <c r="C589" s="185"/>
      <c r="D589" s="185"/>
    </row>
    <row r="590" spans="1:4" s="107" customFormat="1">
      <c r="A590" s="185"/>
      <c r="B590" s="185"/>
      <c r="C590" s="185"/>
      <c r="D590" s="185"/>
    </row>
    <row r="591" spans="1:4" s="107" customFormat="1">
      <c r="A591" s="185"/>
      <c r="B591" s="185"/>
      <c r="C591" s="185"/>
      <c r="D591" s="185"/>
    </row>
    <row r="592" spans="1:4" s="107" customFormat="1">
      <c r="A592" s="185"/>
      <c r="B592" s="185"/>
      <c r="C592" s="185"/>
      <c r="D592" s="185"/>
    </row>
    <row r="593" spans="1:4" s="107" customFormat="1">
      <c r="A593" s="185"/>
      <c r="B593" s="185"/>
      <c r="C593" s="185"/>
      <c r="D593" s="185"/>
    </row>
    <row r="594" spans="1:4" s="107" customFormat="1">
      <c r="A594" s="185"/>
      <c r="B594" s="185"/>
      <c r="C594" s="185"/>
      <c r="D594" s="185"/>
    </row>
    <row r="595" spans="1:4" s="107" customFormat="1">
      <c r="A595" s="185"/>
      <c r="B595" s="185"/>
      <c r="C595" s="185"/>
      <c r="D595" s="185"/>
    </row>
    <row r="596" spans="1:4" s="107" customFormat="1">
      <c r="A596" s="185"/>
      <c r="B596" s="185"/>
      <c r="C596" s="185"/>
      <c r="D596" s="185"/>
    </row>
    <row r="597" spans="1:4" s="107" customFormat="1">
      <c r="A597" s="185"/>
      <c r="B597" s="185"/>
      <c r="C597" s="185"/>
      <c r="D597" s="185"/>
    </row>
    <row r="598" spans="1:4" s="107" customFormat="1">
      <c r="A598" s="185"/>
      <c r="B598" s="185"/>
      <c r="C598" s="185"/>
      <c r="D598" s="185"/>
    </row>
    <row r="599" spans="1:4" s="107" customFormat="1">
      <c r="A599" s="185"/>
      <c r="B599" s="185"/>
      <c r="C599" s="185"/>
      <c r="D599" s="185"/>
    </row>
    <row r="600" spans="1:4" s="107" customFormat="1">
      <c r="A600" s="185"/>
      <c r="B600" s="185"/>
      <c r="C600" s="185"/>
      <c r="D600" s="185"/>
    </row>
    <row r="601" spans="1:4" s="107" customFormat="1">
      <c r="A601" s="185"/>
      <c r="B601" s="185"/>
      <c r="C601" s="185"/>
      <c r="D601" s="185"/>
    </row>
    <row r="602" spans="1:4" s="107" customFormat="1">
      <c r="A602" s="185"/>
      <c r="B602" s="185"/>
      <c r="C602" s="185"/>
      <c r="D602" s="185"/>
    </row>
    <row r="603" spans="1:4" s="107" customFormat="1">
      <c r="A603" s="185"/>
      <c r="B603" s="185"/>
      <c r="C603" s="185"/>
      <c r="D603" s="185"/>
    </row>
    <row r="604" spans="1:4" s="107" customFormat="1">
      <c r="A604" s="185"/>
      <c r="B604" s="185"/>
      <c r="C604" s="185"/>
      <c r="D604" s="185"/>
    </row>
    <row r="605" spans="1:4" s="107" customFormat="1">
      <c r="A605" s="185"/>
      <c r="B605" s="185"/>
      <c r="C605" s="185"/>
      <c r="D605" s="185"/>
    </row>
    <row r="606" spans="1:4" s="107" customFormat="1">
      <c r="A606" s="185"/>
      <c r="B606" s="185"/>
      <c r="C606" s="185"/>
      <c r="D606" s="185"/>
    </row>
    <row r="607" spans="1:4" s="107" customFormat="1">
      <c r="A607" s="185"/>
      <c r="B607" s="185"/>
      <c r="C607" s="185"/>
      <c r="D607" s="185"/>
    </row>
    <row r="608" spans="1:4" s="107" customFormat="1">
      <c r="A608" s="185"/>
      <c r="B608" s="185"/>
      <c r="C608" s="185"/>
      <c r="D608" s="185"/>
    </row>
    <row r="609" spans="1:4" s="107" customFormat="1">
      <c r="A609" s="185"/>
      <c r="B609" s="185"/>
      <c r="C609" s="185"/>
      <c r="D609" s="185"/>
    </row>
    <row r="610" spans="1:4" s="107" customFormat="1">
      <c r="A610" s="185"/>
      <c r="B610" s="185"/>
      <c r="C610" s="185"/>
      <c r="D610" s="185"/>
    </row>
    <row r="611" spans="1:4" s="107" customFormat="1">
      <c r="A611" s="185"/>
      <c r="B611" s="185"/>
      <c r="C611" s="185"/>
      <c r="D611" s="185"/>
    </row>
    <row r="612" spans="1:4" s="107" customFormat="1">
      <c r="A612" s="185"/>
      <c r="B612" s="185"/>
      <c r="C612" s="185"/>
      <c r="D612" s="185"/>
    </row>
    <row r="613" spans="1:4" s="107" customFormat="1">
      <c r="A613" s="185"/>
      <c r="B613" s="185"/>
      <c r="C613" s="185"/>
      <c r="D613" s="185"/>
    </row>
    <row r="614" spans="1:4" s="107" customFormat="1">
      <c r="A614" s="185"/>
      <c r="B614" s="185"/>
      <c r="C614" s="185"/>
      <c r="D614" s="185"/>
    </row>
    <row r="615" spans="1:4" s="107" customFormat="1">
      <c r="A615" s="185"/>
      <c r="B615" s="185"/>
      <c r="C615" s="185"/>
      <c r="D615" s="185"/>
    </row>
    <row r="616" spans="1:4" s="107" customFormat="1">
      <c r="A616" s="185"/>
      <c r="B616" s="185"/>
      <c r="C616" s="185"/>
      <c r="D616" s="185"/>
    </row>
    <row r="617" spans="1:4" s="107" customFormat="1">
      <c r="A617" s="185"/>
      <c r="B617" s="185"/>
      <c r="C617" s="185"/>
      <c r="D617" s="185"/>
    </row>
    <row r="618" spans="1:4" s="107" customFormat="1">
      <c r="A618" s="185"/>
      <c r="B618" s="185"/>
      <c r="C618" s="185"/>
      <c r="D618" s="185"/>
    </row>
    <row r="619" spans="1:4" s="107" customFormat="1">
      <c r="A619" s="185"/>
      <c r="B619" s="185"/>
      <c r="C619" s="185"/>
      <c r="D619" s="185"/>
    </row>
    <row r="620" spans="1:4" s="107" customFormat="1">
      <c r="A620" s="185"/>
      <c r="B620" s="185"/>
      <c r="C620" s="185"/>
      <c r="D620" s="185"/>
    </row>
    <row r="621" spans="1:4" s="107" customFormat="1">
      <c r="A621" s="185"/>
      <c r="B621" s="185"/>
      <c r="C621" s="185"/>
      <c r="D621" s="185"/>
    </row>
    <row r="622" spans="1:4" s="107" customFormat="1">
      <c r="A622" s="185"/>
      <c r="B622" s="185"/>
      <c r="C622" s="185"/>
      <c r="D622" s="185"/>
    </row>
    <row r="623" spans="1:4" s="107" customFormat="1">
      <c r="A623" s="185"/>
      <c r="B623" s="185"/>
      <c r="C623" s="185"/>
      <c r="D623" s="185"/>
    </row>
    <row r="624" spans="1:4" s="107" customFormat="1">
      <c r="A624" s="185"/>
      <c r="B624" s="185"/>
      <c r="C624" s="185"/>
      <c r="D624" s="185"/>
    </row>
    <row r="625" spans="1:4" s="107" customFormat="1">
      <c r="A625" s="185"/>
      <c r="B625" s="185"/>
      <c r="C625" s="185"/>
      <c r="D625" s="185"/>
    </row>
    <row r="626" spans="1:4" s="107" customFormat="1">
      <c r="A626" s="185"/>
      <c r="B626" s="185"/>
      <c r="C626" s="185"/>
      <c r="D626" s="185"/>
    </row>
    <row r="627" spans="1:4" s="107" customFormat="1">
      <c r="A627" s="185"/>
      <c r="B627" s="185"/>
      <c r="C627" s="185"/>
      <c r="D627" s="185"/>
    </row>
    <row r="628" spans="1:4" s="107" customFormat="1">
      <c r="A628" s="185"/>
      <c r="B628" s="185"/>
      <c r="C628" s="185"/>
      <c r="D628" s="185"/>
    </row>
    <row r="629" spans="1:4" s="107" customFormat="1">
      <c r="A629" s="185"/>
      <c r="B629" s="185"/>
      <c r="C629" s="185"/>
      <c r="D629" s="185"/>
    </row>
    <row r="630" spans="1:4" s="107" customFormat="1">
      <c r="A630" s="185"/>
      <c r="B630" s="185"/>
      <c r="C630" s="185"/>
      <c r="D630" s="185"/>
    </row>
    <row r="631" spans="1:4" s="107" customFormat="1">
      <c r="A631" s="185"/>
      <c r="B631" s="185"/>
      <c r="C631" s="185"/>
      <c r="D631" s="185"/>
    </row>
    <row r="632" spans="1:4" s="107" customFormat="1">
      <c r="A632" s="185"/>
      <c r="B632" s="185"/>
      <c r="C632" s="185"/>
      <c r="D632" s="185"/>
    </row>
    <row r="633" spans="1:4" s="107" customFormat="1">
      <c r="A633" s="185"/>
      <c r="B633" s="185"/>
      <c r="C633" s="185"/>
      <c r="D633" s="185"/>
    </row>
    <row r="634" spans="1:4" s="107" customFormat="1">
      <c r="A634" s="185"/>
      <c r="B634" s="185"/>
      <c r="C634" s="185"/>
      <c r="D634" s="185"/>
    </row>
    <row r="635" spans="1:4" s="107" customFormat="1">
      <c r="A635" s="185"/>
      <c r="B635" s="185"/>
      <c r="C635" s="185"/>
      <c r="D635" s="185"/>
    </row>
    <row r="636" spans="1:4" s="107" customFormat="1">
      <c r="A636" s="185"/>
      <c r="B636" s="185"/>
      <c r="C636" s="185"/>
      <c r="D636" s="185"/>
    </row>
    <row r="637" spans="1:4" s="107" customFormat="1">
      <c r="A637" s="185"/>
      <c r="B637" s="185"/>
      <c r="C637" s="185"/>
      <c r="D637" s="185"/>
    </row>
    <row r="638" spans="1:4" s="107" customFormat="1">
      <c r="A638" s="185"/>
      <c r="B638" s="185"/>
      <c r="C638" s="185"/>
      <c r="D638" s="185"/>
    </row>
    <row r="639" spans="1:4" s="107" customFormat="1">
      <c r="A639" s="185"/>
      <c r="B639" s="185"/>
      <c r="C639" s="185"/>
      <c r="D639" s="185"/>
    </row>
    <row r="640" spans="1:4" s="107" customFormat="1">
      <c r="A640" s="185"/>
      <c r="B640" s="185"/>
      <c r="C640" s="185"/>
      <c r="D640" s="185"/>
    </row>
    <row r="641" spans="1:4" s="107" customFormat="1">
      <c r="A641" s="185"/>
      <c r="B641" s="185"/>
      <c r="C641" s="185"/>
      <c r="D641" s="185"/>
    </row>
    <row r="642" spans="1:4" s="107" customFormat="1">
      <c r="A642" s="185"/>
      <c r="B642" s="185"/>
      <c r="C642" s="185"/>
      <c r="D642" s="185"/>
    </row>
    <row r="643" spans="1:4" s="107" customFormat="1">
      <c r="A643" s="185"/>
      <c r="B643" s="185"/>
      <c r="C643" s="185"/>
      <c r="D643" s="185"/>
    </row>
    <row r="644" spans="1:4" s="107" customFormat="1">
      <c r="A644" s="185"/>
      <c r="B644" s="185"/>
      <c r="C644" s="185"/>
      <c r="D644" s="185"/>
    </row>
    <row r="645" spans="1:4" s="107" customFormat="1">
      <c r="A645" s="185"/>
      <c r="B645" s="185"/>
      <c r="C645" s="185"/>
      <c r="D645" s="185"/>
    </row>
    <row r="646" spans="1:4" s="107" customFormat="1">
      <c r="A646" s="185"/>
      <c r="B646" s="185"/>
      <c r="C646" s="185"/>
      <c r="D646" s="185"/>
    </row>
    <row r="647" spans="1:4" s="107" customFormat="1">
      <c r="A647" s="185"/>
      <c r="B647" s="185"/>
      <c r="C647" s="185"/>
      <c r="D647" s="185"/>
    </row>
    <row r="648" spans="1:4" s="107" customFormat="1">
      <c r="A648" s="185"/>
      <c r="B648" s="185"/>
      <c r="C648" s="185"/>
      <c r="D648" s="185"/>
    </row>
    <row r="649" spans="1:4" s="107" customFormat="1">
      <c r="A649" s="185"/>
      <c r="B649" s="185"/>
      <c r="C649" s="185"/>
      <c r="D649" s="185"/>
    </row>
    <row r="650" spans="1:4" s="107" customFormat="1">
      <c r="A650" s="185"/>
      <c r="B650" s="185"/>
      <c r="C650" s="185"/>
      <c r="D650" s="185"/>
    </row>
    <row r="651" spans="1:4" s="107" customFormat="1">
      <c r="A651" s="185"/>
      <c r="B651" s="185"/>
      <c r="C651" s="185"/>
      <c r="D651" s="185"/>
    </row>
    <row r="652" spans="1:4" s="107" customFormat="1">
      <c r="A652" s="185"/>
      <c r="B652" s="185"/>
      <c r="C652" s="185"/>
      <c r="D652" s="185"/>
    </row>
    <row r="653" spans="1:4" s="107" customFormat="1">
      <c r="A653" s="185"/>
      <c r="B653" s="185"/>
      <c r="C653" s="185"/>
      <c r="D653" s="185"/>
    </row>
    <row r="654" spans="1:4" s="107" customFormat="1">
      <c r="A654" s="185"/>
      <c r="B654" s="185"/>
      <c r="C654" s="185"/>
      <c r="D654" s="185"/>
    </row>
    <row r="655" spans="1:4" s="107" customFormat="1">
      <c r="A655" s="185"/>
      <c r="B655" s="185"/>
      <c r="C655" s="185"/>
      <c r="D655" s="185"/>
    </row>
    <row r="656" spans="1:4" s="107" customFormat="1">
      <c r="A656" s="185"/>
      <c r="B656" s="185"/>
      <c r="C656" s="185"/>
      <c r="D656" s="185"/>
    </row>
    <row r="657" spans="1:4" s="107" customFormat="1">
      <c r="A657" s="185"/>
      <c r="B657" s="185"/>
      <c r="C657" s="185"/>
      <c r="D657" s="185"/>
    </row>
    <row r="658" spans="1:4" s="107" customFormat="1">
      <c r="A658" s="185"/>
      <c r="B658" s="185"/>
      <c r="C658" s="185"/>
      <c r="D658" s="185"/>
    </row>
    <row r="659" spans="1:4" s="107" customFormat="1">
      <c r="A659" s="185"/>
      <c r="B659" s="185"/>
      <c r="C659" s="185"/>
      <c r="D659" s="185"/>
    </row>
    <row r="660" spans="1:4" s="107" customFormat="1">
      <c r="A660" s="185"/>
      <c r="B660" s="185"/>
      <c r="C660" s="185"/>
      <c r="D660" s="185"/>
    </row>
    <row r="661" spans="1:4" s="107" customFormat="1">
      <c r="A661" s="185"/>
      <c r="B661" s="185"/>
      <c r="C661" s="185"/>
      <c r="D661" s="185"/>
    </row>
    <row r="662" spans="1:4" s="107" customFormat="1">
      <c r="A662" s="185"/>
      <c r="B662" s="185"/>
      <c r="C662" s="185"/>
      <c r="D662" s="185"/>
    </row>
    <row r="663" spans="1:4" s="107" customFormat="1">
      <c r="A663" s="185"/>
      <c r="B663" s="185"/>
      <c r="C663" s="185"/>
      <c r="D663" s="185"/>
    </row>
    <row r="664" spans="1:4" s="107" customFormat="1">
      <c r="A664" s="185"/>
      <c r="B664" s="185"/>
      <c r="C664" s="185"/>
      <c r="D664" s="185"/>
    </row>
    <row r="665" spans="1:4" s="107" customFormat="1">
      <c r="A665" s="185"/>
      <c r="B665" s="185"/>
      <c r="C665" s="185"/>
      <c r="D665" s="185"/>
    </row>
    <row r="666" spans="1:4" s="107" customFormat="1">
      <c r="A666" s="185"/>
      <c r="B666" s="185"/>
      <c r="C666" s="185"/>
      <c r="D666" s="185"/>
    </row>
    <row r="667" spans="1:4" s="107" customFormat="1">
      <c r="A667" s="185"/>
      <c r="B667" s="185"/>
      <c r="C667" s="185"/>
      <c r="D667" s="185"/>
    </row>
    <row r="668" spans="1:4" s="107" customFormat="1">
      <c r="A668" s="185"/>
      <c r="B668" s="185"/>
      <c r="C668" s="185"/>
      <c r="D668" s="185"/>
    </row>
    <row r="669" spans="1:4" s="107" customFormat="1">
      <c r="A669" s="185"/>
      <c r="B669" s="185"/>
      <c r="C669" s="185"/>
      <c r="D669" s="185"/>
    </row>
    <row r="670" spans="1:4" s="107" customFormat="1">
      <c r="A670" s="185"/>
      <c r="B670" s="185"/>
      <c r="C670" s="185"/>
      <c r="D670" s="185"/>
    </row>
    <row r="671" spans="1:4" s="107" customFormat="1">
      <c r="A671" s="185"/>
      <c r="B671" s="185"/>
      <c r="C671" s="185"/>
      <c r="D671" s="185"/>
    </row>
    <row r="672" spans="1:4" s="107" customFormat="1">
      <c r="A672" s="185"/>
      <c r="B672" s="185"/>
      <c r="C672" s="185"/>
      <c r="D672" s="185"/>
    </row>
    <row r="673" spans="1:4" s="107" customFormat="1">
      <c r="A673" s="185"/>
      <c r="B673" s="185"/>
      <c r="C673" s="185"/>
      <c r="D673" s="185"/>
    </row>
    <row r="674" spans="1:4" s="107" customFormat="1">
      <c r="A674" s="185"/>
      <c r="B674" s="185"/>
      <c r="C674" s="185"/>
      <c r="D674" s="185"/>
    </row>
    <row r="675" spans="1:4" s="107" customFormat="1">
      <c r="A675" s="185"/>
      <c r="B675" s="185"/>
      <c r="C675" s="185"/>
      <c r="D675" s="185"/>
    </row>
    <row r="676" spans="1:4" s="107" customFormat="1">
      <c r="A676" s="185"/>
      <c r="B676" s="185"/>
      <c r="C676" s="185"/>
      <c r="D676" s="185"/>
    </row>
    <row r="677" spans="1:4" s="107" customFormat="1">
      <c r="A677" s="185"/>
      <c r="B677" s="185"/>
      <c r="C677" s="185"/>
      <c r="D677" s="185"/>
    </row>
    <row r="678" spans="1:4" s="107" customFormat="1">
      <c r="A678" s="185"/>
      <c r="B678" s="185"/>
      <c r="C678" s="185"/>
      <c r="D678" s="185"/>
    </row>
    <row r="679" spans="1:4" s="107" customFormat="1">
      <c r="A679" s="185"/>
      <c r="B679" s="185"/>
      <c r="C679" s="185"/>
      <c r="D679" s="185"/>
    </row>
    <row r="680" spans="1:4" s="107" customFormat="1">
      <c r="A680" s="185"/>
      <c r="B680" s="185"/>
      <c r="C680" s="185"/>
      <c r="D680" s="185"/>
    </row>
    <row r="681" spans="1:4" s="107" customFormat="1">
      <c r="A681" s="185"/>
      <c r="B681" s="185"/>
      <c r="C681" s="185"/>
      <c r="D681" s="185"/>
    </row>
    <row r="682" spans="1:4" s="107" customFormat="1">
      <c r="A682" s="185"/>
      <c r="B682" s="185"/>
      <c r="C682" s="185"/>
      <c r="D682" s="185"/>
    </row>
    <row r="683" spans="1:4" s="107" customFormat="1">
      <c r="A683" s="185"/>
      <c r="B683" s="185"/>
      <c r="C683" s="185"/>
      <c r="D683" s="185"/>
    </row>
    <row r="684" spans="1:4" s="107" customFormat="1">
      <c r="A684" s="185"/>
      <c r="B684" s="185"/>
      <c r="C684" s="185"/>
      <c r="D684" s="185"/>
    </row>
    <row r="685" spans="1:4" s="107" customFormat="1">
      <c r="A685" s="185"/>
      <c r="B685" s="185"/>
      <c r="C685" s="185"/>
      <c r="D685" s="185"/>
    </row>
    <row r="686" spans="1:4" s="107" customFormat="1">
      <c r="A686" s="185"/>
      <c r="B686" s="185"/>
      <c r="C686" s="185"/>
      <c r="D686" s="185"/>
    </row>
    <row r="687" spans="1:4" s="107" customFormat="1">
      <c r="A687" s="185"/>
      <c r="B687" s="185"/>
      <c r="C687" s="185"/>
      <c r="D687" s="185"/>
    </row>
    <row r="688" spans="1:4" s="107" customFormat="1">
      <c r="A688" s="185"/>
      <c r="B688" s="185"/>
      <c r="C688" s="185"/>
      <c r="D688" s="185"/>
    </row>
    <row r="689" spans="1:4" s="107" customFormat="1">
      <c r="A689" s="185"/>
      <c r="B689" s="185"/>
      <c r="C689" s="185"/>
      <c r="D689" s="185"/>
    </row>
    <row r="690" spans="1:4" s="107" customFormat="1">
      <c r="A690" s="185"/>
      <c r="B690" s="185"/>
      <c r="C690" s="185"/>
      <c r="D690" s="185"/>
    </row>
    <row r="691" spans="1:4" s="107" customFormat="1">
      <c r="A691" s="185"/>
      <c r="B691" s="185"/>
      <c r="C691" s="185"/>
      <c r="D691" s="185"/>
    </row>
    <row r="692" spans="1:4" s="107" customFormat="1">
      <c r="A692" s="185"/>
      <c r="B692" s="185"/>
      <c r="C692" s="185"/>
      <c r="D692" s="185"/>
    </row>
    <row r="693" spans="1:4" s="107" customFormat="1">
      <c r="A693" s="185"/>
      <c r="B693" s="185"/>
      <c r="C693" s="185"/>
      <c r="D693" s="185"/>
    </row>
    <row r="694" spans="1:4" s="107" customFormat="1">
      <c r="A694" s="185"/>
      <c r="B694" s="185"/>
      <c r="C694" s="185"/>
      <c r="D694" s="185"/>
    </row>
    <row r="695" spans="1:4" s="107" customFormat="1">
      <c r="A695" s="185"/>
      <c r="B695" s="185"/>
      <c r="C695" s="185"/>
      <c r="D695" s="185"/>
    </row>
    <row r="696" spans="1:4" s="107" customFormat="1">
      <c r="A696" s="185"/>
      <c r="B696" s="185"/>
      <c r="C696" s="185"/>
      <c r="D696" s="185"/>
    </row>
    <row r="697" spans="1:4" s="107" customFormat="1">
      <c r="A697" s="185"/>
      <c r="B697" s="185"/>
      <c r="C697" s="185"/>
      <c r="D697" s="185"/>
    </row>
    <row r="698" spans="1:4" s="107" customFormat="1">
      <c r="A698" s="185"/>
      <c r="B698" s="185"/>
      <c r="C698" s="185"/>
      <c r="D698" s="185"/>
    </row>
    <row r="699" spans="1:4" s="107" customFormat="1">
      <c r="A699" s="185"/>
      <c r="B699" s="185"/>
      <c r="C699" s="185"/>
      <c r="D699" s="185"/>
    </row>
    <row r="700" spans="1:4" s="107" customFormat="1">
      <c r="A700" s="185"/>
      <c r="B700" s="185"/>
      <c r="C700" s="185"/>
      <c r="D700" s="185"/>
    </row>
    <row r="701" spans="1:4" s="107" customFormat="1">
      <c r="A701" s="185"/>
      <c r="B701" s="185"/>
      <c r="C701" s="185"/>
      <c r="D701" s="185"/>
    </row>
    <row r="702" spans="1:4" s="107" customFormat="1">
      <c r="A702" s="185"/>
      <c r="B702" s="185"/>
      <c r="C702" s="185"/>
      <c r="D702" s="185"/>
    </row>
    <row r="703" spans="1:4" s="107" customFormat="1">
      <c r="A703" s="185"/>
      <c r="B703" s="185"/>
      <c r="C703" s="185"/>
      <c r="D703" s="185"/>
    </row>
    <row r="704" spans="1:4" s="107" customFormat="1">
      <c r="A704" s="185"/>
      <c r="B704" s="185"/>
      <c r="C704" s="185"/>
      <c r="D704" s="185"/>
    </row>
    <row r="705" spans="1:4" s="107" customFormat="1">
      <c r="A705" s="185"/>
      <c r="B705" s="185"/>
      <c r="C705" s="185"/>
      <c r="D705" s="185"/>
    </row>
    <row r="706" spans="1:4" s="107" customFormat="1">
      <c r="A706" s="185"/>
      <c r="B706" s="185"/>
      <c r="C706" s="185"/>
      <c r="D706" s="185"/>
    </row>
    <row r="707" spans="1:4" s="107" customFormat="1">
      <c r="A707" s="185"/>
      <c r="B707" s="185"/>
      <c r="C707" s="185"/>
      <c r="D707" s="185"/>
    </row>
    <row r="708" spans="1:4" s="107" customFormat="1">
      <c r="A708" s="185"/>
      <c r="B708" s="185"/>
      <c r="C708" s="185"/>
      <c r="D708" s="185"/>
    </row>
    <row r="709" spans="1:4" s="107" customFormat="1">
      <c r="A709" s="185"/>
      <c r="B709" s="185"/>
      <c r="C709" s="185"/>
      <c r="D709" s="185"/>
    </row>
    <row r="710" spans="1:4" s="107" customFormat="1">
      <c r="A710" s="185"/>
      <c r="B710" s="185"/>
      <c r="C710" s="185"/>
      <c r="D710" s="185"/>
    </row>
    <row r="711" spans="1:4" s="107" customFormat="1">
      <c r="A711" s="185"/>
      <c r="B711" s="185"/>
      <c r="C711" s="185"/>
      <c r="D711" s="185"/>
    </row>
    <row r="712" spans="1:4" s="107" customFormat="1">
      <c r="A712" s="185"/>
      <c r="B712" s="185"/>
      <c r="C712" s="185"/>
      <c r="D712" s="185"/>
    </row>
    <row r="713" spans="1:4" s="107" customFormat="1">
      <c r="A713" s="185"/>
      <c r="B713" s="185"/>
      <c r="C713" s="185"/>
      <c r="D713" s="185"/>
    </row>
    <row r="714" spans="1:4" s="107" customFormat="1">
      <c r="A714" s="185"/>
      <c r="B714" s="185"/>
      <c r="C714" s="185"/>
      <c r="D714" s="185"/>
    </row>
    <row r="715" spans="1:4" s="107" customFormat="1">
      <c r="A715" s="185"/>
      <c r="B715" s="185"/>
      <c r="C715" s="185"/>
      <c r="D715" s="185"/>
    </row>
    <row r="716" spans="1:4" s="107" customFormat="1">
      <c r="A716" s="185"/>
      <c r="B716" s="185"/>
      <c r="C716" s="185"/>
      <c r="D716" s="185"/>
    </row>
    <row r="717" spans="1:4" s="107" customFormat="1">
      <c r="A717" s="185"/>
      <c r="B717" s="185"/>
      <c r="C717" s="185"/>
      <c r="D717" s="185"/>
    </row>
    <row r="718" spans="1:4" s="107" customFormat="1">
      <c r="A718" s="185"/>
      <c r="B718" s="185"/>
      <c r="C718" s="185"/>
      <c r="D718" s="185"/>
    </row>
    <row r="719" spans="1:4" s="107" customFormat="1">
      <c r="A719" s="185"/>
      <c r="B719" s="185"/>
      <c r="C719" s="185"/>
      <c r="D719" s="185"/>
    </row>
    <row r="720" spans="1:4" s="107" customFormat="1">
      <c r="A720" s="185"/>
      <c r="B720" s="185"/>
      <c r="C720" s="185"/>
      <c r="D720" s="185"/>
    </row>
    <row r="721" spans="1:4" s="107" customFormat="1">
      <c r="A721" s="185"/>
      <c r="B721" s="185"/>
      <c r="C721" s="185"/>
      <c r="D721" s="185"/>
    </row>
    <row r="722" spans="1:4" s="107" customFormat="1">
      <c r="A722" s="185"/>
      <c r="B722" s="185"/>
      <c r="C722" s="185"/>
      <c r="D722" s="185"/>
    </row>
    <row r="723" spans="1:4" s="107" customFormat="1">
      <c r="A723" s="185"/>
      <c r="B723" s="185"/>
      <c r="C723" s="185"/>
      <c r="D723" s="185"/>
    </row>
    <row r="724" spans="1:4" s="107" customFormat="1">
      <c r="A724" s="185"/>
      <c r="B724" s="185"/>
      <c r="C724" s="185"/>
      <c r="D724" s="185"/>
    </row>
    <row r="725" spans="1:4" s="107" customFormat="1">
      <c r="A725" s="185"/>
      <c r="B725" s="185"/>
      <c r="C725" s="185"/>
      <c r="D725" s="185"/>
    </row>
    <row r="726" spans="1:4" s="107" customFormat="1">
      <c r="A726" s="185"/>
      <c r="B726" s="185"/>
      <c r="C726" s="185"/>
      <c r="D726" s="185"/>
    </row>
    <row r="727" spans="1:4" s="107" customFormat="1">
      <c r="A727" s="185"/>
      <c r="B727" s="185"/>
      <c r="C727" s="185"/>
      <c r="D727" s="185"/>
    </row>
    <row r="728" spans="1:4" s="107" customFormat="1">
      <c r="A728" s="185"/>
      <c r="B728" s="185"/>
      <c r="C728" s="185"/>
      <c r="D728" s="185"/>
    </row>
    <row r="729" spans="1:4" s="107" customFormat="1">
      <c r="A729" s="185"/>
      <c r="B729" s="185"/>
      <c r="C729" s="185"/>
      <c r="D729" s="185"/>
    </row>
    <row r="730" spans="1:4" s="107" customFormat="1">
      <c r="A730" s="185"/>
      <c r="B730" s="185"/>
      <c r="C730" s="185"/>
      <c r="D730" s="185"/>
    </row>
    <row r="731" spans="1:4" s="107" customFormat="1">
      <c r="A731" s="185"/>
      <c r="B731" s="185"/>
      <c r="C731" s="185"/>
      <c r="D731" s="185"/>
    </row>
    <row r="732" spans="1:4" s="107" customFormat="1">
      <c r="A732" s="185"/>
      <c r="B732" s="185"/>
      <c r="C732" s="185"/>
      <c r="D732" s="185"/>
    </row>
    <row r="733" spans="1:4" s="107" customFormat="1">
      <c r="A733" s="185"/>
      <c r="B733" s="185"/>
      <c r="C733" s="185"/>
      <c r="D733" s="185"/>
    </row>
    <row r="734" spans="1:4" s="107" customFormat="1">
      <c r="A734" s="185"/>
      <c r="B734" s="185"/>
      <c r="C734" s="185"/>
      <c r="D734" s="185"/>
    </row>
    <row r="735" spans="1:4" s="107" customFormat="1">
      <c r="A735" s="185"/>
      <c r="B735" s="185"/>
      <c r="C735" s="185"/>
      <c r="D735" s="185"/>
    </row>
    <row r="736" spans="1:4" s="107" customFormat="1">
      <c r="A736" s="185"/>
      <c r="B736" s="185"/>
      <c r="C736" s="185"/>
      <c r="D736" s="185"/>
    </row>
    <row r="737" spans="1:4" s="107" customFormat="1">
      <c r="A737" s="185"/>
      <c r="B737" s="185"/>
      <c r="C737" s="185"/>
      <c r="D737" s="185"/>
    </row>
    <row r="738" spans="1:4" s="107" customFormat="1">
      <c r="A738" s="185"/>
      <c r="B738" s="185"/>
      <c r="C738" s="185"/>
      <c r="D738" s="185"/>
    </row>
    <row r="739" spans="1:4" s="107" customFormat="1">
      <c r="A739" s="185"/>
      <c r="B739" s="185"/>
      <c r="C739" s="185"/>
      <c r="D739" s="185"/>
    </row>
    <row r="740" spans="1:4" s="107" customFormat="1">
      <c r="A740" s="185"/>
      <c r="B740" s="185"/>
      <c r="C740" s="185"/>
      <c r="D740" s="185"/>
    </row>
    <row r="741" spans="1:4" s="107" customFormat="1">
      <c r="A741" s="185"/>
      <c r="B741" s="185"/>
      <c r="C741" s="185"/>
      <c r="D741" s="185"/>
    </row>
    <row r="742" spans="1:4" s="107" customFormat="1">
      <c r="A742" s="185"/>
      <c r="B742" s="185"/>
      <c r="C742" s="185"/>
      <c r="D742" s="185"/>
    </row>
    <row r="743" spans="1:4" s="107" customFormat="1">
      <c r="A743" s="185"/>
      <c r="B743" s="185"/>
      <c r="C743" s="185"/>
      <c r="D743" s="185"/>
    </row>
    <row r="744" spans="1:4" s="107" customFormat="1">
      <c r="A744" s="185"/>
      <c r="B744" s="185"/>
      <c r="C744" s="185"/>
      <c r="D744" s="185"/>
    </row>
    <row r="745" spans="1:4" s="107" customFormat="1">
      <c r="A745" s="185"/>
      <c r="B745" s="185"/>
      <c r="C745" s="185"/>
      <c r="D745" s="185"/>
    </row>
    <row r="746" spans="1:4" s="107" customFormat="1">
      <c r="A746" s="185"/>
      <c r="B746" s="185"/>
      <c r="C746" s="185"/>
      <c r="D746" s="185"/>
    </row>
    <row r="747" spans="1:4" s="107" customFormat="1">
      <c r="A747" s="185"/>
      <c r="B747" s="185"/>
      <c r="C747" s="185"/>
      <c r="D747" s="185"/>
    </row>
    <row r="748" spans="1:4" s="107" customFormat="1">
      <c r="A748" s="185"/>
      <c r="B748" s="185"/>
      <c r="C748" s="185"/>
      <c r="D748" s="185"/>
    </row>
    <row r="749" spans="1:4" s="107" customFormat="1">
      <c r="A749" s="185"/>
      <c r="B749" s="185"/>
      <c r="C749" s="185"/>
      <c r="D749" s="185"/>
    </row>
    <row r="750" spans="1:4" s="107" customFormat="1">
      <c r="A750" s="185"/>
      <c r="B750" s="185"/>
      <c r="C750" s="185"/>
      <c r="D750" s="185"/>
    </row>
    <row r="751" spans="1:4" s="107" customFormat="1">
      <c r="A751" s="185"/>
      <c r="B751" s="185"/>
      <c r="C751" s="185"/>
      <c r="D751" s="185"/>
    </row>
    <row r="752" spans="1:4" s="107" customFormat="1">
      <c r="A752" s="185"/>
      <c r="B752" s="185"/>
      <c r="C752" s="185"/>
      <c r="D752" s="185"/>
    </row>
    <row r="753" spans="1:4" s="107" customFormat="1">
      <c r="A753" s="185"/>
      <c r="B753" s="185"/>
      <c r="C753" s="185"/>
      <c r="D753" s="185"/>
    </row>
    <row r="754" spans="1:4" s="107" customFormat="1">
      <c r="A754" s="185"/>
      <c r="B754" s="185"/>
      <c r="C754" s="185"/>
      <c r="D754" s="185"/>
    </row>
    <row r="755" spans="1:4" s="107" customFormat="1">
      <c r="A755" s="185"/>
      <c r="B755" s="185"/>
      <c r="C755" s="185"/>
      <c r="D755" s="185"/>
    </row>
    <row r="756" spans="1:4" s="107" customFormat="1">
      <c r="A756" s="185"/>
      <c r="B756" s="185"/>
      <c r="C756" s="185"/>
      <c r="D756" s="185"/>
    </row>
    <row r="757" spans="1:4" s="107" customFormat="1">
      <c r="A757" s="185"/>
      <c r="B757" s="185"/>
      <c r="C757" s="185"/>
      <c r="D757" s="185"/>
    </row>
    <row r="758" spans="1:4" s="107" customFormat="1">
      <c r="A758" s="185"/>
      <c r="B758" s="185"/>
      <c r="C758" s="185"/>
      <c r="D758" s="185"/>
    </row>
    <row r="759" spans="1:4" s="107" customFormat="1">
      <c r="A759" s="185"/>
      <c r="B759" s="185"/>
      <c r="C759" s="185"/>
      <c r="D759" s="185"/>
    </row>
    <row r="760" spans="1:4" s="107" customFormat="1">
      <c r="A760" s="185"/>
      <c r="B760" s="185"/>
      <c r="C760" s="185"/>
      <c r="D760" s="185"/>
    </row>
    <row r="761" spans="1:4" s="107" customFormat="1">
      <c r="A761" s="185"/>
      <c r="B761" s="185"/>
      <c r="C761" s="185"/>
      <c r="D761" s="185"/>
    </row>
    <row r="762" spans="1:4" s="107" customFormat="1">
      <c r="A762" s="185"/>
      <c r="B762" s="185"/>
      <c r="C762" s="185"/>
      <c r="D762" s="185"/>
    </row>
    <row r="763" spans="1:4" s="107" customFormat="1">
      <c r="A763" s="185"/>
      <c r="B763" s="185"/>
      <c r="C763" s="185"/>
      <c r="D763" s="185"/>
    </row>
    <row r="764" spans="1:4" s="107" customFormat="1">
      <c r="A764" s="185"/>
      <c r="B764" s="185"/>
      <c r="C764" s="185"/>
      <c r="D764" s="185"/>
    </row>
    <row r="765" spans="1:4" s="107" customFormat="1">
      <c r="A765" s="185"/>
      <c r="B765" s="185"/>
      <c r="C765" s="185"/>
      <c r="D765" s="185"/>
    </row>
    <row r="766" spans="1:4" s="107" customFormat="1">
      <c r="A766" s="185"/>
      <c r="B766" s="185"/>
      <c r="C766" s="185"/>
      <c r="D766" s="185"/>
    </row>
    <row r="767" spans="1:4" s="107" customFormat="1">
      <c r="A767" s="185"/>
      <c r="B767" s="185"/>
      <c r="C767" s="185"/>
      <c r="D767" s="185"/>
    </row>
    <row r="768" spans="1:4" s="107" customFormat="1">
      <c r="A768" s="185"/>
      <c r="B768" s="185"/>
      <c r="C768" s="185"/>
      <c r="D768" s="185"/>
    </row>
    <row r="769" spans="1:4" s="107" customFormat="1">
      <c r="A769" s="185"/>
      <c r="B769" s="185"/>
      <c r="C769" s="185"/>
      <c r="D769" s="185"/>
    </row>
    <row r="770" spans="1:4" s="107" customFormat="1">
      <c r="A770" s="185"/>
      <c r="B770" s="185"/>
      <c r="C770" s="185"/>
      <c r="D770" s="185"/>
    </row>
    <row r="771" spans="1:4" s="107" customFormat="1">
      <c r="A771" s="185"/>
      <c r="B771" s="185"/>
      <c r="C771" s="185"/>
      <c r="D771" s="185"/>
    </row>
    <row r="772" spans="1:4" s="107" customFormat="1">
      <c r="A772" s="185"/>
      <c r="B772" s="185"/>
      <c r="C772" s="185"/>
      <c r="D772" s="185"/>
    </row>
    <row r="773" spans="1:4" s="107" customFormat="1">
      <c r="A773" s="185"/>
      <c r="B773" s="185"/>
      <c r="C773" s="185"/>
      <c r="D773" s="185"/>
    </row>
    <row r="774" spans="1:4" s="107" customFormat="1">
      <c r="A774" s="185"/>
      <c r="B774" s="185"/>
      <c r="C774" s="185"/>
      <c r="D774" s="185"/>
    </row>
    <row r="775" spans="1:4" s="107" customFormat="1">
      <c r="A775" s="185"/>
      <c r="B775" s="185"/>
      <c r="C775" s="185"/>
      <c r="D775" s="185"/>
    </row>
    <row r="776" spans="1:4" s="107" customFormat="1">
      <c r="A776" s="185"/>
      <c r="B776" s="185"/>
      <c r="C776" s="185"/>
      <c r="D776" s="185"/>
    </row>
    <row r="777" spans="1:4" s="107" customFormat="1">
      <c r="A777" s="185"/>
      <c r="B777" s="185"/>
      <c r="C777" s="185"/>
      <c r="D777" s="185"/>
    </row>
    <row r="778" spans="1:4" s="107" customFormat="1">
      <c r="A778" s="185"/>
      <c r="B778" s="185"/>
      <c r="C778" s="185"/>
      <c r="D778" s="185"/>
    </row>
    <row r="779" spans="1:4" s="107" customFormat="1">
      <c r="A779" s="185"/>
      <c r="B779" s="185"/>
      <c r="C779" s="185"/>
      <c r="D779" s="185"/>
    </row>
    <row r="780" spans="1:4" s="107" customFormat="1">
      <c r="A780" s="185"/>
      <c r="B780" s="185"/>
      <c r="C780" s="185"/>
      <c r="D780" s="185"/>
    </row>
    <row r="781" spans="1:4" s="107" customFormat="1">
      <c r="A781" s="185"/>
      <c r="B781" s="185"/>
      <c r="C781" s="185"/>
      <c r="D781" s="185"/>
    </row>
    <row r="782" spans="1:4" s="107" customFormat="1">
      <c r="A782" s="185"/>
      <c r="B782" s="185"/>
      <c r="C782" s="185"/>
      <c r="D782" s="185"/>
    </row>
    <row r="783" spans="1:4" s="107" customFormat="1">
      <c r="A783" s="185"/>
      <c r="B783" s="185"/>
      <c r="C783" s="185"/>
      <c r="D783" s="185"/>
    </row>
    <row r="784" spans="1:4" s="107" customFormat="1">
      <c r="A784" s="185"/>
      <c r="B784" s="185"/>
      <c r="C784" s="185"/>
      <c r="D784" s="185"/>
    </row>
    <row r="785" spans="1:4" s="107" customFormat="1">
      <c r="A785" s="185"/>
      <c r="B785" s="185"/>
      <c r="C785" s="185"/>
      <c r="D785" s="185"/>
    </row>
    <row r="786" spans="1:4" s="107" customFormat="1">
      <c r="A786" s="185"/>
      <c r="B786" s="185"/>
      <c r="C786" s="185"/>
      <c r="D786" s="185"/>
    </row>
    <row r="787" spans="1:4" s="107" customFormat="1">
      <c r="A787" s="185"/>
      <c r="B787" s="185"/>
      <c r="C787" s="185"/>
      <c r="D787" s="185"/>
    </row>
    <row r="788" spans="1:4" s="107" customFormat="1">
      <c r="A788" s="185"/>
      <c r="B788" s="185"/>
      <c r="C788" s="185"/>
      <c r="D788" s="185"/>
    </row>
    <row r="789" spans="1:4" s="107" customFormat="1">
      <c r="A789" s="185"/>
      <c r="B789" s="185"/>
      <c r="C789" s="185"/>
      <c r="D789" s="185"/>
    </row>
    <row r="790" spans="1:4" s="107" customFormat="1">
      <c r="A790" s="185"/>
      <c r="B790" s="185"/>
      <c r="C790" s="185"/>
      <c r="D790" s="185"/>
    </row>
    <row r="791" spans="1:4" s="107" customFormat="1">
      <c r="A791" s="185"/>
      <c r="B791" s="185"/>
      <c r="C791" s="185"/>
      <c r="D791" s="185"/>
    </row>
    <row r="792" spans="1:4" s="107" customFormat="1">
      <c r="A792" s="185"/>
      <c r="B792" s="185"/>
      <c r="C792" s="185"/>
      <c r="D792" s="185"/>
    </row>
    <row r="793" spans="1:4" s="107" customFormat="1">
      <c r="A793" s="185"/>
      <c r="B793" s="185"/>
      <c r="C793" s="185"/>
      <c r="D793" s="185"/>
    </row>
    <row r="794" spans="1:4" s="107" customFormat="1">
      <c r="A794" s="185"/>
      <c r="B794" s="185"/>
      <c r="C794" s="185"/>
      <c r="D794" s="185"/>
    </row>
    <row r="795" spans="1:4" s="107" customFormat="1">
      <c r="A795" s="185"/>
      <c r="B795" s="185"/>
      <c r="C795" s="185"/>
      <c r="D795" s="185"/>
    </row>
    <row r="796" spans="1:4" s="107" customFormat="1">
      <c r="A796" s="185"/>
      <c r="B796" s="185"/>
      <c r="C796" s="185"/>
      <c r="D796" s="185"/>
    </row>
    <row r="797" spans="1:4" s="107" customFormat="1">
      <c r="A797" s="185"/>
      <c r="B797" s="185"/>
      <c r="C797" s="185"/>
      <c r="D797" s="185"/>
    </row>
    <row r="798" spans="1:4" s="107" customFormat="1">
      <c r="A798" s="185"/>
      <c r="B798" s="185"/>
      <c r="C798" s="185"/>
      <c r="D798" s="185"/>
    </row>
    <row r="799" spans="1:4" s="107" customFormat="1">
      <c r="A799" s="185"/>
      <c r="B799" s="185"/>
      <c r="C799" s="185"/>
      <c r="D799" s="185"/>
    </row>
    <row r="800" spans="1:4" s="107" customFormat="1">
      <c r="A800" s="185"/>
      <c r="B800" s="185"/>
      <c r="C800" s="185"/>
      <c r="D800" s="185"/>
    </row>
    <row r="801" spans="1:4" s="107" customFormat="1">
      <c r="A801" s="185"/>
      <c r="B801" s="185"/>
      <c r="C801" s="185"/>
      <c r="D801" s="185"/>
    </row>
    <row r="802" spans="1:4" s="107" customFormat="1">
      <c r="A802" s="185"/>
      <c r="B802" s="185"/>
      <c r="C802" s="185"/>
      <c r="D802" s="185"/>
    </row>
    <row r="803" spans="1:4" s="107" customFormat="1">
      <c r="A803" s="185"/>
      <c r="B803" s="185"/>
      <c r="C803" s="185"/>
      <c r="D803" s="185"/>
    </row>
    <row r="804" spans="1:4" s="107" customFormat="1">
      <c r="A804" s="185"/>
      <c r="B804" s="185"/>
      <c r="C804" s="185"/>
      <c r="D804" s="185"/>
    </row>
    <row r="805" spans="1:4" s="107" customFormat="1">
      <c r="A805" s="185"/>
      <c r="B805" s="185"/>
      <c r="C805" s="185"/>
      <c r="D805" s="185"/>
    </row>
    <row r="806" spans="1:4" s="107" customFormat="1">
      <c r="A806" s="185"/>
      <c r="B806" s="185"/>
      <c r="C806" s="185"/>
      <c r="D806" s="185"/>
    </row>
    <row r="807" spans="1:4" s="107" customFormat="1">
      <c r="A807" s="185"/>
      <c r="B807" s="185"/>
      <c r="C807" s="185"/>
      <c r="D807" s="185"/>
    </row>
    <row r="808" spans="1:4" s="107" customFormat="1">
      <c r="A808" s="185"/>
      <c r="B808" s="185"/>
      <c r="C808" s="185"/>
      <c r="D808" s="185"/>
    </row>
    <row r="809" spans="1:4" s="107" customFormat="1">
      <c r="A809" s="185"/>
      <c r="B809" s="185"/>
      <c r="C809" s="185"/>
      <c r="D809" s="185"/>
    </row>
    <row r="810" spans="1:4" s="107" customFormat="1">
      <c r="A810" s="185"/>
      <c r="B810" s="185"/>
      <c r="C810" s="185"/>
      <c r="D810" s="185"/>
    </row>
    <row r="811" spans="1:4" s="107" customFormat="1">
      <c r="A811" s="185"/>
      <c r="B811" s="185"/>
      <c r="C811" s="185"/>
      <c r="D811" s="185"/>
    </row>
    <row r="812" spans="1:4" s="107" customFormat="1">
      <c r="A812" s="185"/>
      <c r="B812" s="185"/>
      <c r="C812" s="185"/>
      <c r="D812" s="185"/>
    </row>
    <row r="813" spans="1:4" s="107" customFormat="1">
      <c r="A813" s="185"/>
      <c r="B813" s="185"/>
      <c r="C813" s="185"/>
      <c r="D813" s="185"/>
    </row>
    <row r="814" spans="1:4" s="107" customFormat="1">
      <c r="A814" s="185"/>
      <c r="B814" s="185"/>
      <c r="C814" s="185"/>
      <c r="D814" s="185"/>
    </row>
    <row r="815" spans="1:4" s="107" customFormat="1">
      <c r="A815" s="185"/>
      <c r="B815" s="185"/>
      <c r="C815" s="185"/>
      <c r="D815" s="185"/>
    </row>
    <row r="816" spans="1:4" s="107" customFormat="1">
      <c r="A816" s="185"/>
      <c r="B816" s="185"/>
      <c r="C816" s="185"/>
      <c r="D816" s="185"/>
    </row>
    <row r="817" spans="1:4" s="107" customFormat="1">
      <c r="A817" s="185"/>
      <c r="B817" s="185"/>
      <c r="C817" s="185"/>
      <c r="D817" s="185"/>
    </row>
    <row r="818" spans="1:4" s="107" customFormat="1">
      <c r="A818" s="185"/>
      <c r="B818" s="185"/>
      <c r="C818" s="185"/>
      <c r="D818" s="185"/>
    </row>
    <row r="819" spans="1:4" s="107" customFormat="1">
      <c r="A819" s="185"/>
      <c r="B819" s="185"/>
      <c r="C819" s="185"/>
      <c r="D819" s="185"/>
    </row>
    <row r="820" spans="1:4" s="107" customFormat="1">
      <c r="A820" s="185"/>
      <c r="B820" s="185"/>
      <c r="C820" s="185"/>
      <c r="D820" s="185"/>
    </row>
    <row r="821" spans="1:4" s="107" customFormat="1">
      <c r="A821" s="185"/>
      <c r="B821" s="185"/>
      <c r="C821" s="185"/>
      <c r="D821" s="185"/>
    </row>
    <row r="822" spans="1:4" s="107" customFormat="1">
      <c r="A822" s="185"/>
      <c r="B822" s="185"/>
      <c r="C822" s="185"/>
      <c r="D822" s="185"/>
    </row>
    <row r="823" spans="1:4" s="107" customFormat="1">
      <c r="A823" s="185"/>
      <c r="B823" s="185"/>
      <c r="C823" s="185"/>
      <c r="D823" s="185"/>
    </row>
    <row r="824" spans="1:4" s="107" customFormat="1">
      <c r="A824" s="185"/>
      <c r="B824" s="185"/>
      <c r="C824" s="185"/>
      <c r="D824" s="185"/>
    </row>
    <row r="825" spans="1:4" s="107" customFormat="1">
      <c r="A825" s="185"/>
      <c r="B825" s="185"/>
      <c r="C825" s="185"/>
      <c r="D825" s="185"/>
    </row>
    <row r="826" spans="1:4" s="107" customFormat="1">
      <c r="A826" s="185"/>
      <c r="B826" s="185"/>
      <c r="C826" s="185"/>
      <c r="D826" s="185"/>
    </row>
    <row r="827" spans="1:4" s="107" customFormat="1">
      <c r="A827" s="185"/>
      <c r="B827" s="185"/>
      <c r="C827" s="185"/>
      <c r="D827" s="185"/>
    </row>
    <row r="828" spans="1:4" s="107" customFormat="1">
      <c r="A828" s="185"/>
      <c r="B828" s="185"/>
      <c r="C828" s="185"/>
      <c r="D828" s="185"/>
    </row>
    <row r="829" spans="1:4" s="107" customFormat="1">
      <c r="A829" s="185"/>
      <c r="B829" s="185"/>
      <c r="C829" s="185"/>
      <c r="D829" s="185"/>
    </row>
    <row r="830" spans="1:4" s="107" customFormat="1">
      <c r="A830" s="185"/>
      <c r="B830" s="185"/>
      <c r="C830" s="185"/>
      <c r="D830" s="185"/>
    </row>
    <row r="831" spans="1:4" s="107" customFormat="1">
      <c r="A831" s="185"/>
      <c r="B831" s="185"/>
      <c r="C831" s="185"/>
      <c r="D831" s="185"/>
    </row>
    <row r="832" spans="1:4" s="107" customFormat="1">
      <c r="A832" s="185"/>
      <c r="B832" s="185"/>
      <c r="C832" s="185"/>
      <c r="D832" s="185"/>
    </row>
    <row r="833" spans="1:4" s="107" customFormat="1">
      <c r="A833" s="185"/>
      <c r="B833" s="185"/>
      <c r="C833" s="185"/>
      <c r="D833" s="185"/>
    </row>
    <row r="834" spans="1:4" s="107" customFormat="1">
      <c r="A834" s="185"/>
      <c r="B834" s="185"/>
      <c r="C834" s="185"/>
      <c r="D834" s="185"/>
    </row>
    <row r="835" spans="1:4" s="107" customFormat="1">
      <c r="A835" s="185"/>
      <c r="B835" s="185"/>
      <c r="C835" s="185"/>
      <c r="D835" s="185"/>
    </row>
    <row r="836" spans="1:4" s="107" customFormat="1">
      <c r="A836" s="185"/>
      <c r="B836" s="185"/>
      <c r="C836" s="185"/>
      <c r="D836" s="185"/>
    </row>
    <row r="837" spans="1:4" s="107" customFormat="1">
      <c r="A837" s="185"/>
      <c r="B837" s="185"/>
      <c r="C837" s="185"/>
      <c r="D837" s="185"/>
    </row>
    <row r="838" spans="1:4" s="107" customFormat="1">
      <c r="A838" s="185"/>
      <c r="B838" s="185"/>
      <c r="C838" s="185"/>
      <c r="D838" s="185"/>
    </row>
    <row r="839" spans="1:4" s="107" customFormat="1">
      <c r="A839" s="185"/>
      <c r="B839" s="185"/>
      <c r="C839" s="185"/>
      <c r="D839" s="185"/>
    </row>
    <row r="840" spans="1:4" s="107" customFormat="1">
      <c r="A840" s="185"/>
      <c r="B840" s="185"/>
      <c r="C840" s="185"/>
      <c r="D840" s="185"/>
    </row>
    <row r="841" spans="1:4" s="107" customFormat="1">
      <c r="A841" s="185"/>
      <c r="B841" s="185"/>
      <c r="C841" s="185"/>
      <c r="D841" s="185"/>
    </row>
    <row r="842" spans="1:4" s="107" customFormat="1">
      <c r="A842" s="185"/>
      <c r="B842" s="185"/>
      <c r="C842" s="185"/>
      <c r="D842" s="185"/>
    </row>
    <row r="843" spans="1:4" s="107" customFormat="1">
      <c r="A843" s="185"/>
      <c r="B843" s="185"/>
      <c r="C843" s="185"/>
      <c r="D843" s="185"/>
    </row>
    <row r="844" spans="1:4" s="107" customFormat="1">
      <c r="A844" s="185"/>
      <c r="B844" s="185"/>
      <c r="C844" s="185"/>
      <c r="D844" s="185"/>
    </row>
    <row r="845" spans="1:4" s="107" customFormat="1">
      <c r="A845" s="185"/>
      <c r="B845" s="185"/>
      <c r="C845" s="185"/>
      <c r="D845" s="185"/>
    </row>
    <row r="846" spans="1:4" s="107" customFormat="1">
      <c r="A846" s="185"/>
      <c r="B846" s="185"/>
      <c r="C846" s="185"/>
      <c r="D846" s="185"/>
    </row>
    <row r="847" spans="1:4" s="107" customFormat="1">
      <c r="A847" s="185"/>
      <c r="B847" s="185"/>
      <c r="C847" s="185"/>
      <c r="D847" s="185"/>
    </row>
    <row r="848" spans="1:4" s="107" customFormat="1">
      <c r="A848" s="185"/>
      <c r="B848" s="185"/>
      <c r="C848" s="185"/>
      <c r="D848" s="185"/>
    </row>
    <row r="849" spans="1:4" s="107" customFormat="1">
      <c r="A849" s="185"/>
      <c r="B849" s="185"/>
      <c r="C849" s="185"/>
      <c r="D849" s="185"/>
    </row>
    <row r="850" spans="1:4" s="107" customFormat="1">
      <c r="A850" s="185"/>
      <c r="B850" s="185"/>
      <c r="C850" s="185"/>
      <c r="D850" s="185"/>
    </row>
    <row r="851" spans="1:4" s="107" customFormat="1">
      <c r="A851" s="185"/>
      <c r="B851" s="185"/>
      <c r="C851" s="185"/>
      <c r="D851" s="185"/>
    </row>
    <row r="852" spans="1:4" s="107" customFormat="1">
      <c r="A852" s="185"/>
      <c r="B852" s="185"/>
      <c r="C852" s="185"/>
      <c r="D852" s="185"/>
    </row>
    <row r="853" spans="1:4" s="107" customFormat="1">
      <c r="A853" s="185"/>
      <c r="B853" s="185"/>
      <c r="C853" s="185"/>
      <c r="D853" s="185"/>
    </row>
    <row r="854" spans="1:4" s="107" customFormat="1">
      <c r="A854" s="185"/>
      <c r="B854" s="185"/>
      <c r="C854" s="185"/>
      <c r="D854" s="185"/>
    </row>
    <row r="855" spans="1:4" s="107" customFormat="1">
      <c r="A855" s="185"/>
      <c r="B855" s="185"/>
      <c r="C855" s="185"/>
      <c r="D855" s="185"/>
    </row>
    <row r="856" spans="1:4" s="107" customFormat="1">
      <c r="A856" s="185"/>
      <c r="B856" s="185"/>
      <c r="C856" s="185"/>
      <c r="D856" s="185"/>
    </row>
    <row r="857" spans="1:4" s="107" customFormat="1">
      <c r="A857" s="185"/>
      <c r="B857" s="185"/>
      <c r="C857" s="185"/>
      <c r="D857" s="185"/>
    </row>
    <row r="858" spans="1:4" s="107" customFormat="1">
      <c r="A858" s="185"/>
      <c r="B858" s="185"/>
      <c r="C858" s="185"/>
      <c r="D858" s="185"/>
    </row>
    <row r="859" spans="1:4" s="107" customFormat="1">
      <c r="A859" s="185"/>
      <c r="B859" s="185"/>
      <c r="C859" s="185"/>
      <c r="D859" s="185"/>
    </row>
    <row r="860" spans="1:4" s="107" customFormat="1">
      <c r="A860" s="185"/>
      <c r="B860" s="185"/>
      <c r="C860" s="185"/>
      <c r="D860" s="185"/>
    </row>
    <row r="861" spans="1:4" s="107" customFormat="1">
      <c r="A861" s="185"/>
      <c r="B861" s="185"/>
      <c r="C861" s="185"/>
      <c r="D861" s="185"/>
    </row>
    <row r="862" spans="1:4" s="107" customFormat="1">
      <c r="A862" s="185"/>
      <c r="B862" s="185"/>
      <c r="C862" s="185"/>
      <c r="D862" s="185"/>
    </row>
    <row r="863" spans="1:4" s="107" customFormat="1">
      <c r="A863" s="185"/>
      <c r="B863" s="185"/>
      <c r="C863" s="185"/>
      <c r="D863" s="185"/>
    </row>
    <row r="864" spans="1:4" s="107" customFormat="1">
      <c r="A864" s="185"/>
      <c r="B864" s="185"/>
      <c r="C864" s="185"/>
      <c r="D864" s="185"/>
    </row>
    <row r="865" spans="1:4" s="107" customFormat="1">
      <c r="A865" s="185"/>
      <c r="B865" s="185"/>
      <c r="C865" s="185"/>
      <c r="D865" s="185"/>
    </row>
    <row r="866" spans="1:4" s="107" customFormat="1">
      <c r="A866" s="185"/>
      <c r="B866" s="185"/>
      <c r="C866" s="185"/>
      <c r="D866" s="185"/>
    </row>
    <row r="867" spans="1:4" s="107" customFormat="1">
      <c r="A867" s="185"/>
      <c r="B867" s="185"/>
      <c r="C867" s="185"/>
      <c r="D867" s="185"/>
    </row>
    <row r="868" spans="1:4" s="107" customFormat="1">
      <c r="A868" s="185"/>
      <c r="B868" s="185"/>
      <c r="C868" s="185"/>
      <c r="D868" s="185"/>
    </row>
    <row r="869" spans="1:4" s="107" customFormat="1">
      <c r="A869" s="185"/>
      <c r="B869" s="185"/>
      <c r="C869" s="185"/>
      <c r="D869" s="185"/>
    </row>
    <row r="870" spans="1:4" s="107" customFormat="1">
      <c r="A870" s="185"/>
      <c r="B870" s="185"/>
      <c r="C870" s="185"/>
      <c r="D870" s="185"/>
    </row>
    <row r="871" spans="1:4" s="107" customFormat="1">
      <c r="A871" s="185"/>
      <c r="B871" s="185"/>
      <c r="C871" s="185"/>
      <c r="D871" s="185"/>
    </row>
    <row r="872" spans="1:4" s="107" customFormat="1">
      <c r="A872" s="185"/>
      <c r="B872" s="185"/>
      <c r="C872" s="185"/>
      <c r="D872" s="185"/>
    </row>
    <row r="873" spans="1:4" s="107" customFormat="1">
      <c r="A873" s="185"/>
      <c r="B873" s="185"/>
      <c r="C873" s="185"/>
      <c r="D873" s="185"/>
    </row>
    <row r="874" spans="1:4" s="107" customFormat="1">
      <c r="A874" s="185"/>
      <c r="B874" s="185"/>
      <c r="C874" s="185"/>
      <c r="D874" s="185"/>
    </row>
    <row r="875" spans="1:4" s="107" customFormat="1">
      <c r="A875" s="185"/>
      <c r="B875" s="185"/>
      <c r="C875" s="185"/>
      <c r="D875" s="185"/>
    </row>
    <row r="876" spans="1:4" s="107" customFormat="1">
      <c r="A876" s="185"/>
      <c r="B876" s="185"/>
      <c r="C876" s="185"/>
      <c r="D876" s="185"/>
    </row>
    <row r="877" spans="1:4" s="107" customFormat="1">
      <c r="A877" s="185"/>
      <c r="B877" s="185"/>
      <c r="C877" s="185"/>
      <c r="D877" s="185"/>
    </row>
    <row r="878" spans="1:4" s="107" customFormat="1">
      <c r="A878" s="185"/>
      <c r="B878" s="185"/>
      <c r="C878" s="185"/>
      <c r="D878" s="185"/>
    </row>
    <row r="879" spans="1:4" s="107" customFormat="1">
      <c r="A879" s="185"/>
      <c r="B879" s="185"/>
      <c r="C879" s="185"/>
      <c r="D879" s="185"/>
    </row>
    <row r="880" spans="1:4" s="107" customFormat="1">
      <c r="A880" s="185"/>
      <c r="B880" s="185"/>
      <c r="C880" s="185"/>
      <c r="D880" s="185"/>
    </row>
    <row r="881" spans="1:4" s="107" customFormat="1">
      <c r="A881" s="185"/>
      <c r="B881" s="185"/>
      <c r="C881" s="185"/>
      <c r="D881" s="185"/>
    </row>
    <row r="882" spans="1:4" s="107" customFormat="1">
      <c r="A882" s="185"/>
      <c r="B882" s="185"/>
      <c r="C882" s="185"/>
      <c r="D882" s="185"/>
    </row>
    <row r="883" spans="1:4" s="107" customFormat="1">
      <c r="A883" s="185"/>
      <c r="B883" s="185"/>
      <c r="C883" s="185"/>
      <c r="D883" s="185"/>
    </row>
    <row r="884" spans="1:4" s="107" customFormat="1">
      <c r="A884" s="185"/>
      <c r="B884" s="185"/>
      <c r="C884" s="185"/>
      <c r="D884" s="185"/>
    </row>
    <row r="885" spans="1:4" s="107" customFormat="1">
      <c r="A885" s="185"/>
      <c r="B885" s="185"/>
      <c r="C885" s="185"/>
      <c r="D885" s="185"/>
    </row>
    <row r="886" spans="1:4" s="107" customFormat="1">
      <c r="A886" s="185"/>
      <c r="B886" s="185"/>
      <c r="C886" s="185"/>
      <c r="D886" s="185"/>
    </row>
    <row r="887" spans="1:4" s="107" customFormat="1">
      <c r="A887" s="185"/>
      <c r="B887" s="185"/>
      <c r="C887" s="185"/>
      <c r="D887" s="185"/>
    </row>
    <row r="888" spans="1:4" s="107" customFormat="1">
      <c r="A888" s="185"/>
      <c r="B888" s="185"/>
      <c r="C888" s="185"/>
      <c r="D888" s="185"/>
    </row>
    <row r="889" spans="1:4" s="107" customFormat="1">
      <c r="A889" s="185"/>
      <c r="B889" s="185"/>
      <c r="C889" s="185"/>
      <c r="D889" s="185"/>
    </row>
    <row r="890" spans="1:4" s="107" customFormat="1">
      <c r="A890" s="185"/>
      <c r="B890" s="185"/>
      <c r="C890" s="185"/>
      <c r="D890" s="185"/>
    </row>
    <row r="891" spans="1:4" s="107" customFormat="1">
      <c r="A891" s="185"/>
      <c r="B891" s="185"/>
      <c r="C891" s="185"/>
      <c r="D891" s="185"/>
    </row>
    <row r="892" spans="1:4" s="107" customFormat="1">
      <c r="A892" s="185"/>
      <c r="B892" s="185"/>
      <c r="C892" s="185"/>
      <c r="D892" s="185"/>
    </row>
    <row r="893" spans="1:4" s="107" customFormat="1">
      <c r="A893" s="185"/>
      <c r="B893" s="185"/>
      <c r="C893" s="185"/>
      <c r="D893" s="185"/>
    </row>
    <row r="894" spans="1:4" s="107" customFormat="1">
      <c r="A894" s="185"/>
      <c r="B894" s="185"/>
      <c r="C894" s="185"/>
      <c r="D894" s="185"/>
    </row>
    <row r="895" spans="1:4" s="107" customFormat="1">
      <c r="A895" s="185"/>
      <c r="B895" s="185"/>
      <c r="C895" s="185"/>
      <c r="D895" s="185"/>
    </row>
    <row r="896" spans="1:4" s="107" customFormat="1">
      <c r="A896" s="185"/>
      <c r="B896" s="185"/>
      <c r="C896" s="185"/>
      <c r="D896" s="185"/>
    </row>
    <row r="897" spans="1:4" s="107" customFormat="1">
      <c r="A897" s="185"/>
      <c r="B897" s="185"/>
      <c r="C897" s="185"/>
      <c r="D897" s="185"/>
    </row>
    <row r="898" spans="1:4" s="107" customFormat="1">
      <c r="A898" s="185"/>
      <c r="B898" s="185"/>
      <c r="C898" s="185"/>
      <c r="D898" s="185"/>
    </row>
    <row r="899" spans="1:4" s="107" customFormat="1">
      <c r="A899" s="185"/>
      <c r="B899" s="185"/>
      <c r="C899" s="185"/>
      <c r="D899" s="185"/>
    </row>
    <row r="900" spans="1:4" s="107" customFormat="1">
      <c r="A900" s="185"/>
      <c r="B900" s="185"/>
      <c r="C900" s="185"/>
      <c r="D900" s="185"/>
    </row>
    <row r="901" spans="1:4" s="107" customFormat="1">
      <c r="A901" s="185"/>
      <c r="B901" s="185"/>
      <c r="C901" s="185"/>
      <c r="D901" s="185"/>
    </row>
    <row r="902" spans="1:4" s="107" customFormat="1">
      <c r="A902" s="185"/>
      <c r="B902" s="185"/>
      <c r="C902" s="185"/>
      <c r="D902" s="185"/>
    </row>
    <row r="903" spans="1:4" s="107" customFormat="1">
      <c r="A903" s="185"/>
      <c r="B903" s="185"/>
      <c r="C903" s="185"/>
      <c r="D903" s="185"/>
    </row>
    <row r="904" spans="1:4" s="107" customFormat="1">
      <c r="A904" s="185"/>
      <c r="B904" s="185"/>
      <c r="C904" s="185"/>
      <c r="D904" s="185"/>
    </row>
    <row r="905" spans="1:4" s="107" customFormat="1">
      <c r="A905" s="185"/>
      <c r="B905" s="185"/>
      <c r="C905" s="185"/>
      <c r="D905" s="185"/>
    </row>
    <row r="906" spans="1:4" s="107" customFormat="1">
      <c r="A906" s="185"/>
      <c r="B906" s="185"/>
      <c r="C906" s="185"/>
      <c r="D906" s="185"/>
    </row>
    <row r="907" spans="1:4" s="107" customFormat="1">
      <c r="A907" s="185"/>
      <c r="B907" s="185"/>
      <c r="C907" s="185"/>
      <c r="D907" s="185"/>
    </row>
    <row r="908" spans="1:4" s="107" customFormat="1">
      <c r="A908" s="185"/>
      <c r="B908" s="185"/>
      <c r="C908" s="185"/>
      <c r="D908" s="185"/>
    </row>
    <row r="909" spans="1:4" s="107" customFormat="1">
      <c r="A909" s="185"/>
      <c r="B909" s="185"/>
      <c r="C909" s="185"/>
      <c r="D909" s="185"/>
    </row>
    <row r="910" spans="1:4" s="107" customFormat="1">
      <c r="A910" s="185"/>
      <c r="B910" s="185"/>
      <c r="C910" s="185"/>
      <c r="D910" s="185"/>
    </row>
    <row r="911" spans="1:4" s="107" customFormat="1">
      <c r="A911" s="185"/>
      <c r="B911" s="185"/>
      <c r="C911" s="185"/>
      <c r="D911" s="185"/>
    </row>
    <row r="912" spans="1:4" s="107" customFormat="1">
      <c r="A912" s="185"/>
      <c r="B912" s="185"/>
      <c r="C912" s="185"/>
      <c r="D912" s="185"/>
    </row>
    <row r="913" spans="1:4" s="107" customFormat="1">
      <c r="A913" s="185"/>
      <c r="B913" s="185"/>
      <c r="C913" s="185"/>
      <c r="D913" s="185"/>
    </row>
    <row r="914" spans="1:4" s="107" customFormat="1">
      <c r="A914" s="185"/>
      <c r="B914" s="185"/>
      <c r="C914" s="185"/>
      <c r="D914" s="185"/>
    </row>
    <row r="915" spans="1:4" s="107" customFormat="1">
      <c r="A915" s="185"/>
      <c r="B915" s="185"/>
      <c r="C915" s="185"/>
      <c r="D915" s="185"/>
    </row>
    <row r="916" spans="1:4" s="107" customFormat="1">
      <c r="A916" s="185"/>
      <c r="B916" s="185"/>
      <c r="C916" s="185"/>
      <c r="D916" s="185"/>
    </row>
    <row r="917" spans="1:4" s="107" customFormat="1">
      <c r="A917" s="185"/>
      <c r="B917" s="185"/>
      <c r="C917" s="185"/>
      <c r="D917" s="185"/>
    </row>
    <row r="918" spans="1:4" s="107" customFormat="1">
      <c r="A918" s="185"/>
      <c r="B918" s="185"/>
      <c r="C918" s="185"/>
      <c r="D918" s="185"/>
    </row>
    <row r="919" spans="1:4" s="107" customFormat="1">
      <c r="A919" s="185"/>
      <c r="B919" s="185"/>
      <c r="C919" s="185"/>
      <c r="D919" s="185"/>
    </row>
    <row r="920" spans="1:4" s="107" customFormat="1">
      <c r="A920" s="185"/>
      <c r="B920" s="185"/>
      <c r="C920" s="185"/>
      <c r="D920" s="185"/>
    </row>
    <row r="921" spans="1:4" s="107" customFormat="1">
      <c r="A921" s="185"/>
      <c r="B921" s="185"/>
      <c r="C921" s="185"/>
      <c r="D921" s="185"/>
    </row>
    <row r="922" spans="1:4" s="107" customFormat="1">
      <c r="A922" s="185"/>
      <c r="B922" s="185"/>
      <c r="C922" s="185"/>
      <c r="D922" s="185"/>
    </row>
    <row r="923" spans="1:4" s="107" customFormat="1">
      <c r="A923" s="185"/>
      <c r="B923" s="185"/>
      <c r="C923" s="185"/>
      <c r="D923" s="185"/>
    </row>
    <row r="924" spans="1:4" s="107" customFormat="1">
      <c r="A924" s="185"/>
      <c r="B924" s="185"/>
      <c r="C924" s="185"/>
      <c r="D924" s="185"/>
    </row>
    <row r="925" spans="1:4" s="107" customFormat="1">
      <c r="A925" s="185"/>
      <c r="B925" s="185"/>
      <c r="C925" s="185"/>
      <c r="D925" s="185"/>
    </row>
    <row r="926" spans="1:4" s="107" customFormat="1">
      <c r="A926" s="185"/>
      <c r="B926" s="185"/>
      <c r="C926" s="185"/>
      <c r="D926" s="185"/>
    </row>
    <row r="927" spans="1:4" s="107" customFormat="1">
      <c r="A927" s="185"/>
      <c r="B927" s="185"/>
      <c r="C927" s="185"/>
      <c r="D927" s="185"/>
    </row>
    <row r="928" spans="1:4" s="107" customFormat="1">
      <c r="A928" s="185"/>
      <c r="B928" s="185"/>
      <c r="C928" s="185"/>
      <c r="D928" s="185"/>
    </row>
    <row r="929" spans="1:4" s="107" customFormat="1">
      <c r="A929" s="185"/>
      <c r="B929" s="185"/>
      <c r="C929" s="185"/>
      <c r="D929" s="185"/>
    </row>
    <row r="930" spans="1:4" s="107" customFormat="1">
      <c r="A930" s="185"/>
      <c r="B930" s="185"/>
      <c r="C930" s="185"/>
      <c r="D930" s="185"/>
    </row>
    <row r="931" spans="1:4" s="107" customFormat="1">
      <c r="A931" s="185"/>
      <c r="B931" s="185"/>
      <c r="C931" s="185"/>
      <c r="D931" s="185"/>
    </row>
    <row r="932" spans="1:4" s="107" customFormat="1">
      <c r="A932" s="185"/>
      <c r="B932" s="185"/>
      <c r="C932" s="185"/>
      <c r="D932" s="185"/>
    </row>
    <row r="933" spans="1:4" s="107" customFormat="1">
      <c r="A933" s="185"/>
      <c r="B933" s="185"/>
      <c r="C933" s="185"/>
      <c r="D933" s="185"/>
    </row>
    <row r="934" spans="1:4" s="107" customFormat="1">
      <c r="A934" s="185"/>
      <c r="B934" s="185"/>
      <c r="C934" s="185"/>
      <c r="D934" s="185"/>
    </row>
    <row r="935" spans="1:4" s="107" customFormat="1">
      <c r="A935" s="185"/>
      <c r="B935" s="185"/>
      <c r="C935" s="185"/>
      <c r="D935" s="185"/>
    </row>
    <row r="936" spans="1:4" s="107" customFormat="1">
      <c r="A936" s="185"/>
      <c r="B936" s="185"/>
      <c r="C936" s="185"/>
      <c r="D936" s="185"/>
    </row>
    <row r="937" spans="1:4" s="107" customFormat="1">
      <c r="A937" s="185"/>
      <c r="B937" s="185"/>
      <c r="C937" s="185"/>
      <c r="D937" s="185"/>
    </row>
    <row r="938" spans="1:4" s="107" customFormat="1">
      <c r="A938" s="185"/>
      <c r="B938" s="185"/>
      <c r="C938" s="185"/>
      <c r="D938" s="185"/>
    </row>
    <row r="939" spans="1:4" s="107" customFormat="1">
      <c r="A939" s="185"/>
      <c r="B939" s="185"/>
      <c r="C939" s="185"/>
      <c r="D939" s="185"/>
    </row>
    <row r="940" spans="1:4" s="107" customFormat="1">
      <c r="A940" s="185"/>
      <c r="B940" s="185"/>
      <c r="C940" s="185"/>
      <c r="D940" s="185"/>
    </row>
    <row r="941" spans="1:4" s="107" customFormat="1">
      <c r="A941" s="185"/>
      <c r="B941" s="185"/>
      <c r="C941" s="185"/>
      <c r="D941" s="185"/>
    </row>
    <row r="942" spans="1:4" s="107" customFormat="1">
      <c r="A942" s="185"/>
      <c r="B942" s="185"/>
      <c r="C942" s="185"/>
      <c r="D942" s="185"/>
    </row>
    <row r="943" spans="1:4" s="107" customFormat="1">
      <c r="A943" s="185"/>
      <c r="B943" s="185"/>
      <c r="C943" s="185"/>
      <c r="D943" s="185"/>
    </row>
    <row r="944" spans="1:4" s="107" customFormat="1">
      <c r="A944" s="185"/>
      <c r="B944" s="185"/>
      <c r="C944" s="185"/>
      <c r="D944" s="185"/>
    </row>
    <row r="945" spans="1:4" s="107" customFormat="1">
      <c r="A945" s="185"/>
      <c r="B945" s="185"/>
      <c r="C945" s="185"/>
      <c r="D945" s="185"/>
    </row>
    <row r="946" spans="1:4" s="107" customFormat="1">
      <c r="A946" s="185"/>
      <c r="B946" s="185"/>
      <c r="C946" s="185"/>
      <c r="D946" s="185"/>
    </row>
    <row r="947" spans="1:4" s="107" customFormat="1">
      <c r="A947" s="185"/>
      <c r="B947" s="185"/>
      <c r="C947" s="185"/>
      <c r="D947" s="185"/>
    </row>
    <row r="948" spans="1:4" s="107" customFormat="1">
      <c r="A948" s="185"/>
      <c r="B948" s="185"/>
      <c r="C948" s="185"/>
      <c r="D948" s="185"/>
    </row>
    <row r="949" spans="1:4" s="107" customFormat="1">
      <c r="A949" s="185"/>
      <c r="B949" s="185"/>
      <c r="C949" s="185"/>
      <c r="D949" s="185"/>
    </row>
    <row r="950" spans="1:4" s="107" customFormat="1">
      <c r="A950" s="185"/>
      <c r="B950" s="185"/>
      <c r="C950" s="185"/>
      <c r="D950" s="185"/>
    </row>
    <row r="951" spans="1:4" s="107" customFormat="1">
      <c r="A951" s="185"/>
      <c r="B951" s="185"/>
      <c r="C951" s="185"/>
      <c r="D951" s="185"/>
    </row>
    <row r="952" spans="1:4" s="107" customFormat="1">
      <c r="A952" s="185"/>
      <c r="B952" s="185"/>
      <c r="C952" s="185"/>
      <c r="D952" s="185"/>
    </row>
    <row r="953" spans="1:4" s="107" customFormat="1">
      <c r="A953" s="185"/>
      <c r="B953" s="185"/>
      <c r="C953" s="185"/>
      <c r="D953" s="185"/>
    </row>
    <row r="954" spans="1:4" s="107" customFormat="1">
      <c r="A954" s="185"/>
      <c r="B954" s="185"/>
      <c r="C954" s="185"/>
      <c r="D954" s="185"/>
    </row>
    <row r="955" spans="1:4" s="107" customFormat="1">
      <c r="A955" s="185"/>
      <c r="B955" s="185"/>
      <c r="C955" s="185"/>
      <c r="D955" s="185"/>
    </row>
    <row r="956" spans="1:4" s="107" customFormat="1">
      <c r="A956" s="185"/>
      <c r="B956" s="185"/>
      <c r="C956" s="185"/>
      <c r="D956" s="185"/>
    </row>
    <row r="957" spans="1:4" s="107" customFormat="1">
      <c r="A957" s="185"/>
      <c r="B957" s="185"/>
      <c r="C957" s="185"/>
      <c r="D957" s="185"/>
    </row>
    <row r="958" spans="1:4" s="107" customFormat="1">
      <c r="A958" s="185"/>
      <c r="B958" s="185"/>
      <c r="C958" s="185"/>
      <c r="D958" s="185"/>
    </row>
    <row r="959" spans="1:4" s="107" customFormat="1">
      <c r="A959" s="185"/>
      <c r="B959" s="185"/>
      <c r="C959" s="185"/>
      <c r="D959" s="185"/>
    </row>
    <row r="960" spans="1:4" s="107" customFormat="1">
      <c r="A960" s="185"/>
      <c r="B960" s="185"/>
      <c r="C960" s="185"/>
      <c r="D960" s="185"/>
    </row>
    <row r="961" spans="1:4" s="107" customFormat="1">
      <c r="A961" s="185"/>
      <c r="B961" s="185"/>
      <c r="C961" s="185"/>
      <c r="D961" s="185"/>
    </row>
    <row r="962" spans="1:4" s="107" customFormat="1">
      <c r="A962" s="185"/>
      <c r="B962" s="185"/>
      <c r="C962" s="185"/>
      <c r="D962" s="185"/>
    </row>
    <row r="963" spans="1:4" s="107" customFormat="1">
      <c r="A963" s="185"/>
      <c r="B963" s="185"/>
      <c r="C963" s="185"/>
      <c r="D963" s="185"/>
    </row>
    <row r="964" spans="1:4" s="107" customFormat="1">
      <c r="A964" s="185"/>
      <c r="B964" s="185"/>
      <c r="C964" s="185"/>
      <c r="D964" s="185"/>
    </row>
    <row r="965" spans="1:4" s="107" customFormat="1">
      <c r="A965" s="185"/>
      <c r="B965" s="185"/>
      <c r="C965" s="185"/>
      <c r="D965" s="185"/>
    </row>
    <row r="966" spans="1:4" s="107" customFormat="1">
      <c r="A966" s="185"/>
      <c r="B966" s="185"/>
      <c r="C966" s="185"/>
      <c r="D966" s="185"/>
    </row>
    <row r="967" spans="1:4" s="107" customFormat="1">
      <c r="A967" s="185"/>
      <c r="B967" s="185"/>
      <c r="C967" s="185"/>
      <c r="D967" s="185"/>
    </row>
    <row r="968" spans="1:4" s="107" customFormat="1">
      <c r="A968" s="185"/>
      <c r="B968" s="185"/>
      <c r="C968" s="185"/>
      <c r="D968" s="185"/>
    </row>
    <row r="969" spans="1:4" s="107" customFormat="1">
      <c r="A969" s="185"/>
      <c r="B969" s="185"/>
      <c r="C969" s="185"/>
      <c r="D969" s="185"/>
    </row>
    <row r="970" spans="1:4" s="107" customFormat="1">
      <c r="A970" s="185"/>
      <c r="B970" s="185"/>
      <c r="C970" s="185"/>
      <c r="D970" s="185"/>
    </row>
    <row r="971" spans="1:4" s="107" customFormat="1">
      <c r="A971" s="185"/>
      <c r="B971" s="185"/>
      <c r="C971" s="185"/>
      <c r="D971" s="185"/>
    </row>
    <row r="972" spans="1:4" s="107" customFormat="1">
      <c r="A972" s="185"/>
      <c r="B972" s="185"/>
      <c r="C972" s="185"/>
      <c r="D972" s="185"/>
    </row>
    <row r="973" spans="1:4" s="107" customFormat="1">
      <c r="A973" s="185"/>
      <c r="B973" s="185"/>
      <c r="C973" s="185"/>
      <c r="D973" s="185"/>
    </row>
    <row r="974" spans="1:4" s="107" customFormat="1">
      <c r="A974" s="185"/>
      <c r="B974" s="185"/>
      <c r="C974" s="185"/>
      <c r="D974" s="185"/>
    </row>
    <row r="975" spans="1:4" s="107" customFormat="1">
      <c r="A975" s="185"/>
      <c r="B975" s="185"/>
      <c r="C975" s="185"/>
      <c r="D975" s="185"/>
    </row>
    <row r="976" spans="1:4" s="107" customFormat="1">
      <c r="A976" s="185"/>
      <c r="B976" s="185"/>
      <c r="C976" s="185"/>
      <c r="D976" s="185"/>
    </row>
    <row r="977" spans="1:4" s="107" customFormat="1">
      <c r="A977" s="185"/>
      <c r="B977" s="185"/>
      <c r="C977" s="185"/>
      <c r="D977" s="185"/>
    </row>
    <row r="978" spans="1:4" s="107" customFormat="1">
      <c r="A978" s="185"/>
      <c r="B978" s="185"/>
      <c r="C978" s="185"/>
      <c r="D978" s="185"/>
    </row>
    <row r="979" spans="1:4" s="107" customFormat="1">
      <c r="A979" s="185"/>
      <c r="B979" s="185"/>
      <c r="C979" s="185"/>
      <c r="D979" s="185"/>
    </row>
    <row r="980" spans="1:4" s="107" customFormat="1">
      <c r="A980" s="185"/>
      <c r="B980" s="185"/>
      <c r="C980" s="185"/>
      <c r="D980" s="185"/>
    </row>
    <row r="981" spans="1:4" s="107" customFormat="1">
      <c r="A981" s="185"/>
      <c r="B981" s="185"/>
      <c r="C981" s="185"/>
      <c r="D981" s="185"/>
    </row>
    <row r="982" spans="1:4" s="107" customFormat="1">
      <c r="A982" s="185"/>
      <c r="B982" s="185"/>
      <c r="C982" s="185"/>
      <c r="D982" s="185"/>
    </row>
    <row r="983" spans="1:4" s="107" customFormat="1">
      <c r="A983" s="185"/>
      <c r="B983" s="185"/>
      <c r="C983" s="185"/>
      <c r="D983" s="185"/>
    </row>
    <row r="984" spans="1:4" s="107" customFormat="1">
      <c r="A984" s="185"/>
      <c r="B984" s="185"/>
      <c r="C984" s="185"/>
      <c r="D984" s="185"/>
    </row>
    <row r="985" spans="1:4" s="107" customFormat="1">
      <c r="A985" s="185"/>
      <c r="B985" s="185"/>
      <c r="C985" s="185"/>
      <c r="D985" s="185"/>
    </row>
    <row r="986" spans="1:4" s="107" customFormat="1">
      <c r="A986" s="185"/>
      <c r="B986" s="185"/>
      <c r="C986" s="185"/>
      <c r="D986" s="185"/>
    </row>
    <row r="987" spans="1:4" s="107" customFormat="1">
      <c r="A987" s="185"/>
      <c r="B987" s="185"/>
      <c r="C987" s="185"/>
      <c r="D987" s="185"/>
    </row>
    <row r="988" spans="1:4" s="107" customFormat="1">
      <c r="A988" s="185"/>
      <c r="B988" s="185"/>
      <c r="C988" s="185"/>
      <c r="D988" s="185"/>
    </row>
    <row r="989" spans="1:4" s="107" customFormat="1">
      <c r="A989" s="185"/>
      <c r="B989" s="185"/>
      <c r="C989" s="185"/>
      <c r="D989" s="185"/>
    </row>
    <row r="990" spans="1:4" s="107" customFormat="1">
      <c r="A990" s="185"/>
      <c r="B990" s="185"/>
      <c r="C990" s="185"/>
      <c r="D990" s="185"/>
    </row>
    <row r="991" spans="1:4" s="107" customFormat="1">
      <c r="A991" s="185"/>
      <c r="B991" s="185"/>
      <c r="C991" s="185"/>
      <c r="D991" s="185"/>
    </row>
    <row r="992" spans="1:4" s="107" customFormat="1">
      <c r="A992" s="185"/>
      <c r="B992" s="185"/>
      <c r="C992" s="185"/>
      <c r="D992" s="185"/>
    </row>
    <row r="993" spans="1:4" s="107" customFormat="1">
      <c r="A993" s="185"/>
      <c r="B993" s="185"/>
      <c r="C993" s="185"/>
      <c r="D993" s="185"/>
    </row>
    <row r="994" spans="1:4" s="107" customFormat="1">
      <c r="A994" s="185"/>
      <c r="B994" s="185"/>
      <c r="C994" s="185"/>
      <c r="D994" s="185"/>
    </row>
    <row r="995" spans="1:4" s="107" customFormat="1">
      <c r="A995" s="185"/>
      <c r="B995" s="185"/>
      <c r="C995" s="185"/>
      <c r="D995" s="185"/>
    </row>
    <row r="996" spans="1:4" s="107" customFormat="1">
      <c r="A996" s="185"/>
      <c r="B996" s="185"/>
      <c r="C996" s="185"/>
      <c r="D996" s="185"/>
    </row>
    <row r="997" spans="1:4" s="107" customFormat="1">
      <c r="A997" s="185"/>
      <c r="B997" s="185"/>
      <c r="C997" s="185"/>
      <c r="D997" s="185"/>
    </row>
    <row r="998" spans="1:4" s="107" customFormat="1">
      <c r="A998" s="185"/>
      <c r="B998" s="185"/>
      <c r="C998" s="185"/>
      <c r="D998" s="185"/>
    </row>
    <row r="999" spans="1:4" s="107" customFormat="1">
      <c r="A999" s="185"/>
      <c r="B999" s="185"/>
      <c r="C999" s="185"/>
      <c r="D999" s="185"/>
    </row>
    <row r="1000" spans="1:4" s="107" customFormat="1">
      <c r="A1000" s="185"/>
      <c r="B1000" s="185"/>
      <c r="C1000" s="185"/>
      <c r="D1000" s="185"/>
    </row>
    <row r="1001" spans="1:4" s="107" customFormat="1">
      <c r="A1001" s="185"/>
      <c r="B1001" s="185"/>
      <c r="C1001" s="185"/>
      <c r="D1001" s="185"/>
    </row>
    <row r="1002" spans="1:4" s="107" customFormat="1">
      <c r="A1002" s="185"/>
      <c r="B1002" s="185"/>
      <c r="C1002" s="185"/>
      <c r="D1002" s="185"/>
    </row>
    <row r="1003" spans="1:4" s="107" customFormat="1">
      <c r="A1003" s="185"/>
      <c r="B1003" s="185"/>
      <c r="C1003" s="185"/>
      <c r="D1003" s="185"/>
    </row>
    <row r="1004" spans="1:4" s="107" customFormat="1">
      <c r="A1004" s="185"/>
      <c r="B1004" s="185"/>
      <c r="C1004" s="185"/>
      <c r="D1004" s="185"/>
    </row>
    <row r="1005" spans="1:4" s="107" customFormat="1">
      <c r="A1005" s="185"/>
      <c r="B1005" s="185"/>
      <c r="C1005" s="185"/>
      <c r="D1005" s="185"/>
    </row>
    <row r="1006" spans="1:4" s="107" customFormat="1">
      <c r="A1006" s="185"/>
      <c r="B1006" s="185"/>
      <c r="C1006" s="185"/>
      <c r="D1006" s="185"/>
    </row>
    <row r="1007" spans="1:4" s="107" customFormat="1">
      <c r="A1007" s="185"/>
      <c r="B1007" s="185"/>
      <c r="C1007" s="185"/>
      <c r="D1007" s="185"/>
    </row>
    <row r="1008" spans="1:4" s="107" customFormat="1">
      <c r="A1008" s="185"/>
      <c r="B1008" s="185"/>
      <c r="C1008" s="185"/>
      <c r="D1008" s="185"/>
    </row>
    <row r="1009" spans="1:4" s="107" customFormat="1">
      <c r="A1009" s="185"/>
      <c r="B1009" s="185"/>
      <c r="C1009" s="185"/>
      <c r="D1009" s="185"/>
    </row>
    <row r="1010" spans="1:4" s="107" customFormat="1">
      <c r="A1010" s="185"/>
      <c r="B1010" s="185"/>
      <c r="C1010" s="185"/>
      <c r="D1010" s="185"/>
    </row>
    <row r="1011" spans="1:4" s="107" customFormat="1">
      <c r="A1011" s="185"/>
      <c r="B1011" s="185"/>
      <c r="C1011" s="185"/>
      <c r="D1011" s="185"/>
    </row>
    <row r="1012" spans="1:4" s="107" customFormat="1">
      <c r="A1012" s="185"/>
      <c r="B1012" s="185"/>
      <c r="C1012" s="185"/>
      <c r="D1012" s="185"/>
    </row>
    <row r="1013" spans="1:4" s="107" customFormat="1">
      <c r="A1013" s="185"/>
      <c r="B1013" s="185"/>
      <c r="C1013" s="185"/>
      <c r="D1013" s="185"/>
    </row>
    <row r="1014" spans="1:4" s="107" customFormat="1">
      <c r="A1014" s="185"/>
      <c r="B1014" s="185"/>
      <c r="C1014" s="185"/>
      <c r="D1014" s="185"/>
    </row>
    <row r="1015" spans="1:4" s="107" customFormat="1">
      <c r="A1015" s="185"/>
      <c r="B1015" s="185"/>
      <c r="C1015" s="185"/>
      <c r="D1015" s="185"/>
    </row>
    <row r="1016" spans="1:4" s="107" customFormat="1">
      <c r="A1016" s="185"/>
      <c r="B1016" s="185"/>
      <c r="C1016" s="185"/>
      <c r="D1016" s="185"/>
    </row>
    <row r="1017" spans="1:4" s="107" customFormat="1">
      <c r="A1017" s="185"/>
      <c r="B1017" s="185"/>
      <c r="C1017" s="185"/>
      <c r="D1017" s="185"/>
    </row>
    <row r="1018" spans="1:4" s="107" customFormat="1">
      <c r="A1018" s="185"/>
      <c r="B1018" s="185"/>
      <c r="C1018" s="185"/>
      <c r="D1018" s="185"/>
    </row>
    <row r="1019" spans="1:4" s="107" customFormat="1">
      <c r="A1019" s="185"/>
      <c r="B1019" s="185"/>
      <c r="C1019" s="185"/>
      <c r="D1019" s="185"/>
    </row>
    <row r="1020" spans="1:4" s="107" customFormat="1">
      <c r="A1020" s="185"/>
      <c r="B1020" s="185"/>
      <c r="C1020" s="185"/>
      <c r="D1020" s="185"/>
    </row>
    <row r="1021" spans="1:4" s="107" customFormat="1">
      <c r="A1021" s="185"/>
      <c r="B1021" s="185"/>
      <c r="C1021" s="185"/>
      <c r="D1021" s="185"/>
    </row>
    <row r="1022" spans="1:4" s="107" customFormat="1">
      <c r="A1022" s="185"/>
      <c r="B1022" s="185"/>
      <c r="C1022" s="185"/>
      <c r="D1022" s="185"/>
    </row>
    <row r="1023" spans="1:4" s="107" customFormat="1">
      <c r="A1023" s="185"/>
      <c r="B1023" s="185"/>
      <c r="C1023" s="185"/>
      <c r="D1023" s="185"/>
    </row>
    <row r="1024" spans="1:4" s="107" customFormat="1">
      <c r="A1024" s="185"/>
      <c r="B1024" s="185"/>
      <c r="C1024" s="185"/>
      <c r="D1024" s="185"/>
    </row>
    <row r="1025" spans="1:4" s="107" customFormat="1">
      <c r="A1025" s="185"/>
      <c r="B1025" s="185"/>
      <c r="C1025" s="185"/>
      <c r="D1025" s="185"/>
    </row>
    <row r="1026" spans="1:4" s="107" customFormat="1">
      <c r="A1026" s="185"/>
      <c r="B1026" s="185"/>
      <c r="C1026" s="185"/>
      <c r="D1026" s="185"/>
    </row>
    <row r="1027" spans="1:4" s="107" customFormat="1">
      <c r="A1027" s="185"/>
      <c r="B1027" s="185"/>
      <c r="C1027" s="185"/>
      <c r="D1027" s="185"/>
    </row>
    <row r="1028" spans="1:4" s="107" customFormat="1">
      <c r="A1028" s="185"/>
      <c r="B1028" s="185"/>
      <c r="C1028" s="185"/>
      <c r="D1028" s="185"/>
    </row>
    <row r="1029" spans="1:4" s="107" customFormat="1">
      <c r="A1029" s="185"/>
      <c r="B1029" s="185"/>
      <c r="C1029" s="185"/>
      <c r="D1029" s="185"/>
    </row>
    <row r="1030" spans="1:4" s="107" customFormat="1">
      <c r="A1030" s="185"/>
      <c r="B1030" s="185"/>
      <c r="C1030" s="185"/>
      <c r="D1030" s="185"/>
    </row>
    <row r="1031" spans="1:4" s="107" customFormat="1">
      <c r="A1031" s="185"/>
      <c r="B1031" s="185"/>
      <c r="C1031" s="185"/>
      <c r="D1031" s="185"/>
    </row>
    <row r="1032" spans="1:4" s="107" customFormat="1">
      <c r="A1032" s="185"/>
      <c r="B1032" s="185"/>
      <c r="C1032" s="185"/>
      <c r="D1032" s="185"/>
    </row>
    <row r="1033" spans="1:4" s="107" customFormat="1">
      <c r="A1033" s="185"/>
      <c r="B1033" s="185"/>
      <c r="C1033" s="185"/>
      <c r="D1033" s="185"/>
    </row>
    <row r="1034" spans="1:4" s="107" customFormat="1">
      <c r="A1034" s="185"/>
      <c r="B1034" s="185"/>
      <c r="C1034" s="185"/>
      <c r="D1034" s="185"/>
    </row>
    <row r="1035" spans="1:4" s="107" customFormat="1">
      <c r="A1035" s="185"/>
      <c r="B1035" s="185"/>
      <c r="C1035" s="185"/>
      <c r="D1035" s="185"/>
    </row>
    <row r="1036" spans="1:4" s="107" customFormat="1">
      <c r="A1036" s="185"/>
      <c r="B1036" s="185"/>
      <c r="C1036" s="185"/>
      <c r="D1036" s="185"/>
    </row>
    <row r="1037" spans="1:4" s="107" customFormat="1">
      <c r="A1037" s="185"/>
      <c r="B1037" s="185"/>
      <c r="C1037" s="185"/>
      <c r="D1037" s="185"/>
    </row>
    <row r="1038" spans="1:4" s="107" customFormat="1">
      <c r="A1038" s="185"/>
      <c r="B1038" s="185"/>
      <c r="C1038" s="185"/>
      <c r="D1038" s="185"/>
    </row>
    <row r="1039" spans="1:4" s="107" customFormat="1">
      <c r="A1039" s="185"/>
      <c r="B1039" s="185"/>
      <c r="C1039" s="185"/>
      <c r="D1039" s="185"/>
    </row>
    <row r="1040" spans="1:4" s="107" customFormat="1">
      <c r="A1040" s="185"/>
      <c r="B1040" s="185"/>
      <c r="C1040" s="185"/>
      <c r="D1040" s="185"/>
    </row>
    <row r="1041" spans="1:4" s="107" customFormat="1">
      <c r="A1041" s="185"/>
      <c r="B1041" s="185"/>
      <c r="C1041" s="185"/>
      <c r="D1041" s="185"/>
    </row>
    <row r="1042" spans="1:4" s="107" customFormat="1">
      <c r="A1042" s="185"/>
      <c r="B1042" s="185"/>
      <c r="C1042" s="185"/>
      <c r="D1042" s="185"/>
    </row>
    <row r="1043" spans="1:4" s="107" customFormat="1">
      <c r="A1043" s="185"/>
      <c r="B1043" s="185"/>
      <c r="C1043" s="185"/>
      <c r="D1043" s="185"/>
    </row>
    <row r="1044" spans="1:4" s="107" customFormat="1">
      <c r="A1044" s="185"/>
      <c r="B1044" s="185"/>
      <c r="C1044" s="185"/>
      <c r="D1044" s="185"/>
    </row>
    <row r="1045" spans="1:4" s="107" customFormat="1">
      <c r="A1045" s="185"/>
      <c r="B1045" s="185"/>
      <c r="C1045" s="185"/>
      <c r="D1045" s="185"/>
    </row>
    <row r="1046" spans="1:4" s="107" customFormat="1">
      <c r="A1046" s="185"/>
      <c r="B1046" s="185"/>
      <c r="C1046" s="185"/>
      <c r="D1046" s="185"/>
    </row>
    <row r="1047" spans="1:4" s="107" customFormat="1">
      <c r="A1047" s="185"/>
      <c r="B1047" s="185"/>
      <c r="C1047" s="185"/>
      <c r="D1047" s="185"/>
    </row>
    <row r="1048" spans="1:4" s="107" customFormat="1">
      <c r="A1048" s="185"/>
      <c r="B1048" s="185"/>
      <c r="C1048" s="185"/>
      <c r="D1048" s="185"/>
    </row>
    <row r="1049" spans="1:4" s="107" customFormat="1">
      <c r="A1049" s="185"/>
      <c r="B1049" s="185"/>
      <c r="C1049" s="185"/>
      <c r="D1049" s="185"/>
    </row>
    <row r="1050" spans="1:4" s="107" customFormat="1">
      <c r="A1050" s="185"/>
      <c r="B1050" s="185"/>
      <c r="C1050" s="185"/>
      <c r="D1050" s="185"/>
    </row>
    <row r="1051" spans="1:4" s="107" customFormat="1">
      <c r="A1051" s="185"/>
      <c r="B1051" s="185"/>
      <c r="C1051" s="185"/>
      <c r="D1051" s="185"/>
    </row>
    <row r="1052" spans="1:4" s="107" customFormat="1">
      <c r="A1052" s="185"/>
      <c r="B1052" s="185"/>
      <c r="C1052" s="185"/>
      <c r="D1052" s="185"/>
    </row>
    <row r="1053" spans="1:4" s="107" customFormat="1">
      <c r="A1053" s="185"/>
      <c r="B1053" s="185"/>
      <c r="C1053" s="185"/>
      <c r="D1053" s="185"/>
    </row>
    <row r="1054" spans="1:4" s="107" customFormat="1">
      <c r="A1054" s="185"/>
      <c r="B1054" s="185"/>
      <c r="C1054" s="185"/>
      <c r="D1054" s="185"/>
    </row>
    <row r="1055" spans="1:4" s="107" customFormat="1">
      <c r="A1055" s="185"/>
      <c r="B1055" s="185"/>
      <c r="C1055" s="185"/>
      <c r="D1055" s="185"/>
    </row>
    <row r="1056" spans="1:4" s="107" customFormat="1">
      <c r="A1056" s="185"/>
      <c r="B1056" s="185"/>
      <c r="C1056" s="185"/>
      <c r="D1056" s="185"/>
    </row>
    <row r="1057" spans="1:4" s="107" customFormat="1">
      <c r="A1057" s="185"/>
      <c r="B1057" s="185"/>
      <c r="C1057" s="185"/>
      <c r="D1057" s="185"/>
    </row>
    <row r="1058" spans="1:4" s="107" customFormat="1">
      <c r="A1058" s="185"/>
      <c r="B1058" s="185"/>
      <c r="C1058" s="185"/>
      <c r="D1058" s="185"/>
    </row>
    <row r="1059" spans="1:4" s="107" customFormat="1">
      <c r="A1059" s="185"/>
      <c r="B1059" s="185"/>
      <c r="C1059" s="185"/>
      <c r="D1059" s="185"/>
    </row>
    <row r="1060" spans="1:4" s="107" customFormat="1">
      <c r="A1060" s="185"/>
      <c r="B1060" s="185"/>
      <c r="C1060" s="185"/>
      <c r="D1060" s="185"/>
    </row>
    <row r="1061" spans="1:4" s="107" customFormat="1">
      <c r="A1061" s="185"/>
      <c r="B1061" s="185"/>
      <c r="C1061" s="185"/>
      <c r="D1061" s="185"/>
    </row>
    <row r="1062" spans="1:4" s="107" customFormat="1">
      <c r="A1062" s="185"/>
      <c r="B1062" s="185"/>
      <c r="C1062" s="185"/>
      <c r="D1062" s="185"/>
    </row>
    <row r="1063" spans="1:4" s="107" customFormat="1">
      <c r="A1063" s="185"/>
      <c r="B1063" s="185"/>
      <c r="C1063" s="185"/>
      <c r="D1063" s="185"/>
    </row>
    <row r="1064" spans="1:4" s="107" customFormat="1">
      <c r="A1064" s="185"/>
      <c r="B1064" s="185"/>
      <c r="C1064" s="185"/>
      <c r="D1064" s="185"/>
    </row>
    <row r="1065" spans="1:4" s="107" customFormat="1">
      <c r="A1065" s="185"/>
      <c r="B1065" s="185"/>
      <c r="C1065" s="185"/>
      <c r="D1065" s="185"/>
    </row>
    <row r="1066" spans="1:4" s="107" customFormat="1">
      <c r="A1066" s="185"/>
      <c r="B1066" s="185"/>
      <c r="C1066" s="185"/>
      <c r="D1066" s="185"/>
    </row>
    <row r="1067" spans="1:4" s="107" customFormat="1">
      <c r="A1067" s="185"/>
      <c r="B1067" s="185"/>
      <c r="C1067" s="185"/>
      <c r="D1067" s="185"/>
    </row>
    <row r="1068" spans="1:4" s="107" customFormat="1">
      <c r="A1068" s="185"/>
      <c r="B1068" s="185"/>
      <c r="C1068" s="185"/>
      <c r="D1068" s="185"/>
    </row>
    <row r="1069" spans="1:4" s="107" customFormat="1">
      <c r="A1069" s="185"/>
      <c r="B1069" s="185"/>
      <c r="C1069" s="185"/>
      <c r="D1069" s="185"/>
    </row>
    <row r="1070" spans="1:4" s="107" customFormat="1">
      <c r="A1070" s="185"/>
      <c r="B1070" s="185"/>
      <c r="C1070" s="185"/>
      <c r="D1070" s="185"/>
    </row>
    <row r="1071" spans="1:4" s="107" customFormat="1">
      <c r="A1071" s="185"/>
      <c r="B1071" s="185"/>
      <c r="C1071" s="185"/>
      <c r="D1071" s="185"/>
    </row>
    <row r="1072" spans="1:4" s="107" customFormat="1">
      <c r="A1072" s="185"/>
      <c r="B1072" s="185"/>
      <c r="C1072" s="185"/>
      <c r="D1072" s="185"/>
    </row>
    <row r="1073" spans="1:4" s="107" customFormat="1">
      <c r="A1073" s="185"/>
      <c r="B1073" s="185"/>
      <c r="C1073" s="185"/>
      <c r="D1073" s="185"/>
    </row>
    <row r="1074" spans="1:4" s="107" customFormat="1">
      <c r="A1074" s="185"/>
      <c r="B1074" s="185"/>
      <c r="C1074" s="185"/>
      <c r="D1074" s="185"/>
    </row>
    <row r="1075" spans="1:4" s="107" customFormat="1">
      <c r="A1075" s="185"/>
      <c r="B1075" s="185"/>
      <c r="C1075" s="185"/>
      <c r="D1075" s="185"/>
    </row>
    <row r="1076" spans="1:4" s="107" customFormat="1">
      <c r="A1076" s="185"/>
      <c r="B1076" s="185"/>
      <c r="C1076" s="185"/>
      <c r="D1076" s="185"/>
    </row>
    <row r="1077" spans="1:4" s="107" customFormat="1">
      <c r="A1077" s="185"/>
      <c r="B1077" s="185"/>
      <c r="C1077" s="185"/>
      <c r="D1077" s="185"/>
    </row>
    <row r="1078" spans="1:4" s="107" customFormat="1">
      <c r="A1078" s="185"/>
      <c r="B1078" s="185"/>
      <c r="C1078" s="185"/>
      <c r="D1078" s="185"/>
    </row>
    <row r="1079" spans="1:4" s="107" customFormat="1">
      <c r="A1079" s="185"/>
      <c r="B1079" s="185"/>
      <c r="C1079" s="185"/>
      <c r="D1079" s="185"/>
    </row>
    <row r="1080" spans="1:4" s="107" customFormat="1">
      <c r="A1080" s="185"/>
      <c r="B1080" s="185"/>
      <c r="C1080" s="185"/>
      <c r="D1080" s="185"/>
    </row>
    <row r="1081" spans="1:4" s="107" customFormat="1">
      <c r="A1081" s="185"/>
      <c r="B1081" s="185"/>
      <c r="C1081" s="185"/>
      <c r="D1081" s="185"/>
    </row>
    <row r="1082" spans="1:4" s="107" customFormat="1">
      <c r="A1082" s="185"/>
      <c r="B1082" s="185"/>
      <c r="C1082" s="185"/>
      <c r="D1082" s="185"/>
    </row>
    <row r="1083" spans="1:4" s="107" customFormat="1">
      <c r="A1083" s="185"/>
      <c r="B1083" s="185"/>
      <c r="C1083" s="185"/>
      <c r="D1083" s="185"/>
    </row>
    <row r="1084" spans="1:4" s="107" customFormat="1">
      <c r="A1084" s="185"/>
      <c r="B1084" s="185"/>
      <c r="C1084" s="185"/>
      <c r="D1084" s="185"/>
    </row>
    <row r="1085" spans="1:4" s="107" customFormat="1">
      <c r="A1085" s="185"/>
      <c r="B1085" s="185"/>
      <c r="C1085" s="185"/>
      <c r="D1085" s="185"/>
    </row>
    <row r="1086" spans="1:4" s="107" customFormat="1">
      <c r="A1086" s="185"/>
      <c r="B1086" s="185"/>
      <c r="C1086" s="185"/>
      <c r="D1086" s="185"/>
    </row>
    <row r="1087" spans="1:4" s="107" customFormat="1">
      <c r="A1087" s="185"/>
      <c r="B1087" s="185"/>
      <c r="C1087" s="185"/>
      <c r="D1087" s="185"/>
    </row>
    <row r="1088" spans="1:4" s="107" customFormat="1">
      <c r="A1088" s="185"/>
      <c r="B1088" s="185"/>
      <c r="C1088" s="185"/>
      <c r="D1088" s="185"/>
    </row>
    <row r="1089" spans="1:4" s="107" customFormat="1">
      <c r="A1089" s="185"/>
      <c r="B1089" s="185"/>
      <c r="C1089" s="185"/>
      <c r="D1089" s="185"/>
    </row>
    <row r="1090" spans="1:4" s="107" customFormat="1">
      <c r="A1090" s="185"/>
      <c r="B1090" s="185"/>
      <c r="C1090" s="185"/>
      <c r="D1090" s="185"/>
    </row>
    <row r="1091" spans="1:4" s="107" customFormat="1">
      <c r="A1091" s="185"/>
      <c r="B1091" s="185"/>
      <c r="C1091" s="185"/>
      <c r="D1091" s="185"/>
    </row>
    <row r="1092" spans="1:4" s="107" customFormat="1">
      <c r="A1092" s="185"/>
      <c r="B1092" s="185"/>
      <c r="C1092" s="185"/>
      <c r="D1092" s="185"/>
    </row>
    <row r="1093" spans="1:4" s="107" customFormat="1">
      <c r="A1093" s="185"/>
      <c r="B1093" s="185"/>
      <c r="C1093" s="185"/>
      <c r="D1093" s="185"/>
    </row>
    <row r="1094" spans="1:4" s="107" customFormat="1">
      <c r="A1094" s="185"/>
      <c r="B1094" s="185"/>
      <c r="C1094" s="185"/>
      <c r="D1094" s="185"/>
    </row>
    <row r="1095" spans="1:4" s="107" customFormat="1">
      <c r="A1095" s="185"/>
      <c r="B1095" s="185"/>
      <c r="C1095" s="185"/>
      <c r="D1095" s="185"/>
    </row>
    <row r="1096" spans="1:4" s="107" customFormat="1">
      <c r="A1096" s="185"/>
      <c r="B1096" s="185"/>
      <c r="C1096" s="185"/>
      <c r="D1096" s="185"/>
    </row>
    <row r="1097" spans="1:4" s="107" customFormat="1">
      <c r="A1097" s="185"/>
      <c r="B1097" s="185"/>
      <c r="C1097" s="185"/>
      <c r="D1097" s="185"/>
    </row>
    <row r="1098" spans="1:4" s="107" customFormat="1">
      <c r="A1098" s="185"/>
      <c r="B1098" s="185"/>
      <c r="C1098" s="185"/>
      <c r="D1098" s="185"/>
    </row>
    <row r="1099" spans="1:4" s="107" customFormat="1">
      <c r="A1099" s="185"/>
      <c r="B1099" s="185"/>
      <c r="C1099" s="185"/>
      <c r="D1099" s="185"/>
    </row>
    <row r="1100" spans="1:4" s="107" customFormat="1">
      <c r="A1100" s="185"/>
      <c r="B1100" s="185"/>
      <c r="C1100" s="185"/>
      <c r="D1100" s="185"/>
    </row>
    <row r="1101" spans="1:4" s="107" customFormat="1">
      <c r="A1101" s="185"/>
      <c r="B1101" s="185"/>
      <c r="C1101" s="185"/>
      <c r="D1101" s="185"/>
    </row>
    <row r="1102" spans="1:4" s="107" customFormat="1">
      <c r="A1102" s="185"/>
      <c r="B1102" s="185"/>
      <c r="C1102" s="185"/>
      <c r="D1102" s="185"/>
    </row>
    <row r="1103" spans="1:4" s="107" customFormat="1">
      <c r="A1103" s="185"/>
      <c r="B1103" s="185"/>
      <c r="C1103" s="185"/>
      <c r="D1103" s="185"/>
    </row>
    <row r="1104" spans="1:4" s="107" customFormat="1">
      <c r="A1104" s="185"/>
      <c r="B1104" s="185"/>
      <c r="C1104" s="185"/>
      <c r="D1104" s="185"/>
    </row>
    <row r="1105" spans="1:4" s="107" customFormat="1">
      <c r="A1105" s="185"/>
      <c r="B1105" s="185"/>
      <c r="C1105" s="185"/>
      <c r="D1105" s="185"/>
    </row>
    <row r="1106" spans="1:4" s="107" customFormat="1">
      <c r="A1106" s="185"/>
      <c r="B1106" s="185"/>
      <c r="C1106" s="185"/>
      <c r="D1106" s="185"/>
    </row>
    <row r="1107" spans="1:4" s="107" customFormat="1">
      <c r="A1107" s="185"/>
      <c r="B1107" s="185"/>
      <c r="C1107" s="185"/>
      <c r="D1107" s="185"/>
    </row>
    <row r="1108" spans="1:4" s="107" customFormat="1">
      <c r="A1108" s="185"/>
      <c r="B1108" s="185"/>
      <c r="C1108" s="185"/>
      <c r="D1108" s="185"/>
    </row>
    <row r="1109" spans="1:4" s="107" customFormat="1">
      <c r="A1109" s="185"/>
      <c r="B1109" s="185"/>
      <c r="C1109" s="185"/>
      <c r="D1109" s="185"/>
    </row>
    <row r="1110" spans="1:4" s="107" customFormat="1">
      <c r="A1110" s="185"/>
      <c r="B1110" s="185"/>
      <c r="C1110" s="185"/>
      <c r="D1110" s="185"/>
    </row>
    <row r="1111" spans="1:4" s="107" customFormat="1">
      <c r="A1111" s="185"/>
      <c r="B1111" s="185"/>
      <c r="C1111" s="185"/>
      <c r="D1111" s="185"/>
    </row>
    <row r="1112" spans="1:4" s="107" customFormat="1">
      <c r="A1112" s="185"/>
      <c r="B1112" s="185"/>
      <c r="C1112" s="185"/>
      <c r="D1112" s="185"/>
    </row>
    <row r="1113" spans="1:4" s="107" customFormat="1">
      <c r="A1113" s="185"/>
      <c r="B1113" s="185"/>
      <c r="C1113" s="185"/>
      <c r="D1113" s="185"/>
    </row>
    <row r="1114" spans="1:4" s="107" customFormat="1">
      <c r="A1114" s="185"/>
      <c r="B1114" s="185"/>
      <c r="C1114" s="185"/>
      <c r="D1114" s="185"/>
    </row>
    <row r="1115" spans="1:4" s="107" customFormat="1">
      <c r="A1115" s="185"/>
      <c r="B1115" s="185"/>
      <c r="C1115" s="185"/>
      <c r="D1115" s="185"/>
    </row>
    <row r="1116" spans="1:4" s="107" customFormat="1">
      <c r="A1116" s="185"/>
      <c r="B1116" s="185"/>
      <c r="C1116" s="185"/>
      <c r="D1116" s="185"/>
    </row>
    <row r="1117" spans="1:4" s="107" customFormat="1">
      <c r="A1117" s="185"/>
      <c r="B1117" s="185"/>
      <c r="C1117" s="185"/>
      <c r="D1117" s="185"/>
    </row>
    <row r="1118" spans="1:4" s="107" customFormat="1">
      <c r="A1118" s="185"/>
      <c r="B1118" s="185"/>
      <c r="C1118" s="185"/>
      <c r="D1118" s="185"/>
    </row>
    <row r="1119" spans="1:4" s="107" customFormat="1">
      <c r="A1119" s="185"/>
      <c r="B1119" s="185"/>
      <c r="C1119" s="185"/>
      <c r="D1119" s="185"/>
    </row>
    <row r="1120" spans="1:4" s="107" customFormat="1">
      <c r="A1120" s="185"/>
      <c r="B1120" s="185"/>
      <c r="C1120" s="185"/>
      <c r="D1120" s="185"/>
    </row>
    <row r="1121" spans="1:4" s="107" customFormat="1">
      <c r="A1121" s="185"/>
      <c r="B1121" s="185"/>
      <c r="C1121" s="185"/>
      <c r="D1121" s="185"/>
    </row>
    <row r="1122" spans="1:4" s="107" customFormat="1">
      <c r="A1122" s="185"/>
      <c r="B1122" s="185"/>
      <c r="C1122" s="185"/>
      <c r="D1122" s="185"/>
    </row>
    <row r="1123" spans="1:4" s="107" customFormat="1">
      <c r="A1123" s="185"/>
      <c r="B1123" s="185"/>
      <c r="C1123" s="185"/>
      <c r="D1123" s="185"/>
    </row>
    <row r="1124" spans="1:4" s="107" customFormat="1">
      <c r="A1124" s="185"/>
      <c r="B1124" s="185"/>
      <c r="C1124" s="185"/>
      <c r="D1124" s="185"/>
    </row>
    <row r="1125" spans="1:4" s="107" customFormat="1">
      <c r="A1125" s="185"/>
      <c r="B1125" s="185"/>
      <c r="C1125" s="185"/>
      <c r="D1125" s="185"/>
    </row>
    <row r="1126" spans="1:4" s="107" customFormat="1">
      <c r="A1126" s="185"/>
      <c r="B1126" s="185"/>
      <c r="C1126" s="185"/>
      <c r="D1126" s="185"/>
    </row>
    <row r="1127" spans="1:4" s="107" customFormat="1">
      <c r="A1127" s="185"/>
      <c r="B1127" s="185"/>
      <c r="C1127" s="185"/>
      <c r="D1127" s="185"/>
    </row>
    <row r="1128" spans="1:4" s="107" customFormat="1">
      <c r="A1128" s="185"/>
      <c r="B1128" s="185"/>
      <c r="C1128" s="185"/>
      <c r="D1128" s="185"/>
    </row>
    <row r="1129" spans="1:4" s="107" customFormat="1">
      <c r="A1129" s="185"/>
      <c r="B1129" s="185"/>
      <c r="C1129" s="185"/>
      <c r="D1129" s="185"/>
    </row>
    <row r="1130" spans="1:4" s="107" customFormat="1">
      <c r="A1130" s="185"/>
      <c r="B1130" s="185"/>
      <c r="C1130" s="185"/>
      <c r="D1130" s="185"/>
    </row>
    <row r="1131" spans="1:4" s="107" customFormat="1">
      <c r="A1131" s="185"/>
      <c r="B1131" s="185"/>
      <c r="C1131" s="185"/>
      <c r="D1131" s="185"/>
    </row>
    <row r="1132" spans="1:4" s="107" customFormat="1">
      <c r="A1132" s="185"/>
      <c r="B1132" s="185"/>
      <c r="C1132" s="185"/>
      <c r="D1132" s="185"/>
    </row>
    <row r="1133" spans="1:4" s="107" customFormat="1">
      <c r="A1133" s="185"/>
      <c r="B1133" s="185"/>
      <c r="C1133" s="185"/>
      <c r="D1133" s="185"/>
    </row>
    <row r="1134" spans="1:4" s="107" customFormat="1">
      <c r="A1134" s="185"/>
      <c r="B1134" s="185"/>
      <c r="C1134" s="185"/>
      <c r="D1134" s="185"/>
    </row>
    <row r="1135" spans="1:4" s="107" customFormat="1">
      <c r="A1135" s="185"/>
      <c r="B1135" s="185"/>
      <c r="C1135" s="185"/>
      <c r="D1135" s="185"/>
    </row>
    <row r="1136" spans="1:4" s="107" customFormat="1">
      <c r="A1136" s="185"/>
      <c r="B1136" s="185"/>
      <c r="C1136" s="185"/>
      <c r="D1136" s="185"/>
    </row>
    <row r="1137" spans="1:4" s="107" customFormat="1">
      <c r="A1137" s="185"/>
      <c r="B1137" s="185"/>
      <c r="C1137" s="185"/>
      <c r="D1137" s="185"/>
    </row>
    <row r="1138" spans="1:4" s="107" customFormat="1">
      <c r="A1138" s="185"/>
      <c r="B1138" s="185"/>
      <c r="C1138" s="185"/>
      <c r="D1138" s="185"/>
    </row>
    <row r="1139" spans="1:4" s="107" customFormat="1">
      <c r="A1139" s="185"/>
      <c r="B1139" s="185"/>
      <c r="C1139" s="185"/>
      <c r="D1139" s="185"/>
    </row>
    <row r="1140" spans="1:4" s="107" customFormat="1">
      <c r="A1140" s="185"/>
      <c r="B1140" s="185"/>
      <c r="C1140" s="185"/>
      <c r="D1140" s="185"/>
    </row>
    <row r="1141" spans="1:4" s="107" customFormat="1">
      <c r="A1141" s="185"/>
      <c r="B1141" s="185"/>
      <c r="C1141" s="185"/>
      <c r="D1141" s="185"/>
    </row>
    <row r="1142" spans="1:4" s="107" customFormat="1">
      <c r="A1142" s="185"/>
      <c r="B1142" s="185"/>
      <c r="C1142" s="185"/>
      <c r="D1142" s="185"/>
    </row>
    <row r="1143" spans="1:4" s="107" customFormat="1">
      <c r="A1143" s="185"/>
      <c r="B1143" s="185"/>
      <c r="C1143" s="185"/>
      <c r="D1143" s="185"/>
    </row>
    <row r="1144" spans="1:4" s="107" customFormat="1">
      <c r="A1144" s="185"/>
      <c r="B1144" s="185"/>
      <c r="C1144" s="185"/>
      <c r="D1144" s="185"/>
    </row>
    <row r="1145" spans="1:4" s="107" customFormat="1">
      <c r="A1145" s="185"/>
      <c r="B1145" s="185"/>
      <c r="C1145" s="185"/>
      <c r="D1145" s="185"/>
    </row>
    <row r="1146" spans="1:4" s="107" customFormat="1">
      <c r="A1146" s="185"/>
      <c r="B1146" s="185"/>
      <c r="C1146" s="185"/>
      <c r="D1146" s="185"/>
    </row>
    <row r="1147" spans="1:4" s="107" customFormat="1">
      <c r="A1147" s="185"/>
      <c r="B1147" s="185"/>
      <c r="C1147" s="185"/>
      <c r="D1147" s="185"/>
    </row>
    <row r="1148" spans="1:4" s="107" customFormat="1">
      <c r="A1148" s="185"/>
      <c r="B1148" s="185"/>
      <c r="C1148" s="185"/>
      <c r="D1148" s="185"/>
    </row>
    <row r="1149" spans="1:4" s="107" customFormat="1">
      <c r="A1149" s="185"/>
      <c r="B1149" s="185"/>
      <c r="C1149" s="185"/>
      <c r="D1149" s="185"/>
    </row>
    <row r="1150" spans="1:4" s="107" customFormat="1">
      <c r="A1150" s="185"/>
      <c r="B1150" s="185"/>
      <c r="C1150" s="185"/>
      <c r="D1150" s="185"/>
    </row>
    <row r="1151" spans="1:4" s="107" customFormat="1">
      <c r="A1151" s="185"/>
      <c r="B1151" s="185"/>
      <c r="C1151" s="185"/>
      <c r="D1151" s="185"/>
    </row>
    <row r="1152" spans="1:4" s="107" customFormat="1">
      <c r="A1152" s="185"/>
      <c r="B1152" s="185"/>
      <c r="C1152" s="185"/>
      <c r="D1152" s="185"/>
    </row>
    <row r="1153" spans="1:4" s="107" customFormat="1">
      <c r="A1153" s="185"/>
      <c r="B1153" s="185"/>
      <c r="C1153" s="185"/>
      <c r="D1153" s="185"/>
    </row>
    <row r="1154" spans="1:4" s="107" customFormat="1">
      <c r="A1154" s="185"/>
      <c r="B1154" s="185"/>
      <c r="C1154" s="185"/>
      <c r="D1154" s="185"/>
    </row>
    <row r="1155" spans="1:4" s="107" customFormat="1">
      <c r="A1155" s="185"/>
      <c r="B1155" s="185"/>
      <c r="C1155" s="185"/>
      <c r="D1155" s="185"/>
    </row>
    <row r="1156" spans="1:4" s="107" customFormat="1">
      <c r="A1156" s="185"/>
      <c r="B1156" s="185"/>
      <c r="C1156" s="185"/>
      <c r="D1156" s="185"/>
    </row>
    <row r="1157" spans="1:4" s="107" customFormat="1">
      <c r="A1157" s="185"/>
      <c r="B1157" s="185"/>
      <c r="C1157" s="185"/>
      <c r="D1157" s="185"/>
    </row>
    <row r="1158" spans="1:4" s="107" customFormat="1">
      <c r="A1158" s="185"/>
      <c r="B1158" s="185"/>
      <c r="C1158" s="185"/>
      <c r="D1158" s="185"/>
    </row>
    <row r="1159" spans="1:4" s="107" customFormat="1">
      <c r="A1159" s="185"/>
      <c r="B1159" s="185"/>
      <c r="C1159" s="185"/>
      <c r="D1159" s="185"/>
    </row>
    <row r="1160" spans="1:4" s="107" customFormat="1">
      <c r="A1160" s="185"/>
      <c r="B1160" s="185"/>
      <c r="C1160" s="185"/>
      <c r="D1160" s="185"/>
    </row>
    <row r="1161" spans="1:4" s="107" customFormat="1">
      <c r="A1161" s="185"/>
      <c r="B1161" s="185"/>
      <c r="C1161" s="185"/>
      <c r="D1161" s="185"/>
    </row>
    <row r="1162" spans="1:4" s="107" customFormat="1">
      <c r="A1162" s="185"/>
      <c r="B1162" s="185"/>
      <c r="C1162" s="185"/>
      <c r="D1162" s="185"/>
    </row>
    <row r="1163" spans="1:4" s="107" customFormat="1">
      <c r="A1163" s="185"/>
      <c r="B1163" s="185"/>
      <c r="C1163" s="185"/>
      <c r="D1163" s="185"/>
    </row>
    <row r="1164" spans="1:4" s="107" customFormat="1">
      <c r="A1164" s="185"/>
      <c r="B1164" s="185"/>
      <c r="C1164" s="185"/>
      <c r="D1164" s="185"/>
    </row>
    <row r="1165" spans="1:4" s="107" customFormat="1">
      <c r="A1165" s="185"/>
      <c r="B1165" s="185"/>
      <c r="C1165" s="185"/>
      <c r="D1165" s="185"/>
    </row>
    <row r="1166" spans="1:4" s="107" customFormat="1">
      <c r="A1166" s="185"/>
      <c r="B1166" s="185"/>
      <c r="C1166" s="185"/>
      <c r="D1166" s="185"/>
    </row>
    <row r="1167" spans="1:4" s="107" customFormat="1">
      <c r="A1167" s="185"/>
      <c r="B1167" s="185"/>
      <c r="C1167" s="185"/>
      <c r="D1167" s="185"/>
    </row>
    <row r="1168" spans="1:4" s="107" customFormat="1">
      <c r="A1168" s="185"/>
      <c r="B1168" s="185"/>
      <c r="C1168" s="185"/>
      <c r="D1168" s="185"/>
    </row>
    <row r="1169" spans="1:4" s="107" customFormat="1">
      <c r="A1169" s="185"/>
      <c r="B1169" s="185"/>
      <c r="C1169" s="185"/>
      <c r="D1169" s="185"/>
    </row>
    <row r="1170" spans="1:4" s="107" customFormat="1">
      <c r="A1170" s="185"/>
      <c r="B1170" s="185"/>
      <c r="C1170" s="185"/>
      <c r="D1170" s="185"/>
    </row>
    <row r="1171" spans="1:4" s="107" customFormat="1">
      <c r="A1171" s="185"/>
      <c r="B1171" s="185"/>
      <c r="C1171" s="185"/>
      <c r="D1171" s="185"/>
    </row>
    <row r="1172" spans="1:4" s="107" customFormat="1">
      <c r="A1172" s="185"/>
      <c r="B1172" s="185"/>
      <c r="C1172" s="185"/>
      <c r="D1172" s="185"/>
    </row>
    <row r="1173" spans="1:4" s="107" customFormat="1">
      <c r="A1173" s="185"/>
      <c r="B1173" s="185"/>
      <c r="C1173" s="185"/>
      <c r="D1173" s="185"/>
    </row>
    <row r="1174" spans="1:4" s="107" customFormat="1">
      <c r="A1174" s="185"/>
      <c r="B1174" s="185"/>
      <c r="C1174" s="185"/>
      <c r="D1174" s="185"/>
    </row>
    <row r="1175" spans="1:4" s="107" customFormat="1">
      <c r="A1175" s="185"/>
      <c r="B1175" s="185"/>
      <c r="C1175" s="185"/>
      <c r="D1175" s="185"/>
    </row>
    <row r="1176" spans="1:4" s="107" customFormat="1">
      <c r="A1176" s="185"/>
      <c r="B1176" s="185"/>
      <c r="C1176" s="185"/>
      <c r="D1176" s="185"/>
    </row>
    <row r="1177" spans="1:4" s="107" customFormat="1">
      <c r="A1177" s="185"/>
      <c r="B1177" s="185"/>
      <c r="C1177" s="185"/>
      <c r="D1177" s="185"/>
    </row>
    <row r="1178" spans="1:4" s="107" customFormat="1">
      <c r="A1178" s="185"/>
      <c r="B1178" s="185"/>
      <c r="C1178" s="185"/>
      <c r="D1178" s="185"/>
    </row>
    <row r="1179" spans="1:4" s="107" customFormat="1">
      <c r="A1179" s="185"/>
      <c r="B1179" s="185"/>
      <c r="C1179" s="185"/>
      <c r="D1179" s="185"/>
    </row>
    <row r="1180" spans="1:4" s="107" customFormat="1">
      <c r="A1180" s="185"/>
      <c r="B1180" s="185"/>
      <c r="C1180" s="185"/>
      <c r="D1180" s="185"/>
    </row>
    <row r="1181" spans="1:4" s="107" customFormat="1">
      <c r="A1181" s="185"/>
      <c r="B1181" s="185"/>
      <c r="C1181" s="185"/>
      <c r="D1181" s="185"/>
    </row>
    <row r="1182" spans="1:4" s="107" customFormat="1">
      <c r="A1182" s="185"/>
      <c r="B1182" s="185"/>
      <c r="C1182" s="185"/>
      <c r="D1182" s="185"/>
    </row>
    <row r="1183" spans="1:4" s="107" customFormat="1">
      <c r="A1183" s="185"/>
      <c r="B1183" s="185"/>
      <c r="C1183" s="185"/>
      <c r="D1183" s="185"/>
    </row>
    <row r="1184" spans="1:4" s="107" customFormat="1">
      <c r="A1184" s="185"/>
      <c r="B1184" s="185"/>
      <c r="C1184" s="185"/>
      <c r="D1184" s="185"/>
    </row>
    <row r="1185" spans="1:4" s="107" customFormat="1">
      <c r="A1185" s="185"/>
      <c r="B1185" s="185"/>
      <c r="C1185" s="185"/>
      <c r="D1185" s="185"/>
    </row>
    <row r="1186" spans="1:4" s="107" customFormat="1">
      <c r="A1186" s="185"/>
      <c r="B1186" s="185"/>
      <c r="C1186" s="185"/>
      <c r="D1186" s="185"/>
    </row>
    <row r="1187" spans="1:4" s="107" customFormat="1">
      <c r="A1187" s="185"/>
      <c r="B1187" s="185"/>
      <c r="C1187" s="185"/>
      <c r="D1187" s="185"/>
    </row>
    <row r="1188" spans="1:4" s="107" customFormat="1">
      <c r="A1188" s="185"/>
      <c r="B1188" s="185"/>
      <c r="C1188" s="185"/>
      <c r="D1188" s="185"/>
    </row>
    <row r="1189" spans="1:4" s="107" customFormat="1">
      <c r="A1189" s="185"/>
      <c r="B1189" s="185"/>
      <c r="C1189" s="185"/>
      <c r="D1189" s="185"/>
    </row>
    <row r="1190" spans="1:4" s="107" customFormat="1">
      <c r="A1190" s="185"/>
      <c r="B1190" s="185"/>
      <c r="C1190" s="185"/>
      <c r="D1190" s="185"/>
    </row>
    <row r="1191" spans="1:4" s="107" customFormat="1">
      <c r="A1191" s="185"/>
      <c r="B1191" s="185"/>
      <c r="C1191" s="185"/>
      <c r="D1191" s="185"/>
    </row>
    <row r="1192" spans="1:4" s="107" customFormat="1">
      <c r="A1192" s="185"/>
      <c r="B1192" s="185"/>
      <c r="C1192" s="185"/>
      <c r="D1192" s="185"/>
    </row>
    <row r="1193" spans="1:4" s="107" customFormat="1">
      <c r="A1193" s="185"/>
      <c r="B1193" s="185"/>
      <c r="C1193" s="185"/>
      <c r="D1193" s="185"/>
    </row>
    <row r="1194" spans="1:4" s="107" customFormat="1">
      <c r="A1194" s="185"/>
      <c r="B1194" s="185"/>
      <c r="C1194" s="185"/>
      <c r="D1194" s="185"/>
    </row>
    <row r="1195" spans="1:4" s="107" customFormat="1">
      <c r="A1195" s="185"/>
      <c r="B1195" s="185"/>
      <c r="C1195" s="185"/>
      <c r="D1195" s="185"/>
    </row>
    <row r="1196" spans="1:4" s="107" customFormat="1">
      <c r="A1196" s="185"/>
      <c r="B1196" s="185"/>
      <c r="C1196" s="185"/>
      <c r="D1196" s="185"/>
    </row>
    <row r="1197" spans="1:4" s="107" customFormat="1">
      <c r="A1197" s="185"/>
      <c r="B1197" s="185"/>
      <c r="C1197" s="185"/>
      <c r="D1197" s="185"/>
    </row>
    <row r="1198" spans="1:4" s="107" customFormat="1">
      <c r="A1198" s="185"/>
      <c r="B1198" s="185"/>
      <c r="C1198" s="185"/>
      <c r="D1198" s="185"/>
    </row>
    <row r="1199" spans="1:4" s="107" customFormat="1">
      <c r="A1199" s="185"/>
      <c r="B1199" s="185"/>
      <c r="C1199" s="185"/>
      <c r="D1199" s="185"/>
    </row>
    <row r="1200" spans="1:4" s="107" customFormat="1">
      <c r="A1200" s="185"/>
      <c r="B1200" s="185"/>
      <c r="C1200" s="185"/>
      <c r="D1200" s="185"/>
    </row>
    <row r="1201" spans="1:4" s="107" customFormat="1">
      <c r="A1201" s="185"/>
      <c r="B1201" s="185"/>
      <c r="C1201" s="185"/>
      <c r="D1201" s="185"/>
    </row>
    <row r="1202" spans="1:4" s="107" customFormat="1">
      <c r="A1202" s="185"/>
      <c r="B1202" s="185"/>
      <c r="C1202" s="185"/>
      <c r="D1202" s="185"/>
    </row>
    <row r="1203" spans="1:4" s="107" customFormat="1">
      <c r="A1203" s="185"/>
      <c r="B1203" s="185"/>
      <c r="C1203" s="185"/>
      <c r="D1203" s="185"/>
    </row>
    <row r="1204" spans="1:4" s="107" customFormat="1">
      <c r="A1204" s="185"/>
      <c r="B1204" s="185"/>
      <c r="C1204" s="185"/>
      <c r="D1204" s="185"/>
    </row>
    <row r="1205" spans="1:4" s="107" customFormat="1">
      <c r="A1205" s="185"/>
      <c r="B1205" s="185"/>
      <c r="C1205" s="185"/>
      <c r="D1205" s="185"/>
    </row>
    <row r="1206" spans="1:4" s="107" customFormat="1">
      <c r="A1206" s="185"/>
      <c r="B1206" s="185"/>
      <c r="C1206" s="185"/>
      <c r="D1206" s="185"/>
    </row>
    <row r="1207" spans="1:4" s="107" customFormat="1">
      <c r="A1207" s="185"/>
      <c r="B1207" s="185"/>
      <c r="C1207" s="185"/>
      <c r="D1207" s="185"/>
    </row>
    <row r="1208" spans="1:4" s="107" customFormat="1">
      <c r="A1208" s="185"/>
      <c r="B1208" s="185"/>
      <c r="C1208" s="185"/>
      <c r="D1208" s="185"/>
    </row>
    <row r="1209" spans="1:4" s="107" customFormat="1">
      <c r="A1209" s="185"/>
      <c r="B1209" s="185"/>
      <c r="C1209" s="185"/>
      <c r="D1209" s="185"/>
    </row>
    <row r="1210" spans="1:4" s="107" customFormat="1">
      <c r="A1210" s="185"/>
      <c r="B1210" s="185"/>
      <c r="C1210" s="185"/>
      <c r="D1210" s="185"/>
    </row>
    <row r="1211" spans="1:4" s="107" customFormat="1">
      <c r="A1211" s="185"/>
      <c r="B1211" s="185"/>
      <c r="C1211" s="185"/>
      <c r="D1211" s="185"/>
    </row>
    <row r="1212" spans="1:4" s="107" customFormat="1">
      <c r="A1212" s="185"/>
      <c r="B1212" s="185"/>
      <c r="C1212" s="185"/>
      <c r="D1212" s="185"/>
    </row>
    <row r="1213" spans="1:4" s="107" customFormat="1">
      <c r="A1213" s="185"/>
      <c r="B1213" s="185"/>
      <c r="C1213" s="185"/>
      <c r="D1213" s="185"/>
    </row>
    <row r="1214" spans="1:4" s="107" customFormat="1">
      <c r="A1214" s="185"/>
      <c r="B1214" s="185"/>
      <c r="C1214" s="185"/>
      <c r="D1214" s="185"/>
    </row>
    <row r="1215" spans="1:4" s="107" customFormat="1">
      <c r="A1215" s="185"/>
      <c r="B1215" s="185"/>
      <c r="C1215" s="185"/>
      <c r="D1215" s="185"/>
    </row>
    <row r="1216" spans="1:4" s="107" customFormat="1">
      <c r="A1216" s="185"/>
      <c r="B1216" s="185"/>
      <c r="C1216" s="185"/>
      <c r="D1216" s="185"/>
    </row>
    <row r="1217" spans="1:4" s="107" customFormat="1">
      <c r="A1217" s="185"/>
      <c r="B1217" s="185"/>
      <c r="C1217" s="185"/>
      <c r="D1217" s="185"/>
    </row>
    <row r="1218" spans="1:4" s="107" customFormat="1">
      <c r="A1218" s="185"/>
      <c r="B1218" s="185"/>
      <c r="C1218" s="185"/>
      <c r="D1218" s="185"/>
    </row>
    <row r="1219" spans="1:4" s="107" customFormat="1">
      <c r="A1219" s="185"/>
      <c r="B1219" s="185"/>
      <c r="C1219" s="185"/>
      <c r="D1219" s="185"/>
    </row>
    <row r="1220" spans="1:4" s="107" customFormat="1">
      <c r="A1220" s="185"/>
      <c r="B1220" s="185"/>
      <c r="C1220" s="185"/>
      <c r="D1220" s="185"/>
    </row>
    <row r="1221" spans="1:4" s="107" customFormat="1">
      <c r="A1221" s="185"/>
      <c r="B1221" s="185"/>
      <c r="C1221" s="185"/>
      <c r="D1221" s="185"/>
    </row>
    <row r="1222" spans="1:4" s="107" customFormat="1">
      <c r="A1222" s="185"/>
      <c r="B1222" s="185"/>
      <c r="C1222" s="185"/>
      <c r="D1222" s="185"/>
    </row>
    <row r="1223" spans="1:4" s="107" customFormat="1">
      <c r="A1223" s="185"/>
      <c r="B1223" s="185"/>
      <c r="C1223" s="185"/>
      <c r="D1223" s="185"/>
    </row>
    <row r="1224" spans="1:4" s="107" customFormat="1">
      <c r="A1224" s="185"/>
      <c r="B1224" s="185"/>
      <c r="C1224" s="185"/>
      <c r="D1224" s="185"/>
    </row>
    <row r="1225" spans="1:4" s="107" customFormat="1">
      <c r="A1225" s="185"/>
      <c r="B1225" s="185"/>
      <c r="C1225" s="185"/>
      <c r="D1225" s="185"/>
    </row>
    <row r="1226" spans="1:4" s="107" customFormat="1">
      <c r="A1226" s="185"/>
      <c r="B1226" s="185"/>
      <c r="C1226" s="185"/>
      <c r="D1226" s="185"/>
    </row>
    <row r="1227" spans="1:4" s="107" customFormat="1">
      <c r="A1227" s="185"/>
      <c r="B1227" s="185"/>
      <c r="C1227" s="185"/>
      <c r="D1227" s="185"/>
    </row>
    <row r="1228" spans="1:4" s="107" customFormat="1">
      <c r="A1228" s="185"/>
      <c r="B1228" s="185"/>
      <c r="C1228" s="185"/>
      <c r="D1228" s="185"/>
    </row>
    <row r="1229" spans="1:4" s="107" customFormat="1">
      <c r="A1229" s="185"/>
      <c r="B1229" s="185"/>
      <c r="C1229" s="185"/>
      <c r="D1229" s="185"/>
    </row>
    <row r="1230" spans="1:4" s="107" customFormat="1">
      <c r="A1230" s="185"/>
      <c r="B1230" s="185"/>
      <c r="C1230" s="185"/>
      <c r="D1230" s="185"/>
    </row>
    <row r="1231" spans="1:4" s="107" customFormat="1">
      <c r="A1231" s="185"/>
      <c r="B1231" s="185"/>
      <c r="C1231" s="185"/>
      <c r="D1231" s="185"/>
    </row>
    <row r="1232" spans="1:4" s="107" customFormat="1">
      <c r="A1232" s="185"/>
      <c r="B1232" s="185"/>
      <c r="C1232" s="185"/>
      <c r="D1232" s="185"/>
    </row>
    <row r="1233" spans="1:4" s="107" customFormat="1">
      <c r="A1233" s="185"/>
      <c r="B1233" s="185"/>
      <c r="C1233" s="185"/>
      <c r="D1233" s="185"/>
    </row>
    <row r="1234" spans="1:4" s="107" customFormat="1">
      <c r="A1234" s="185"/>
      <c r="B1234" s="185"/>
      <c r="C1234" s="185"/>
      <c r="D1234" s="185"/>
    </row>
    <row r="1235" spans="1:4" s="107" customFormat="1">
      <c r="A1235" s="185"/>
      <c r="B1235" s="185"/>
      <c r="C1235" s="185"/>
      <c r="D1235" s="185"/>
    </row>
    <row r="1236" spans="1:4" s="107" customFormat="1">
      <c r="A1236" s="185"/>
      <c r="B1236" s="185"/>
      <c r="C1236" s="185"/>
      <c r="D1236" s="185"/>
    </row>
    <row r="1237" spans="1:4" s="107" customFormat="1">
      <c r="A1237" s="185"/>
      <c r="B1237" s="185"/>
      <c r="C1237" s="185"/>
      <c r="D1237" s="185"/>
    </row>
    <row r="1238" spans="1:4" s="107" customFormat="1">
      <c r="A1238" s="185"/>
      <c r="B1238" s="185"/>
      <c r="C1238" s="185"/>
      <c r="D1238" s="185"/>
    </row>
    <row r="1239" spans="1:4" s="107" customFormat="1">
      <c r="A1239" s="185"/>
      <c r="B1239" s="185"/>
      <c r="C1239" s="185"/>
      <c r="D1239" s="185"/>
    </row>
    <row r="1240" spans="1:4" s="107" customFormat="1">
      <c r="A1240" s="185"/>
      <c r="B1240" s="185"/>
      <c r="C1240" s="185"/>
      <c r="D1240" s="185"/>
    </row>
    <row r="1241" spans="1:4" s="107" customFormat="1">
      <c r="A1241" s="185"/>
      <c r="B1241" s="185"/>
      <c r="C1241" s="185"/>
      <c r="D1241" s="185"/>
    </row>
    <row r="1242" spans="1:4" s="107" customFormat="1">
      <c r="A1242" s="185"/>
      <c r="B1242" s="185"/>
      <c r="C1242" s="185"/>
      <c r="D1242" s="185"/>
    </row>
    <row r="1243" spans="1:4" s="107" customFormat="1">
      <c r="A1243" s="185"/>
      <c r="B1243" s="185"/>
      <c r="C1243" s="185"/>
      <c r="D1243" s="185"/>
    </row>
    <row r="1244" spans="1:4" s="107" customFormat="1">
      <c r="A1244" s="185"/>
      <c r="B1244" s="185"/>
      <c r="C1244" s="185"/>
      <c r="D1244" s="185"/>
    </row>
    <row r="1245" spans="1:4" s="107" customFormat="1">
      <c r="A1245" s="185"/>
      <c r="B1245" s="185"/>
      <c r="C1245" s="185"/>
      <c r="D1245" s="185"/>
    </row>
    <row r="1246" spans="1:4" s="107" customFormat="1">
      <c r="A1246" s="185"/>
      <c r="B1246" s="185"/>
      <c r="C1246" s="185"/>
      <c r="D1246" s="185"/>
    </row>
    <row r="1247" spans="1:4" s="107" customFormat="1">
      <c r="A1247" s="185"/>
      <c r="B1247" s="185"/>
      <c r="C1247" s="185"/>
      <c r="D1247" s="185"/>
    </row>
    <row r="1248" spans="1:4" s="107" customFormat="1">
      <c r="A1248" s="185"/>
      <c r="B1248" s="185"/>
      <c r="C1248" s="185"/>
      <c r="D1248" s="185"/>
    </row>
    <row r="1249" spans="1:4" s="107" customFormat="1">
      <c r="A1249" s="185"/>
      <c r="B1249" s="185"/>
      <c r="C1249" s="185"/>
      <c r="D1249" s="185"/>
    </row>
    <row r="1250" spans="1:4" s="107" customFormat="1">
      <c r="A1250" s="185"/>
      <c r="B1250" s="185"/>
      <c r="C1250" s="185"/>
      <c r="D1250" s="185"/>
    </row>
    <row r="1251" spans="1:4" s="107" customFormat="1">
      <c r="A1251" s="185"/>
      <c r="B1251" s="185"/>
      <c r="C1251" s="185"/>
      <c r="D1251" s="185"/>
    </row>
    <row r="1252" spans="1:4" s="107" customFormat="1">
      <c r="A1252" s="185"/>
      <c r="B1252" s="185"/>
      <c r="C1252" s="185"/>
      <c r="D1252" s="185"/>
    </row>
    <row r="1253" spans="1:4" s="107" customFormat="1">
      <c r="A1253" s="185"/>
      <c r="B1253" s="185"/>
      <c r="C1253" s="185"/>
      <c r="D1253" s="185"/>
    </row>
    <row r="1254" spans="1:4" s="107" customFormat="1">
      <c r="A1254" s="185"/>
      <c r="B1254" s="185"/>
      <c r="C1254" s="185"/>
      <c r="D1254" s="185"/>
    </row>
    <row r="1255" spans="1:4" s="107" customFormat="1">
      <c r="A1255" s="185"/>
      <c r="B1255" s="185"/>
      <c r="C1255" s="185"/>
      <c r="D1255" s="185"/>
    </row>
    <row r="1256" spans="1:4" s="107" customFormat="1">
      <c r="A1256" s="185"/>
      <c r="B1256" s="185"/>
      <c r="C1256" s="185"/>
      <c r="D1256" s="185"/>
    </row>
    <row r="1257" spans="1:4" s="107" customFormat="1">
      <c r="A1257" s="185"/>
      <c r="B1257" s="185"/>
      <c r="C1257" s="185"/>
      <c r="D1257" s="185"/>
    </row>
    <row r="1258" spans="1:4" s="107" customFormat="1">
      <c r="A1258" s="185"/>
      <c r="B1258" s="185"/>
      <c r="C1258" s="185"/>
      <c r="D1258" s="185"/>
    </row>
    <row r="1259" spans="1:4" s="107" customFormat="1">
      <c r="A1259" s="185"/>
      <c r="B1259" s="185"/>
      <c r="C1259" s="185"/>
      <c r="D1259" s="185"/>
    </row>
    <row r="1260" spans="1:4" s="107" customFormat="1">
      <c r="A1260" s="185"/>
      <c r="B1260" s="185"/>
      <c r="C1260" s="185"/>
      <c r="D1260" s="185"/>
    </row>
    <row r="1261" spans="1:4" s="107" customFormat="1">
      <c r="A1261" s="185"/>
      <c r="B1261" s="185"/>
      <c r="C1261" s="185"/>
      <c r="D1261" s="185"/>
    </row>
    <row r="1262" spans="1:4" s="107" customFormat="1">
      <c r="A1262" s="185"/>
      <c r="B1262" s="185"/>
      <c r="C1262" s="185"/>
      <c r="D1262" s="185"/>
    </row>
    <row r="1263" spans="1:4" s="107" customFormat="1">
      <c r="A1263" s="185"/>
      <c r="B1263" s="185"/>
      <c r="C1263" s="185"/>
      <c r="D1263" s="185"/>
    </row>
    <row r="1264" spans="1:4" s="107" customFormat="1">
      <c r="A1264" s="185"/>
      <c r="B1264" s="185"/>
      <c r="C1264" s="185"/>
      <c r="D1264" s="185"/>
    </row>
    <row r="1265" spans="1:4" s="107" customFormat="1">
      <c r="A1265" s="185"/>
      <c r="B1265" s="185"/>
      <c r="C1265" s="185"/>
      <c r="D1265" s="185"/>
    </row>
    <row r="1266" spans="1:4" s="107" customFormat="1">
      <c r="A1266" s="185"/>
      <c r="B1266" s="185"/>
      <c r="C1266" s="185"/>
      <c r="D1266" s="185"/>
    </row>
    <row r="1267" spans="1:4" s="107" customFormat="1">
      <c r="A1267" s="185"/>
      <c r="B1267" s="185"/>
      <c r="C1267" s="185"/>
      <c r="D1267" s="185"/>
    </row>
    <row r="1268" spans="1:4" s="107" customFormat="1">
      <c r="A1268" s="185"/>
      <c r="B1268" s="185"/>
      <c r="C1268" s="185"/>
      <c r="D1268" s="185"/>
    </row>
    <row r="1269" spans="1:4" s="107" customFormat="1">
      <c r="A1269" s="185"/>
      <c r="B1269" s="185"/>
      <c r="C1269" s="185"/>
      <c r="D1269" s="185"/>
    </row>
    <row r="1270" spans="1:4" s="107" customFormat="1">
      <c r="A1270" s="185"/>
      <c r="B1270" s="185"/>
      <c r="C1270" s="185"/>
      <c r="D1270" s="185"/>
    </row>
    <row r="1271" spans="1:4" s="107" customFormat="1">
      <c r="A1271" s="185"/>
      <c r="B1271" s="185"/>
      <c r="C1271" s="185"/>
      <c r="D1271" s="185"/>
    </row>
    <row r="1272" spans="1:4" s="107" customFormat="1">
      <c r="A1272" s="185"/>
      <c r="B1272" s="185"/>
      <c r="C1272" s="185"/>
      <c r="D1272" s="185"/>
    </row>
    <row r="1273" spans="1:4" s="107" customFormat="1">
      <c r="A1273" s="185"/>
      <c r="B1273" s="185"/>
      <c r="C1273" s="185"/>
      <c r="D1273" s="185"/>
    </row>
    <row r="1274" spans="1:4" s="107" customFormat="1">
      <c r="A1274" s="185"/>
      <c r="B1274" s="185"/>
      <c r="C1274" s="185"/>
      <c r="D1274" s="185"/>
    </row>
    <row r="1275" spans="1:4" s="107" customFormat="1">
      <c r="A1275" s="185"/>
      <c r="B1275" s="185"/>
      <c r="C1275" s="185"/>
      <c r="D1275" s="185"/>
    </row>
    <row r="1276" spans="1:4" s="107" customFormat="1">
      <c r="A1276" s="185"/>
      <c r="B1276" s="185"/>
      <c r="C1276" s="185"/>
      <c r="D1276" s="185"/>
    </row>
    <row r="1277" spans="1:4" s="107" customFormat="1">
      <c r="A1277" s="185"/>
      <c r="B1277" s="185"/>
      <c r="C1277" s="185"/>
      <c r="D1277" s="185"/>
    </row>
    <row r="1278" spans="1:4" s="107" customFormat="1">
      <c r="A1278" s="185"/>
      <c r="B1278" s="185"/>
      <c r="C1278" s="185"/>
      <c r="D1278" s="185"/>
    </row>
    <row r="1279" spans="1:4" s="107" customFormat="1">
      <c r="A1279" s="185"/>
      <c r="B1279" s="185"/>
      <c r="C1279" s="185"/>
      <c r="D1279" s="185"/>
    </row>
    <row r="1280" spans="1:4" s="107" customFormat="1">
      <c r="A1280" s="185"/>
      <c r="B1280" s="185"/>
      <c r="C1280" s="185"/>
      <c r="D1280" s="185"/>
    </row>
    <row r="1281" spans="1:4" s="107" customFormat="1">
      <c r="A1281" s="185"/>
      <c r="B1281" s="185"/>
      <c r="C1281" s="185"/>
      <c r="D1281" s="185"/>
    </row>
    <row r="1282" spans="1:4" s="107" customFormat="1">
      <c r="A1282" s="185"/>
      <c r="B1282" s="185"/>
      <c r="C1282" s="185"/>
      <c r="D1282" s="185"/>
    </row>
    <row r="1283" spans="1:4" s="107" customFormat="1">
      <c r="A1283" s="185"/>
      <c r="B1283" s="185"/>
      <c r="C1283" s="185"/>
      <c r="D1283" s="185"/>
    </row>
    <row r="1284" spans="1:4" s="107" customFormat="1">
      <c r="A1284" s="185"/>
      <c r="B1284" s="185"/>
      <c r="C1284" s="185"/>
      <c r="D1284" s="185"/>
    </row>
    <row r="1285" spans="1:4" s="107" customFormat="1">
      <c r="A1285" s="185"/>
      <c r="B1285" s="185"/>
      <c r="C1285" s="185"/>
      <c r="D1285" s="185"/>
    </row>
    <row r="1286" spans="1:4" s="107" customFormat="1">
      <c r="A1286" s="185"/>
      <c r="B1286" s="185"/>
      <c r="C1286" s="185"/>
      <c r="D1286" s="185"/>
    </row>
    <row r="1287" spans="1:4" s="107" customFormat="1">
      <c r="A1287" s="185"/>
      <c r="B1287" s="185"/>
      <c r="C1287" s="185"/>
      <c r="D1287" s="185"/>
    </row>
    <row r="1288" spans="1:4" s="107" customFormat="1">
      <c r="A1288" s="185"/>
      <c r="B1288" s="185"/>
      <c r="C1288" s="185"/>
      <c r="D1288" s="185"/>
    </row>
    <row r="1289" spans="1:4" s="107" customFormat="1">
      <c r="A1289" s="185"/>
      <c r="B1289" s="185"/>
      <c r="C1289" s="185"/>
      <c r="D1289" s="185"/>
    </row>
    <row r="1290" spans="1:4" s="107" customFormat="1">
      <c r="A1290" s="185"/>
      <c r="B1290" s="185"/>
      <c r="C1290" s="185"/>
      <c r="D1290" s="185"/>
    </row>
    <row r="1291" spans="1:4" s="107" customFormat="1">
      <c r="A1291" s="185"/>
      <c r="B1291" s="185"/>
      <c r="C1291" s="185"/>
      <c r="D1291" s="185"/>
    </row>
    <row r="1292" spans="1:4" s="107" customFormat="1">
      <c r="A1292" s="185"/>
      <c r="B1292" s="185"/>
      <c r="C1292" s="185"/>
      <c r="D1292" s="185"/>
    </row>
    <row r="1293" spans="1:4" s="107" customFormat="1">
      <c r="A1293" s="185"/>
      <c r="B1293" s="185"/>
      <c r="C1293" s="185"/>
      <c r="D1293" s="185"/>
    </row>
    <row r="1294" spans="1:4" s="107" customFormat="1">
      <c r="A1294" s="185"/>
      <c r="B1294" s="185"/>
      <c r="C1294" s="185"/>
      <c r="D1294" s="185"/>
    </row>
    <row r="1295" spans="1:4" s="107" customFormat="1">
      <c r="A1295" s="185"/>
      <c r="B1295" s="185"/>
      <c r="C1295" s="185"/>
      <c r="D1295" s="185"/>
    </row>
    <row r="1296" spans="1:4" s="107" customFormat="1">
      <c r="A1296" s="185"/>
      <c r="B1296" s="185"/>
      <c r="C1296" s="185"/>
      <c r="D1296" s="185"/>
    </row>
    <row r="1297" spans="1:4" s="107" customFormat="1">
      <c r="A1297" s="185"/>
      <c r="B1297" s="185"/>
      <c r="C1297" s="185"/>
      <c r="D1297" s="185"/>
    </row>
    <row r="1298" spans="1:4" s="107" customFormat="1">
      <c r="A1298" s="185"/>
      <c r="B1298" s="185"/>
      <c r="C1298" s="185"/>
      <c r="D1298" s="185"/>
    </row>
    <row r="1299" spans="1:4" s="107" customFormat="1">
      <c r="A1299" s="185"/>
      <c r="B1299" s="185"/>
      <c r="C1299" s="185"/>
      <c r="D1299" s="185"/>
    </row>
    <row r="1300" spans="1:4" s="107" customFormat="1">
      <c r="A1300" s="185"/>
      <c r="B1300" s="185"/>
      <c r="C1300" s="185"/>
      <c r="D1300" s="185"/>
    </row>
    <row r="1301" spans="1:4" s="107" customFormat="1">
      <c r="A1301" s="185"/>
      <c r="B1301" s="185"/>
      <c r="C1301" s="185"/>
      <c r="D1301" s="185"/>
    </row>
    <row r="1302" spans="1:4" s="107" customFormat="1">
      <c r="A1302" s="185"/>
      <c r="B1302" s="185"/>
      <c r="C1302" s="185"/>
      <c r="D1302" s="185"/>
    </row>
    <row r="1303" spans="1:4" s="107" customFormat="1">
      <c r="A1303" s="185"/>
      <c r="B1303" s="185"/>
      <c r="C1303" s="185"/>
      <c r="D1303" s="185"/>
    </row>
    <row r="1304" spans="1:4" s="107" customFormat="1">
      <c r="A1304" s="185"/>
      <c r="B1304" s="185"/>
      <c r="C1304" s="185"/>
      <c r="D1304" s="185"/>
    </row>
    <row r="1305" spans="1:4" s="107" customFormat="1">
      <c r="A1305" s="185"/>
      <c r="B1305" s="185"/>
      <c r="C1305" s="185"/>
      <c r="D1305" s="185"/>
    </row>
    <row r="1306" spans="1:4" s="107" customFormat="1">
      <c r="A1306" s="185"/>
      <c r="B1306" s="185"/>
      <c r="C1306" s="185"/>
      <c r="D1306" s="185"/>
    </row>
    <row r="1307" spans="1:4" s="107" customFormat="1">
      <c r="A1307" s="185"/>
      <c r="B1307" s="185"/>
      <c r="C1307" s="185"/>
      <c r="D1307" s="185"/>
    </row>
    <row r="1308" spans="1:4" s="107" customFormat="1">
      <c r="A1308" s="185"/>
      <c r="B1308" s="185"/>
      <c r="C1308" s="185"/>
      <c r="D1308" s="185"/>
    </row>
    <row r="1309" spans="1:4" s="107" customFormat="1">
      <c r="A1309" s="185"/>
      <c r="B1309" s="185"/>
      <c r="C1309" s="185"/>
      <c r="D1309" s="185"/>
    </row>
    <row r="1310" spans="1:4" s="107" customFormat="1">
      <c r="A1310" s="185"/>
      <c r="B1310" s="185"/>
      <c r="C1310" s="185"/>
      <c r="D1310" s="185"/>
    </row>
    <row r="1311" spans="1:4" s="107" customFormat="1">
      <c r="A1311" s="185"/>
      <c r="B1311" s="185"/>
      <c r="C1311" s="185"/>
      <c r="D1311" s="185"/>
    </row>
    <row r="1312" spans="1:4" s="107" customFormat="1">
      <c r="A1312" s="185"/>
      <c r="B1312" s="185"/>
      <c r="C1312" s="185"/>
      <c r="D1312" s="185"/>
    </row>
    <row r="1313" spans="1:4" s="107" customFormat="1">
      <c r="A1313" s="185"/>
      <c r="B1313" s="185"/>
      <c r="C1313" s="185"/>
      <c r="D1313" s="185"/>
    </row>
    <row r="1314" spans="1:4" s="107" customFormat="1">
      <c r="A1314" s="185"/>
      <c r="B1314" s="185"/>
      <c r="C1314" s="185"/>
      <c r="D1314" s="185"/>
    </row>
    <row r="1315" spans="1:4" s="107" customFormat="1">
      <c r="A1315" s="185"/>
      <c r="B1315" s="185"/>
      <c r="C1315" s="185"/>
      <c r="D1315" s="185"/>
    </row>
    <row r="1316" spans="1:4" s="107" customFormat="1">
      <c r="A1316" s="185"/>
      <c r="B1316" s="185"/>
      <c r="C1316" s="185"/>
      <c r="D1316" s="185"/>
    </row>
    <row r="1317" spans="1:4" s="107" customFormat="1">
      <c r="A1317" s="185"/>
      <c r="B1317" s="185"/>
      <c r="C1317" s="185"/>
      <c r="D1317" s="185"/>
    </row>
    <row r="1318" spans="1:4" s="107" customFormat="1">
      <c r="A1318" s="185"/>
      <c r="B1318" s="185"/>
      <c r="C1318" s="185"/>
      <c r="D1318" s="185"/>
    </row>
    <row r="1319" spans="1:4" s="107" customFormat="1">
      <c r="A1319" s="185"/>
      <c r="B1319" s="185"/>
      <c r="C1319" s="185"/>
      <c r="D1319" s="185"/>
    </row>
    <row r="1320" spans="1:4" s="107" customFormat="1">
      <c r="A1320" s="185"/>
      <c r="B1320" s="185"/>
      <c r="C1320" s="185"/>
      <c r="D1320" s="185"/>
    </row>
    <row r="1321" spans="1:4" s="107" customFormat="1">
      <c r="A1321" s="185"/>
      <c r="B1321" s="185"/>
      <c r="C1321" s="185"/>
      <c r="D1321" s="185"/>
    </row>
    <row r="1322" spans="1:4" s="107" customFormat="1">
      <c r="A1322" s="185"/>
      <c r="B1322" s="185"/>
      <c r="C1322" s="185"/>
      <c r="D1322" s="185"/>
    </row>
    <row r="1323" spans="1:4" s="107" customFormat="1">
      <c r="A1323" s="185"/>
      <c r="B1323" s="185"/>
      <c r="C1323" s="185"/>
      <c r="D1323" s="185"/>
    </row>
    <row r="1324" spans="1:4" s="107" customFormat="1">
      <c r="A1324" s="185"/>
      <c r="B1324" s="185"/>
      <c r="C1324" s="185"/>
      <c r="D1324" s="185"/>
    </row>
    <row r="1325" spans="1:4" s="107" customFormat="1">
      <c r="A1325" s="185"/>
      <c r="B1325" s="185"/>
      <c r="C1325" s="185"/>
      <c r="D1325" s="185"/>
    </row>
    <row r="1326" spans="1:4" s="107" customFormat="1">
      <c r="A1326" s="185"/>
      <c r="B1326" s="185"/>
      <c r="C1326" s="185"/>
      <c r="D1326" s="185"/>
    </row>
    <row r="1327" spans="1:4" s="107" customFormat="1">
      <c r="A1327" s="185"/>
      <c r="B1327" s="185"/>
      <c r="C1327" s="185"/>
      <c r="D1327" s="185"/>
    </row>
    <row r="1328" spans="1:4" s="107" customFormat="1">
      <c r="A1328" s="185"/>
      <c r="B1328" s="185"/>
      <c r="C1328" s="185"/>
      <c r="D1328" s="185"/>
    </row>
    <row r="1329" spans="1:4" s="107" customFormat="1">
      <c r="A1329" s="185"/>
      <c r="B1329" s="185"/>
      <c r="C1329" s="185"/>
      <c r="D1329" s="185"/>
    </row>
    <row r="1330" spans="1:4" s="107" customFormat="1">
      <c r="A1330" s="185"/>
      <c r="B1330" s="185"/>
      <c r="C1330" s="185"/>
      <c r="D1330" s="185"/>
    </row>
    <row r="1331" spans="1:4" s="107" customFormat="1">
      <c r="A1331" s="185"/>
      <c r="B1331" s="185"/>
      <c r="C1331" s="185"/>
      <c r="D1331" s="185"/>
    </row>
    <row r="1332" spans="1:4" s="107" customFormat="1">
      <c r="A1332" s="185"/>
      <c r="B1332" s="185"/>
      <c r="C1332" s="185"/>
      <c r="D1332" s="185"/>
    </row>
    <row r="1333" spans="1:4" s="107" customFormat="1">
      <c r="A1333" s="185"/>
      <c r="B1333" s="185"/>
      <c r="C1333" s="185"/>
      <c r="D1333" s="185"/>
    </row>
    <row r="1334" spans="1:4" s="107" customFormat="1">
      <c r="A1334" s="185"/>
      <c r="B1334" s="185"/>
      <c r="C1334" s="185"/>
      <c r="D1334" s="185"/>
    </row>
    <row r="1335" spans="1:4" s="107" customFormat="1">
      <c r="A1335" s="185"/>
      <c r="B1335" s="185"/>
      <c r="C1335" s="185"/>
      <c r="D1335" s="185"/>
    </row>
    <row r="1336" spans="1:4" s="107" customFormat="1">
      <c r="A1336" s="185"/>
      <c r="B1336" s="185"/>
      <c r="C1336" s="185"/>
      <c r="D1336" s="185"/>
    </row>
    <row r="1337" spans="1:4" s="107" customFormat="1">
      <c r="A1337" s="185"/>
      <c r="B1337" s="185"/>
      <c r="C1337" s="185"/>
      <c r="D1337" s="185"/>
    </row>
    <row r="1338" spans="1:4" s="107" customFormat="1">
      <c r="A1338" s="185"/>
      <c r="B1338" s="185"/>
      <c r="C1338" s="185"/>
      <c r="D1338" s="185"/>
    </row>
    <row r="1339" spans="1:4" s="107" customFormat="1">
      <c r="A1339" s="185"/>
      <c r="B1339" s="185"/>
      <c r="C1339" s="185"/>
      <c r="D1339" s="185"/>
    </row>
    <row r="1340" spans="1:4" s="107" customFormat="1">
      <c r="A1340" s="185"/>
      <c r="B1340" s="185"/>
      <c r="C1340" s="185"/>
      <c r="D1340" s="185"/>
    </row>
    <row r="1341" spans="1:4" s="107" customFormat="1">
      <c r="A1341" s="185"/>
      <c r="B1341" s="185"/>
      <c r="C1341" s="185"/>
      <c r="D1341" s="185"/>
    </row>
    <row r="1342" spans="1:4" s="107" customFormat="1">
      <c r="A1342" s="185"/>
      <c r="B1342" s="185"/>
      <c r="C1342" s="185"/>
      <c r="D1342" s="185"/>
    </row>
    <row r="1343" spans="1:4" s="107" customFormat="1">
      <c r="A1343" s="185"/>
      <c r="B1343" s="185"/>
      <c r="C1343" s="185"/>
      <c r="D1343" s="185"/>
    </row>
    <row r="1344" spans="1:4" s="107" customFormat="1">
      <c r="A1344" s="185"/>
      <c r="B1344" s="185"/>
      <c r="C1344" s="185"/>
      <c r="D1344" s="185"/>
    </row>
    <row r="1345" spans="1:4" s="107" customFormat="1">
      <c r="A1345" s="185"/>
      <c r="B1345" s="185"/>
      <c r="C1345" s="185"/>
      <c r="D1345" s="185"/>
    </row>
    <row r="1346" spans="1:4" s="107" customFormat="1">
      <c r="A1346" s="185"/>
      <c r="B1346" s="185"/>
      <c r="C1346" s="185"/>
      <c r="D1346" s="185"/>
    </row>
    <row r="1347" spans="1:4" s="107" customFormat="1">
      <c r="A1347" s="185"/>
      <c r="B1347" s="185"/>
      <c r="C1347" s="185"/>
      <c r="D1347" s="185"/>
    </row>
    <row r="1348" spans="1:4" s="107" customFormat="1">
      <c r="A1348" s="185"/>
      <c r="B1348" s="185"/>
      <c r="C1348" s="185"/>
      <c r="D1348" s="185"/>
    </row>
    <row r="1349" spans="1:4" s="107" customFormat="1">
      <c r="A1349" s="185"/>
      <c r="B1349" s="185"/>
      <c r="C1349" s="185"/>
      <c r="D1349" s="185"/>
    </row>
    <row r="1350" spans="1:4" s="107" customFormat="1">
      <c r="A1350" s="185"/>
      <c r="B1350" s="185"/>
      <c r="C1350" s="185"/>
      <c r="D1350" s="185"/>
    </row>
    <row r="1351" spans="1:4" s="107" customFormat="1">
      <c r="A1351" s="185"/>
      <c r="B1351" s="185"/>
      <c r="C1351" s="185"/>
      <c r="D1351" s="185"/>
    </row>
    <row r="1352" spans="1:4" s="107" customFormat="1">
      <c r="A1352" s="185"/>
      <c r="B1352" s="185"/>
      <c r="C1352" s="185"/>
      <c r="D1352" s="185"/>
    </row>
    <row r="1353" spans="1:4" s="107" customFormat="1">
      <c r="A1353" s="185"/>
      <c r="B1353" s="185"/>
      <c r="C1353" s="185"/>
      <c r="D1353" s="185"/>
    </row>
    <row r="1354" spans="1:4" s="107" customFormat="1">
      <c r="A1354" s="185"/>
      <c r="B1354" s="185"/>
      <c r="C1354" s="185"/>
      <c r="D1354" s="185"/>
    </row>
    <row r="1355" spans="1:4" s="107" customFormat="1">
      <c r="A1355" s="185"/>
      <c r="B1355" s="185"/>
      <c r="C1355" s="185"/>
      <c r="D1355" s="185"/>
    </row>
    <row r="1356" spans="1:4" s="107" customFormat="1">
      <c r="A1356" s="185"/>
      <c r="B1356" s="185"/>
      <c r="C1356" s="185"/>
      <c r="D1356" s="185"/>
    </row>
    <row r="1357" spans="1:4" s="107" customFormat="1">
      <c r="A1357" s="185"/>
      <c r="B1357" s="185"/>
      <c r="C1357" s="185"/>
      <c r="D1357" s="185"/>
    </row>
    <row r="1358" spans="1:4" s="107" customFormat="1">
      <c r="A1358" s="185"/>
      <c r="B1358" s="185"/>
      <c r="C1358" s="185"/>
      <c r="D1358" s="185"/>
    </row>
    <row r="1359" spans="1:4" s="107" customFormat="1">
      <c r="A1359" s="185"/>
      <c r="B1359" s="185"/>
      <c r="C1359" s="185"/>
      <c r="D1359" s="185"/>
    </row>
    <row r="1360" spans="1:4" s="107" customFormat="1">
      <c r="A1360" s="185"/>
      <c r="B1360" s="185"/>
      <c r="C1360" s="185"/>
      <c r="D1360" s="185"/>
    </row>
    <row r="1361" spans="1:4" s="107" customFormat="1">
      <c r="A1361" s="185"/>
      <c r="B1361" s="185"/>
      <c r="C1361" s="185"/>
      <c r="D1361" s="185"/>
    </row>
    <row r="1362" spans="1:4" s="107" customFormat="1">
      <c r="A1362" s="185"/>
      <c r="B1362" s="185"/>
      <c r="C1362" s="185"/>
      <c r="D1362" s="185"/>
    </row>
    <row r="1363" spans="1:4" s="107" customFormat="1">
      <c r="A1363" s="185"/>
      <c r="B1363" s="185"/>
      <c r="C1363" s="185"/>
      <c r="D1363" s="185"/>
    </row>
    <row r="1364" spans="1:4" s="107" customFormat="1">
      <c r="A1364" s="185"/>
      <c r="B1364" s="185"/>
      <c r="C1364" s="185"/>
      <c r="D1364" s="185"/>
    </row>
    <row r="1365" spans="1:4" s="107" customFormat="1">
      <c r="A1365" s="185"/>
      <c r="B1365" s="185"/>
      <c r="C1365" s="185"/>
      <c r="D1365" s="185"/>
    </row>
    <row r="1366" spans="1:4" s="107" customFormat="1">
      <c r="A1366" s="185"/>
      <c r="B1366" s="185"/>
      <c r="C1366" s="185"/>
      <c r="D1366" s="185"/>
    </row>
    <row r="1367" spans="1:4" s="107" customFormat="1">
      <c r="A1367" s="185"/>
      <c r="B1367" s="185"/>
      <c r="C1367" s="185"/>
      <c r="D1367" s="185"/>
    </row>
    <row r="1368" spans="1:4" s="107" customFormat="1">
      <c r="A1368" s="185"/>
      <c r="B1368" s="185"/>
      <c r="C1368" s="185"/>
      <c r="D1368" s="185"/>
    </row>
    <row r="1369" spans="1:4" s="107" customFormat="1">
      <c r="A1369" s="185"/>
      <c r="B1369" s="185"/>
      <c r="C1369" s="185"/>
      <c r="D1369" s="185"/>
    </row>
    <row r="1370" spans="1:4" s="107" customFormat="1">
      <c r="A1370" s="185"/>
      <c r="B1370" s="185"/>
      <c r="C1370" s="185"/>
      <c r="D1370" s="185"/>
    </row>
    <row r="1371" spans="1:4" s="107" customFormat="1">
      <c r="A1371" s="185"/>
      <c r="B1371" s="185"/>
      <c r="C1371" s="185"/>
      <c r="D1371" s="185"/>
    </row>
    <row r="1372" spans="1:4" s="107" customFormat="1">
      <c r="A1372" s="185"/>
      <c r="B1372" s="185"/>
      <c r="C1372" s="185"/>
      <c r="D1372" s="185"/>
    </row>
    <row r="1373" spans="1:4" s="107" customFormat="1">
      <c r="A1373" s="185"/>
      <c r="B1373" s="185"/>
      <c r="C1373" s="185"/>
      <c r="D1373" s="185"/>
    </row>
    <row r="1374" spans="1:4" s="107" customFormat="1">
      <c r="A1374" s="185"/>
      <c r="B1374" s="185"/>
      <c r="C1374" s="185"/>
      <c r="D1374" s="185"/>
    </row>
    <row r="1375" spans="1:4" s="107" customFormat="1">
      <c r="A1375" s="185"/>
      <c r="B1375" s="185"/>
      <c r="C1375" s="185"/>
      <c r="D1375" s="185"/>
    </row>
    <row r="1376" spans="1:4" s="107" customFormat="1">
      <c r="A1376" s="185"/>
      <c r="B1376" s="185"/>
      <c r="C1376" s="185"/>
      <c r="D1376" s="185"/>
    </row>
    <row r="1377" spans="1:4" s="107" customFormat="1">
      <c r="A1377" s="185"/>
      <c r="B1377" s="185"/>
      <c r="C1377" s="185"/>
      <c r="D1377" s="185"/>
    </row>
    <row r="1378" spans="1:4" s="107" customFormat="1">
      <c r="A1378" s="185"/>
      <c r="B1378" s="185"/>
      <c r="C1378" s="185"/>
      <c r="D1378" s="185"/>
    </row>
    <row r="1379" spans="1:4" s="107" customFormat="1">
      <c r="A1379" s="185"/>
      <c r="B1379" s="185"/>
      <c r="C1379" s="185"/>
      <c r="D1379" s="185"/>
    </row>
    <row r="1380" spans="1:4" s="107" customFormat="1">
      <c r="A1380" s="185"/>
      <c r="B1380" s="185"/>
      <c r="C1380" s="185"/>
      <c r="D1380" s="185"/>
    </row>
    <row r="1381" spans="1:4" s="107" customFormat="1">
      <c r="A1381" s="185"/>
      <c r="B1381" s="185"/>
      <c r="C1381" s="185"/>
      <c r="D1381" s="185"/>
    </row>
    <row r="1382" spans="1:4" s="107" customFormat="1">
      <c r="A1382" s="185"/>
      <c r="B1382" s="185"/>
      <c r="C1382" s="185"/>
      <c r="D1382" s="185"/>
    </row>
    <row r="1383" spans="1:4" s="107" customFormat="1">
      <c r="A1383" s="185"/>
      <c r="B1383" s="185"/>
      <c r="C1383" s="185"/>
      <c r="D1383" s="185"/>
    </row>
    <row r="1384" spans="1:4" s="107" customFormat="1">
      <c r="A1384" s="185"/>
      <c r="B1384" s="185"/>
      <c r="C1384" s="185"/>
      <c r="D1384" s="185"/>
    </row>
    <row r="1385" spans="1:4" s="107" customFormat="1">
      <c r="A1385" s="185"/>
      <c r="B1385" s="185"/>
      <c r="C1385" s="185"/>
      <c r="D1385" s="185"/>
    </row>
    <row r="1386" spans="1:4" s="107" customFormat="1">
      <c r="A1386" s="185"/>
      <c r="B1386" s="185"/>
      <c r="C1386" s="185"/>
      <c r="D1386" s="185"/>
    </row>
    <row r="1387" spans="1:4" s="107" customFormat="1">
      <c r="A1387" s="185"/>
      <c r="B1387" s="185"/>
      <c r="C1387" s="185"/>
      <c r="D1387" s="185"/>
    </row>
    <row r="1388" spans="1:4" s="107" customFormat="1">
      <c r="A1388" s="185"/>
      <c r="B1388" s="185"/>
      <c r="C1388" s="185"/>
      <c r="D1388" s="185"/>
    </row>
    <row r="1389" spans="1:4" s="107" customFormat="1">
      <c r="A1389" s="185"/>
      <c r="B1389" s="185"/>
      <c r="C1389" s="185"/>
      <c r="D1389" s="185"/>
    </row>
    <row r="1390" spans="1:4" s="107" customFormat="1">
      <c r="A1390" s="185"/>
      <c r="B1390" s="185"/>
      <c r="C1390" s="185"/>
      <c r="D1390" s="185"/>
    </row>
    <row r="1391" spans="1:4" s="107" customFormat="1">
      <c r="A1391" s="185"/>
      <c r="B1391" s="185"/>
      <c r="C1391" s="185"/>
      <c r="D1391" s="185"/>
    </row>
    <row r="1392" spans="1:4" s="107" customFormat="1">
      <c r="A1392" s="185"/>
      <c r="B1392" s="185"/>
      <c r="C1392" s="185"/>
      <c r="D1392" s="185"/>
    </row>
    <row r="1393" spans="1:4" s="107" customFormat="1">
      <c r="A1393" s="185"/>
      <c r="B1393" s="185"/>
      <c r="C1393" s="185"/>
      <c r="D1393" s="185"/>
    </row>
    <row r="1394" spans="1:4" s="107" customFormat="1">
      <c r="A1394" s="185"/>
      <c r="B1394" s="185"/>
      <c r="C1394" s="185"/>
      <c r="D1394" s="185"/>
    </row>
    <row r="1395" spans="1:4" s="107" customFormat="1">
      <c r="A1395" s="185"/>
      <c r="B1395" s="185"/>
      <c r="C1395" s="185"/>
      <c r="D1395" s="185"/>
    </row>
    <row r="1396" spans="1:4" s="107" customFormat="1">
      <c r="A1396" s="185"/>
      <c r="B1396" s="185"/>
      <c r="C1396" s="185"/>
      <c r="D1396" s="185"/>
    </row>
    <row r="1397" spans="1:4" s="107" customFormat="1">
      <c r="A1397" s="185"/>
      <c r="B1397" s="185"/>
      <c r="C1397" s="185"/>
      <c r="D1397" s="185"/>
    </row>
    <row r="1398" spans="1:4" s="107" customFormat="1">
      <c r="A1398" s="185"/>
      <c r="B1398" s="185"/>
      <c r="C1398" s="185"/>
      <c r="D1398" s="185"/>
    </row>
    <row r="1399" spans="1:4" s="107" customFormat="1">
      <c r="A1399" s="185"/>
      <c r="B1399" s="185"/>
      <c r="C1399" s="185"/>
      <c r="D1399" s="185"/>
    </row>
    <row r="1400" spans="1:4" s="107" customFormat="1">
      <c r="A1400" s="185"/>
      <c r="B1400" s="185"/>
      <c r="C1400" s="185"/>
      <c r="D1400" s="185"/>
    </row>
    <row r="1401" spans="1:4" s="107" customFormat="1">
      <c r="A1401" s="185"/>
      <c r="B1401" s="185"/>
      <c r="C1401" s="185"/>
      <c r="D1401" s="185"/>
    </row>
    <row r="1402" spans="1:4" s="107" customFormat="1">
      <c r="A1402" s="185"/>
      <c r="B1402" s="185"/>
      <c r="C1402" s="185"/>
      <c r="D1402" s="185"/>
    </row>
    <row r="1403" spans="1:4" s="107" customFormat="1">
      <c r="A1403" s="185"/>
      <c r="B1403" s="185"/>
      <c r="C1403" s="185"/>
      <c r="D1403" s="185"/>
    </row>
    <row r="1404" spans="1:4" s="107" customFormat="1">
      <c r="A1404" s="185"/>
      <c r="B1404" s="185"/>
      <c r="C1404" s="185"/>
      <c r="D1404" s="185"/>
    </row>
    <row r="1405" spans="1:4" s="107" customFormat="1">
      <c r="A1405" s="185"/>
      <c r="B1405" s="185"/>
      <c r="C1405" s="185"/>
      <c r="D1405" s="185"/>
    </row>
    <row r="1406" spans="1:4" s="107" customFormat="1">
      <c r="A1406" s="185"/>
      <c r="B1406" s="185"/>
      <c r="C1406" s="185"/>
      <c r="D1406" s="185"/>
    </row>
    <row r="1407" spans="1:4" s="107" customFormat="1">
      <c r="A1407" s="185"/>
      <c r="B1407" s="185"/>
      <c r="C1407" s="185"/>
      <c r="D1407" s="185"/>
    </row>
    <row r="1408" spans="1:4" s="107" customFormat="1">
      <c r="A1408" s="185"/>
      <c r="B1408" s="185"/>
      <c r="C1408" s="185"/>
      <c r="D1408" s="185"/>
    </row>
    <row r="1409" spans="1:4" s="107" customFormat="1">
      <c r="A1409" s="185"/>
      <c r="B1409" s="185"/>
      <c r="C1409" s="185"/>
      <c r="D1409" s="185"/>
    </row>
    <row r="1410" spans="1:4" s="107" customFormat="1">
      <c r="A1410" s="185"/>
      <c r="B1410" s="185"/>
      <c r="C1410" s="185"/>
      <c r="D1410" s="185"/>
    </row>
    <row r="1411" spans="1:4" s="107" customFormat="1">
      <c r="A1411" s="185"/>
      <c r="B1411" s="185"/>
      <c r="C1411" s="185"/>
      <c r="D1411" s="185"/>
    </row>
    <row r="1412" spans="1:4" s="107" customFormat="1">
      <c r="A1412" s="185"/>
      <c r="B1412" s="185"/>
      <c r="C1412" s="185"/>
      <c r="D1412" s="185"/>
    </row>
    <row r="1413" spans="1:4" s="107" customFormat="1">
      <c r="A1413" s="185"/>
      <c r="B1413" s="185"/>
      <c r="C1413" s="185"/>
      <c r="D1413" s="185"/>
    </row>
    <row r="1414" spans="1:4" s="107" customFormat="1">
      <c r="A1414" s="185"/>
      <c r="B1414" s="185"/>
      <c r="C1414" s="185"/>
      <c r="D1414" s="185"/>
    </row>
    <row r="1415" spans="1:4" s="107" customFormat="1">
      <c r="A1415" s="185"/>
      <c r="B1415" s="185"/>
      <c r="C1415" s="185"/>
      <c r="D1415" s="185"/>
    </row>
    <row r="1416" spans="1:4" s="107" customFormat="1">
      <c r="A1416" s="185"/>
      <c r="B1416" s="185"/>
      <c r="C1416" s="185"/>
      <c r="D1416" s="185"/>
    </row>
    <row r="1417" spans="1:4" s="107" customFormat="1">
      <c r="A1417" s="185"/>
      <c r="B1417" s="185"/>
      <c r="C1417" s="185"/>
      <c r="D1417" s="185"/>
    </row>
    <row r="1418" spans="1:4" s="107" customFormat="1">
      <c r="A1418" s="185"/>
      <c r="B1418" s="185"/>
      <c r="C1418" s="185"/>
      <c r="D1418" s="185"/>
    </row>
    <row r="1419" spans="1:4" s="107" customFormat="1">
      <c r="A1419" s="185"/>
      <c r="B1419" s="185"/>
      <c r="C1419" s="185"/>
      <c r="D1419" s="185"/>
    </row>
    <row r="1420" spans="1:4" s="107" customFormat="1">
      <c r="A1420" s="185"/>
      <c r="B1420" s="185"/>
      <c r="C1420" s="185"/>
      <c r="D1420" s="185"/>
    </row>
    <row r="1421" spans="1:4" s="107" customFormat="1">
      <c r="A1421" s="185"/>
      <c r="B1421" s="185"/>
      <c r="C1421" s="185"/>
      <c r="D1421" s="185"/>
    </row>
    <row r="1422" spans="1:4" s="107" customFormat="1">
      <c r="A1422" s="185"/>
      <c r="B1422" s="185"/>
      <c r="C1422" s="185"/>
      <c r="D1422" s="185"/>
    </row>
    <row r="1423" spans="1:4" s="107" customFormat="1">
      <c r="A1423" s="185"/>
      <c r="B1423" s="185"/>
      <c r="C1423" s="185"/>
      <c r="D1423" s="185"/>
    </row>
    <row r="1424" spans="1:4" s="107" customFormat="1">
      <c r="A1424" s="185"/>
      <c r="B1424" s="185"/>
      <c r="C1424" s="185"/>
      <c r="D1424" s="185"/>
    </row>
    <row r="1425" spans="1:4" s="107" customFormat="1">
      <c r="A1425" s="185"/>
      <c r="B1425" s="185"/>
      <c r="C1425" s="185"/>
      <c r="D1425" s="185"/>
    </row>
    <row r="1426" spans="1:4" s="107" customFormat="1">
      <c r="A1426" s="185"/>
      <c r="B1426" s="185"/>
      <c r="C1426" s="185"/>
      <c r="D1426" s="185"/>
    </row>
    <row r="1427" spans="1:4" s="107" customFormat="1">
      <c r="A1427" s="185"/>
      <c r="B1427" s="185"/>
      <c r="C1427" s="185"/>
      <c r="D1427" s="185"/>
    </row>
    <row r="1428" spans="1:4" s="107" customFormat="1">
      <c r="A1428" s="185"/>
      <c r="B1428" s="185"/>
      <c r="C1428" s="185"/>
      <c r="D1428" s="185"/>
    </row>
    <row r="1429" spans="1:4" s="107" customFormat="1">
      <c r="A1429" s="185"/>
      <c r="B1429" s="185"/>
      <c r="C1429" s="185"/>
      <c r="D1429" s="185"/>
    </row>
    <row r="1430" spans="1:4" s="107" customFormat="1">
      <c r="A1430" s="185"/>
      <c r="B1430" s="185"/>
      <c r="C1430" s="185"/>
      <c r="D1430" s="185"/>
    </row>
    <row r="1431" spans="1:4" s="107" customFormat="1">
      <c r="A1431" s="185"/>
      <c r="B1431" s="185"/>
      <c r="C1431" s="185"/>
      <c r="D1431" s="185"/>
    </row>
    <row r="1432" spans="1:4" s="107" customFormat="1">
      <c r="A1432" s="185"/>
      <c r="B1432" s="185"/>
      <c r="C1432" s="185"/>
      <c r="D1432" s="185"/>
    </row>
    <row r="1433" spans="1:4" s="107" customFormat="1">
      <c r="A1433" s="185"/>
      <c r="B1433" s="185"/>
      <c r="C1433" s="185"/>
      <c r="D1433" s="185"/>
    </row>
    <row r="1434" spans="1:4" s="107" customFormat="1">
      <c r="A1434" s="185"/>
      <c r="B1434" s="185"/>
      <c r="C1434" s="185"/>
      <c r="D1434" s="185"/>
    </row>
    <row r="1435" spans="1:4" s="107" customFormat="1">
      <c r="A1435" s="185"/>
      <c r="B1435" s="185"/>
      <c r="C1435" s="185"/>
      <c r="D1435" s="185"/>
    </row>
    <row r="1436" spans="1:4" s="107" customFormat="1">
      <c r="A1436" s="185"/>
      <c r="B1436" s="185"/>
      <c r="C1436" s="185"/>
      <c r="D1436" s="185"/>
    </row>
    <row r="1437" spans="1:4" s="107" customFormat="1">
      <c r="A1437" s="185"/>
      <c r="B1437" s="185"/>
      <c r="C1437" s="185"/>
      <c r="D1437" s="185"/>
    </row>
    <row r="1438" spans="1:4" s="107" customFormat="1">
      <c r="A1438" s="185"/>
      <c r="B1438" s="185"/>
      <c r="C1438" s="185"/>
      <c r="D1438" s="185"/>
    </row>
    <row r="1439" spans="1:4" s="107" customFormat="1">
      <c r="A1439" s="185"/>
      <c r="B1439" s="185"/>
      <c r="C1439" s="185"/>
      <c r="D1439" s="185"/>
    </row>
    <row r="1440" spans="1:4" s="107" customFormat="1">
      <c r="A1440" s="185"/>
      <c r="B1440" s="185"/>
      <c r="C1440" s="185"/>
      <c r="D1440" s="185"/>
    </row>
    <row r="1441" spans="1:4" s="107" customFormat="1">
      <c r="A1441" s="185"/>
      <c r="B1441" s="185"/>
      <c r="C1441" s="185"/>
      <c r="D1441" s="185"/>
    </row>
    <row r="1442" spans="1:4" s="107" customFormat="1">
      <c r="A1442" s="185"/>
      <c r="B1442" s="185"/>
      <c r="C1442" s="185"/>
      <c r="D1442" s="185"/>
    </row>
    <row r="1443" spans="1:4" s="107" customFormat="1">
      <c r="A1443" s="185"/>
      <c r="B1443" s="185"/>
      <c r="C1443" s="185"/>
      <c r="D1443" s="185"/>
    </row>
    <row r="1444" spans="1:4" s="107" customFormat="1">
      <c r="A1444" s="185"/>
      <c r="B1444" s="185"/>
      <c r="C1444" s="185"/>
      <c r="D1444" s="185"/>
    </row>
    <row r="1445" spans="1:4" s="107" customFormat="1">
      <c r="A1445" s="185"/>
      <c r="B1445" s="185"/>
      <c r="C1445" s="185"/>
      <c r="D1445" s="185"/>
    </row>
    <row r="1446" spans="1:4" s="107" customFormat="1">
      <c r="A1446" s="185"/>
      <c r="B1446" s="185"/>
      <c r="C1446" s="185"/>
      <c r="D1446" s="185"/>
    </row>
    <row r="1447" spans="1:4" s="107" customFormat="1">
      <c r="A1447" s="185"/>
      <c r="B1447" s="185"/>
      <c r="C1447" s="185"/>
      <c r="D1447" s="185"/>
    </row>
    <row r="1448" spans="1:4" s="107" customFormat="1">
      <c r="A1448" s="185"/>
      <c r="B1448" s="185"/>
      <c r="C1448" s="185"/>
      <c r="D1448" s="185"/>
    </row>
    <row r="1449" spans="1:4" s="107" customFormat="1">
      <c r="A1449" s="185"/>
      <c r="B1449" s="185"/>
      <c r="C1449" s="185"/>
      <c r="D1449" s="185"/>
    </row>
    <row r="1450" spans="1:4" s="107" customFormat="1">
      <c r="A1450" s="185"/>
      <c r="B1450" s="185"/>
      <c r="C1450" s="185"/>
      <c r="D1450" s="185"/>
    </row>
    <row r="1451" spans="1:4" s="107" customFormat="1">
      <c r="A1451" s="185"/>
      <c r="B1451" s="185"/>
      <c r="C1451" s="185"/>
      <c r="D1451" s="185"/>
    </row>
    <row r="1452" spans="1:4" s="107" customFormat="1">
      <c r="A1452" s="185"/>
      <c r="B1452" s="185"/>
      <c r="C1452" s="185"/>
      <c r="D1452" s="185"/>
    </row>
    <row r="1453" spans="1:4" s="107" customFormat="1">
      <c r="A1453" s="185"/>
      <c r="B1453" s="185"/>
      <c r="C1453" s="185"/>
      <c r="D1453" s="185"/>
    </row>
    <row r="1454" spans="1:4" s="107" customFormat="1">
      <c r="A1454" s="185"/>
      <c r="B1454" s="185"/>
      <c r="C1454" s="185"/>
      <c r="D1454" s="185"/>
    </row>
    <row r="1455" spans="1:4" s="107" customFormat="1">
      <c r="A1455" s="185"/>
      <c r="B1455" s="185"/>
      <c r="C1455" s="185"/>
      <c r="D1455" s="185"/>
    </row>
    <row r="1456" spans="1:4" s="107" customFormat="1">
      <c r="A1456" s="185"/>
      <c r="B1456" s="185"/>
      <c r="C1456" s="185"/>
      <c r="D1456" s="185"/>
    </row>
    <row r="1457" spans="1:4" s="107" customFormat="1">
      <c r="A1457" s="185"/>
      <c r="B1457" s="185"/>
      <c r="C1457" s="185"/>
      <c r="D1457" s="185"/>
    </row>
    <row r="1458" spans="1:4" s="107" customFormat="1">
      <c r="A1458" s="185"/>
      <c r="B1458" s="185"/>
      <c r="C1458" s="185"/>
      <c r="D1458" s="185"/>
    </row>
    <row r="1459" spans="1:4" s="107" customFormat="1">
      <c r="A1459" s="185"/>
      <c r="B1459" s="185"/>
      <c r="C1459" s="185"/>
      <c r="D1459" s="185"/>
    </row>
    <row r="1460" spans="1:4" s="107" customFormat="1">
      <c r="A1460" s="185"/>
      <c r="B1460" s="185"/>
      <c r="C1460" s="185"/>
      <c r="D1460" s="185"/>
    </row>
    <row r="1461" spans="1:4" s="107" customFormat="1">
      <c r="A1461" s="185"/>
      <c r="B1461" s="185"/>
      <c r="C1461" s="185"/>
      <c r="D1461" s="185"/>
    </row>
    <row r="1462" spans="1:4" s="107" customFormat="1">
      <c r="A1462" s="185"/>
      <c r="B1462" s="185"/>
      <c r="C1462" s="185"/>
      <c r="D1462" s="185"/>
    </row>
    <row r="1463" spans="1:4" s="107" customFormat="1">
      <c r="A1463" s="185"/>
      <c r="B1463" s="185"/>
      <c r="C1463" s="185"/>
      <c r="D1463" s="185"/>
    </row>
    <row r="1464" spans="1:4" s="107" customFormat="1">
      <c r="A1464" s="185"/>
      <c r="B1464" s="185"/>
      <c r="C1464" s="185"/>
      <c r="D1464" s="185"/>
    </row>
    <row r="1465" spans="1:4" s="107" customFormat="1">
      <c r="A1465" s="185"/>
      <c r="B1465" s="185"/>
      <c r="C1465" s="185"/>
      <c r="D1465" s="185"/>
    </row>
    <row r="1466" spans="1:4" s="107" customFormat="1">
      <c r="A1466" s="185"/>
      <c r="B1466" s="185"/>
      <c r="C1466" s="185"/>
      <c r="D1466" s="185"/>
    </row>
    <row r="1467" spans="1:4" s="107" customFormat="1">
      <c r="A1467" s="185"/>
      <c r="B1467" s="185"/>
      <c r="C1467" s="185"/>
      <c r="D1467" s="185"/>
    </row>
    <row r="1468" spans="1:4" s="107" customFormat="1">
      <c r="A1468" s="185"/>
      <c r="B1468" s="185"/>
      <c r="C1468" s="185"/>
      <c r="D1468" s="185"/>
    </row>
    <row r="1469" spans="1:4" s="107" customFormat="1">
      <c r="A1469" s="185"/>
      <c r="B1469" s="185"/>
      <c r="C1469" s="185"/>
      <c r="D1469" s="185"/>
    </row>
    <row r="1470" spans="1:4" s="107" customFormat="1">
      <c r="A1470" s="185"/>
      <c r="B1470" s="185"/>
      <c r="C1470" s="185"/>
      <c r="D1470" s="185"/>
    </row>
    <row r="1471" spans="1:4" s="107" customFormat="1">
      <c r="A1471" s="185"/>
      <c r="B1471" s="185"/>
      <c r="C1471" s="185"/>
      <c r="D1471" s="185"/>
    </row>
    <row r="1472" spans="1:4" s="107" customFormat="1">
      <c r="A1472" s="185"/>
      <c r="B1472" s="185"/>
      <c r="C1472" s="185"/>
      <c r="D1472" s="185"/>
    </row>
    <row r="1473" spans="1:4" s="107" customFormat="1">
      <c r="A1473" s="185"/>
      <c r="B1473" s="185"/>
      <c r="C1473" s="185"/>
      <c r="D1473" s="185"/>
    </row>
    <row r="1474" spans="1:4" s="107" customFormat="1">
      <c r="A1474" s="185"/>
      <c r="B1474" s="185"/>
      <c r="C1474" s="185"/>
      <c r="D1474" s="185"/>
    </row>
    <row r="1475" spans="1:4" s="107" customFormat="1">
      <c r="A1475" s="185"/>
      <c r="B1475" s="185"/>
      <c r="C1475" s="185"/>
      <c r="D1475" s="185"/>
    </row>
    <row r="1476" spans="1:4" s="107" customFormat="1">
      <c r="A1476" s="185"/>
      <c r="B1476" s="185"/>
      <c r="C1476" s="185"/>
      <c r="D1476" s="185"/>
    </row>
    <row r="1477" spans="1:4" s="107" customFormat="1">
      <c r="A1477" s="185"/>
      <c r="B1477" s="185"/>
      <c r="C1477" s="185"/>
      <c r="D1477" s="185"/>
    </row>
    <row r="1478" spans="1:4" s="107" customFormat="1">
      <c r="A1478" s="185"/>
      <c r="B1478" s="185"/>
      <c r="C1478" s="185"/>
      <c r="D1478" s="185"/>
    </row>
    <row r="1479" spans="1:4" s="107" customFormat="1">
      <c r="A1479" s="185"/>
      <c r="B1479" s="185"/>
      <c r="C1479" s="185"/>
      <c r="D1479" s="185"/>
    </row>
    <row r="1480" spans="1:4" s="107" customFormat="1">
      <c r="A1480" s="185"/>
      <c r="B1480" s="185"/>
      <c r="C1480" s="185"/>
      <c r="D1480" s="185"/>
    </row>
    <row r="1481" spans="1:4" s="107" customFormat="1">
      <c r="A1481" s="185"/>
      <c r="B1481" s="185"/>
      <c r="C1481" s="185"/>
      <c r="D1481" s="185"/>
    </row>
    <row r="1482" spans="1:4" s="107" customFormat="1">
      <c r="A1482" s="185"/>
      <c r="B1482" s="185"/>
      <c r="C1482" s="185"/>
      <c r="D1482" s="185"/>
    </row>
    <row r="1483" spans="1:4" s="107" customFormat="1">
      <c r="A1483" s="185"/>
      <c r="B1483" s="185"/>
      <c r="C1483" s="185"/>
      <c r="D1483" s="185"/>
    </row>
    <row r="1484" spans="1:4" s="107" customFormat="1">
      <c r="A1484" s="185"/>
      <c r="B1484" s="185"/>
      <c r="C1484" s="185"/>
      <c r="D1484" s="185"/>
    </row>
    <row r="1485" spans="1:4" s="107" customFormat="1">
      <c r="A1485" s="185"/>
      <c r="B1485" s="185"/>
      <c r="C1485" s="185"/>
      <c r="D1485" s="185"/>
    </row>
    <row r="1486" spans="1:4" s="107" customFormat="1">
      <c r="A1486" s="185"/>
      <c r="B1486" s="185"/>
      <c r="C1486" s="185"/>
      <c r="D1486" s="185"/>
    </row>
    <row r="1487" spans="1:4" s="107" customFormat="1">
      <c r="A1487" s="185"/>
      <c r="B1487" s="185"/>
      <c r="C1487" s="185"/>
      <c r="D1487" s="185"/>
    </row>
    <row r="1488" spans="1:4" s="107" customFormat="1">
      <c r="A1488" s="185"/>
      <c r="B1488" s="185"/>
      <c r="C1488" s="185"/>
      <c r="D1488" s="185"/>
    </row>
    <row r="1489" spans="1:4" s="107" customFormat="1">
      <c r="A1489" s="185"/>
      <c r="B1489" s="185"/>
      <c r="C1489" s="185"/>
      <c r="D1489" s="185"/>
    </row>
    <row r="1490" spans="1:4" s="107" customFormat="1">
      <c r="A1490" s="185"/>
      <c r="B1490" s="185"/>
      <c r="C1490" s="185"/>
      <c r="D1490" s="185"/>
    </row>
    <row r="1491" spans="1:4" s="107" customFormat="1">
      <c r="A1491" s="185"/>
      <c r="B1491" s="185"/>
      <c r="C1491" s="185"/>
      <c r="D1491" s="185"/>
    </row>
    <row r="1492" spans="1:4" s="107" customFormat="1">
      <c r="A1492" s="185"/>
      <c r="B1492" s="185"/>
      <c r="C1492" s="185"/>
      <c r="D1492" s="185"/>
    </row>
    <row r="1493" spans="1:4" s="107" customFormat="1">
      <c r="A1493" s="185"/>
      <c r="B1493" s="185"/>
      <c r="C1493" s="185"/>
      <c r="D1493" s="185"/>
    </row>
    <row r="1494" spans="1:4" s="107" customFormat="1">
      <c r="A1494" s="185"/>
      <c r="B1494" s="185"/>
      <c r="C1494" s="185"/>
      <c r="D1494" s="185"/>
    </row>
    <row r="1495" spans="1:4" s="107" customFormat="1">
      <c r="A1495" s="185"/>
      <c r="B1495" s="185"/>
      <c r="C1495" s="185"/>
      <c r="D1495" s="185"/>
    </row>
    <row r="1496" spans="1:4" s="107" customFormat="1">
      <c r="A1496" s="185"/>
      <c r="B1496" s="185"/>
      <c r="C1496" s="185"/>
      <c r="D1496" s="185"/>
    </row>
    <row r="1497" spans="1:4" s="107" customFormat="1">
      <c r="A1497" s="185"/>
      <c r="B1497" s="185"/>
      <c r="C1497" s="185"/>
      <c r="D1497" s="185"/>
    </row>
    <row r="1498" spans="1:4" s="107" customFormat="1">
      <c r="A1498" s="185"/>
      <c r="B1498" s="185"/>
      <c r="C1498" s="185"/>
      <c r="D1498" s="185"/>
    </row>
    <row r="1499" spans="1:4" s="107" customFormat="1">
      <c r="A1499" s="185"/>
      <c r="B1499" s="185"/>
      <c r="C1499" s="185"/>
      <c r="D1499" s="185"/>
    </row>
    <row r="1500" spans="1:4" s="107" customFormat="1">
      <c r="A1500" s="185"/>
      <c r="B1500" s="185"/>
      <c r="C1500" s="185"/>
      <c r="D1500" s="185"/>
    </row>
    <row r="1501" spans="1:4" s="107" customFormat="1">
      <c r="A1501" s="185"/>
      <c r="B1501" s="185"/>
      <c r="C1501" s="185"/>
      <c r="D1501" s="185"/>
    </row>
    <row r="1502" spans="1:4" s="107" customFormat="1">
      <c r="A1502" s="185"/>
      <c r="B1502" s="185"/>
      <c r="C1502" s="185"/>
      <c r="D1502" s="185"/>
    </row>
    <row r="1503" spans="1:4" s="107" customFormat="1">
      <c r="A1503" s="185"/>
      <c r="B1503" s="185"/>
      <c r="C1503" s="185"/>
      <c r="D1503" s="185"/>
    </row>
    <row r="1504" spans="1:4" s="107" customFormat="1">
      <c r="A1504" s="185"/>
      <c r="B1504" s="185"/>
      <c r="C1504" s="185"/>
      <c r="D1504" s="185"/>
    </row>
    <row r="1505" spans="1:4" s="107" customFormat="1">
      <c r="A1505" s="185"/>
      <c r="B1505" s="185"/>
      <c r="C1505" s="185"/>
      <c r="D1505" s="185"/>
    </row>
    <row r="1506" spans="1:4" s="107" customFormat="1">
      <c r="A1506" s="185"/>
      <c r="B1506" s="185"/>
      <c r="C1506" s="185"/>
      <c r="D1506" s="185"/>
    </row>
    <row r="1507" spans="1:4" s="107" customFormat="1">
      <c r="A1507" s="185"/>
      <c r="B1507" s="185"/>
      <c r="C1507" s="185"/>
      <c r="D1507" s="185"/>
    </row>
    <row r="1508" spans="1:4" s="107" customFormat="1">
      <c r="A1508" s="185"/>
      <c r="B1508" s="185"/>
      <c r="C1508" s="185"/>
      <c r="D1508" s="185"/>
    </row>
    <row r="1509" spans="1:4" s="107" customFormat="1">
      <c r="A1509" s="185"/>
      <c r="B1509" s="185"/>
      <c r="C1509" s="185"/>
      <c r="D1509" s="185"/>
    </row>
    <row r="1510" spans="1:4" s="107" customFormat="1">
      <c r="A1510" s="185"/>
      <c r="B1510" s="185"/>
      <c r="C1510" s="185"/>
      <c r="D1510" s="185"/>
    </row>
    <row r="1511" spans="1:4" s="107" customFormat="1">
      <c r="A1511" s="185"/>
      <c r="B1511" s="185"/>
      <c r="C1511" s="185"/>
      <c r="D1511" s="185"/>
    </row>
    <row r="1512" spans="1:4" s="107" customFormat="1">
      <c r="A1512" s="185"/>
      <c r="B1512" s="185"/>
      <c r="C1512" s="185"/>
      <c r="D1512" s="185"/>
    </row>
    <row r="1513" spans="1:4" s="107" customFormat="1">
      <c r="A1513" s="185"/>
      <c r="B1513" s="185"/>
      <c r="C1513" s="185"/>
      <c r="D1513" s="185"/>
    </row>
    <row r="1514" spans="1:4" s="107" customFormat="1">
      <c r="A1514" s="185"/>
      <c r="B1514" s="185"/>
      <c r="C1514" s="185"/>
      <c r="D1514" s="185"/>
    </row>
    <row r="1515" spans="1:4" s="107" customFormat="1">
      <c r="A1515" s="185"/>
      <c r="B1515" s="185"/>
      <c r="C1515" s="185"/>
      <c r="D1515" s="185"/>
    </row>
    <row r="1516" spans="1:4" s="107" customFormat="1">
      <c r="A1516" s="185"/>
      <c r="B1516" s="185"/>
      <c r="C1516" s="185"/>
      <c r="D1516" s="185"/>
    </row>
    <row r="1517" spans="1:4" s="107" customFormat="1">
      <c r="A1517" s="185"/>
      <c r="B1517" s="185"/>
      <c r="C1517" s="185"/>
      <c r="D1517" s="185"/>
    </row>
    <row r="1518" spans="1:4" s="107" customFormat="1">
      <c r="A1518" s="185"/>
      <c r="B1518" s="185"/>
      <c r="C1518" s="185"/>
      <c r="D1518" s="185"/>
    </row>
    <row r="1519" spans="1:4" s="107" customFormat="1">
      <c r="A1519" s="185"/>
      <c r="B1519" s="185"/>
      <c r="C1519" s="185"/>
      <c r="D1519" s="185"/>
    </row>
    <row r="1520" spans="1:4" s="107" customFormat="1">
      <c r="A1520" s="185"/>
      <c r="B1520" s="185"/>
      <c r="C1520" s="185"/>
      <c r="D1520" s="185"/>
    </row>
    <row r="1521" spans="1:4" s="107" customFormat="1">
      <c r="A1521" s="185"/>
      <c r="B1521" s="185"/>
      <c r="C1521" s="185"/>
      <c r="D1521" s="185"/>
    </row>
    <row r="1522" spans="1:4" s="107" customFormat="1">
      <c r="A1522" s="185"/>
      <c r="B1522" s="185"/>
      <c r="C1522" s="185"/>
      <c r="D1522" s="185"/>
    </row>
    <row r="1523" spans="1:4" s="107" customFormat="1">
      <c r="A1523" s="185"/>
      <c r="B1523" s="185"/>
      <c r="C1523" s="185"/>
      <c r="D1523" s="185"/>
    </row>
    <row r="1524" spans="1:4" s="107" customFormat="1">
      <c r="A1524" s="185"/>
      <c r="B1524" s="185"/>
      <c r="C1524" s="185"/>
      <c r="D1524" s="185"/>
    </row>
    <row r="1525" spans="1:4" s="107" customFormat="1">
      <c r="A1525" s="185"/>
      <c r="B1525" s="185"/>
      <c r="C1525" s="185"/>
      <c r="D1525" s="185"/>
    </row>
    <row r="1526" spans="1:4" s="107" customFormat="1">
      <c r="A1526" s="185"/>
      <c r="B1526" s="185"/>
      <c r="C1526" s="185"/>
      <c r="D1526" s="185"/>
    </row>
    <row r="1527" spans="1:4" s="107" customFormat="1">
      <c r="A1527" s="185"/>
      <c r="B1527" s="185"/>
      <c r="C1527" s="185"/>
      <c r="D1527" s="185"/>
    </row>
    <row r="1528" spans="1:4" s="107" customFormat="1">
      <c r="A1528" s="185"/>
      <c r="B1528" s="185"/>
      <c r="C1528" s="185"/>
      <c r="D1528" s="185"/>
    </row>
    <row r="1529" spans="1:4" s="107" customFormat="1">
      <c r="A1529" s="185"/>
      <c r="B1529" s="185"/>
      <c r="C1529" s="185"/>
      <c r="D1529" s="185"/>
    </row>
    <row r="1530" spans="1:4" s="107" customFormat="1">
      <c r="A1530" s="185"/>
      <c r="B1530" s="185"/>
      <c r="C1530" s="185"/>
      <c r="D1530" s="185"/>
    </row>
    <row r="1531" spans="1:4" s="107" customFormat="1">
      <c r="A1531" s="185"/>
      <c r="B1531" s="185"/>
      <c r="C1531" s="185"/>
      <c r="D1531" s="185"/>
    </row>
    <row r="1532" spans="1:4" s="107" customFormat="1">
      <c r="A1532" s="185"/>
      <c r="B1532" s="185"/>
      <c r="C1532" s="185"/>
      <c r="D1532" s="185"/>
    </row>
    <row r="1533" spans="1:4" s="107" customFormat="1">
      <c r="A1533" s="185"/>
      <c r="B1533" s="185"/>
      <c r="C1533" s="185"/>
      <c r="D1533" s="185"/>
    </row>
    <row r="1534" spans="1:4" s="107" customFormat="1">
      <c r="A1534" s="185"/>
      <c r="B1534" s="185"/>
      <c r="C1534" s="185"/>
      <c r="D1534" s="185"/>
    </row>
    <row r="1535" spans="1:4" s="107" customFormat="1">
      <c r="A1535" s="185"/>
      <c r="B1535" s="185"/>
      <c r="C1535" s="185"/>
      <c r="D1535" s="185"/>
    </row>
    <row r="1536" spans="1:4" s="107" customFormat="1">
      <c r="A1536" s="185"/>
      <c r="B1536" s="185"/>
      <c r="C1536" s="185"/>
      <c r="D1536" s="185"/>
    </row>
    <row r="1537" spans="1:4" s="107" customFormat="1">
      <c r="A1537" s="185"/>
      <c r="B1537" s="185"/>
      <c r="C1537" s="185"/>
      <c r="D1537" s="185"/>
    </row>
    <row r="1538" spans="1:4" s="107" customFormat="1">
      <c r="A1538" s="185"/>
      <c r="B1538" s="185"/>
      <c r="C1538" s="185"/>
      <c r="D1538" s="185"/>
    </row>
    <row r="1539" spans="1:4" s="107" customFormat="1">
      <c r="A1539" s="185"/>
      <c r="B1539" s="185"/>
      <c r="C1539" s="185"/>
      <c r="D1539" s="185"/>
    </row>
    <row r="1540" spans="1:4" s="107" customFormat="1">
      <c r="A1540" s="185"/>
      <c r="B1540" s="185"/>
      <c r="C1540" s="185"/>
      <c r="D1540" s="185"/>
    </row>
    <row r="1541" spans="1:4" s="107" customFormat="1">
      <c r="A1541" s="185"/>
      <c r="B1541" s="185"/>
      <c r="C1541" s="185"/>
      <c r="D1541" s="185"/>
    </row>
    <row r="1542" spans="1:4" s="107" customFormat="1">
      <c r="A1542" s="185"/>
      <c r="B1542" s="185"/>
      <c r="C1542" s="185"/>
      <c r="D1542" s="185"/>
    </row>
    <row r="1543" spans="1:4" s="107" customFormat="1">
      <c r="A1543" s="185"/>
      <c r="B1543" s="185"/>
      <c r="C1543" s="185"/>
      <c r="D1543" s="185"/>
    </row>
    <row r="1544" spans="1:4" s="107" customFormat="1">
      <c r="A1544" s="185"/>
      <c r="B1544" s="185"/>
      <c r="C1544" s="185"/>
      <c r="D1544" s="185"/>
    </row>
    <row r="1545" spans="1:4" s="107" customFormat="1">
      <c r="A1545" s="185"/>
      <c r="B1545" s="185"/>
      <c r="C1545" s="185"/>
      <c r="D1545" s="185"/>
    </row>
    <row r="1546" spans="1:4" s="107" customFormat="1">
      <c r="A1546" s="185"/>
      <c r="B1546" s="185"/>
      <c r="C1546" s="185"/>
      <c r="D1546" s="185"/>
    </row>
    <row r="1547" spans="1:4" s="107" customFormat="1">
      <c r="A1547" s="185"/>
      <c r="B1547" s="185"/>
      <c r="C1547" s="185"/>
      <c r="D1547" s="185"/>
    </row>
    <row r="1548" spans="1:4" s="107" customFormat="1">
      <c r="A1548" s="185"/>
      <c r="B1548" s="185"/>
      <c r="C1548" s="185"/>
      <c r="D1548" s="185"/>
    </row>
    <row r="1549" spans="1:4" s="107" customFormat="1">
      <c r="A1549" s="185"/>
      <c r="B1549" s="185"/>
      <c r="C1549" s="185"/>
      <c r="D1549" s="185"/>
    </row>
    <row r="1550" spans="1:4" s="107" customFormat="1">
      <c r="A1550" s="185"/>
      <c r="B1550" s="185"/>
      <c r="C1550" s="185"/>
      <c r="D1550" s="185"/>
    </row>
    <row r="1551" spans="1:4" s="107" customFormat="1">
      <c r="A1551" s="185"/>
      <c r="B1551" s="185"/>
      <c r="C1551" s="185"/>
      <c r="D1551" s="185"/>
    </row>
    <row r="1552" spans="1:4" s="107" customFormat="1">
      <c r="A1552" s="185"/>
      <c r="B1552" s="185"/>
      <c r="C1552" s="185"/>
      <c r="D1552" s="185"/>
    </row>
    <row r="1553" spans="1:4" s="107" customFormat="1">
      <c r="A1553" s="185"/>
      <c r="B1553" s="185"/>
      <c r="C1553" s="185"/>
      <c r="D1553" s="185"/>
    </row>
    <row r="1554" spans="1:4" s="107" customFormat="1">
      <c r="A1554" s="185"/>
      <c r="B1554" s="185"/>
      <c r="C1554" s="185"/>
      <c r="D1554" s="185"/>
    </row>
    <row r="1555" spans="1:4" s="107" customFormat="1">
      <c r="A1555" s="185"/>
      <c r="B1555" s="185"/>
      <c r="C1555" s="185"/>
      <c r="D1555" s="185"/>
    </row>
    <row r="1556" spans="1:4" s="107" customFormat="1">
      <c r="A1556" s="185"/>
      <c r="B1556" s="185"/>
      <c r="C1556" s="185"/>
      <c r="D1556" s="185"/>
    </row>
    <row r="1557" spans="1:4" s="107" customFormat="1">
      <c r="A1557" s="185"/>
      <c r="B1557" s="185"/>
      <c r="C1557" s="185"/>
      <c r="D1557" s="185"/>
    </row>
    <row r="1558" spans="1:4" s="107" customFormat="1">
      <c r="A1558" s="185"/>
      <c r="B1558" s="185"/>
      <c r="C1558" s="185"/>
      <c r="D1558" s="185"/>
    </row>
    <row r="1559" spans="1:4" s="107" customFormat="1">
      <c r="A1559" s="185"/>
      <c r="B1559" s="185"/>
      <c r="C1559" s="185"/>
      <c r="D1559" s="185"/>
    </row>
    <row r="1560" spans="1:4" s="107" customFormat="1">
      <c r="A1560" s="185"/>
      <c r="B1560" s="185"/>
      <c r="C1560" s="185"/>
      <c r="D1560" s="185"/>
    </row>
    <row r="1561" spans="1:4" s="107" customFormat="1">
      <c r="A1561" s="185"/>
      <c r="B1561" s="185"/>
      <c r="C1561" s="185"/>
      <c r="D1561" s="185"/>
    </row>
    <row r="1562" spans="1:4" s="107" customFormat="1">
      <c r="A1562" s="185"/>
      <c r="B1562" s="185"/>
      <c r="C1562" s="185"/>
      <c r="D1562" s="185"/>
    </row>
    <row r="1563" spans="1:4" s="107" customFormat="1">
      <c r="A1563" s="185"/>
      <c r="B1563" s="185"/>
      <c r="C1563" s="185"/>
      <c r="D1563" s="185"/>
    </row>
    <row r="1564" spans="1:4" s="107" customFormat="1">
      <c r="A1564" s="185"/>
      <c r="B1564" s="185"/>
      <c r="C1564" s="185"/>
      <c r="D1564" s="185"/>
    </row>
    <row r="1565" spans="1:4" s="107" customFormat="1">
      <c r="A1565" s="185"/>
      <c r="B1565" s="185"/>
      <c r="C1565" s="185"/>
      <c r="D1565" s="185"/>
    </row>
    <row r="1566" spans="1:4" s="107" customFormat="1">
      <c r="A1566" s="185"/>
      <c r="B1566" s="185"/>
      <c r="C1566" s="185"/>
      <c r="D1566" s="185"/>
    </row>
    <row r="1567" spans="1:4" s="107" customFormat="1">
      <c r="A1567" s="185"/>
      <c r="B1567" s="185"/>
      <c r="C1567" s="185"/>
      <c r="D1567" s="185"/>
    </row>
    <row r="1568" spans="1:4" s="107" customFormat="1">
      <c r="A1568" s="185"/>
      <c r="B1568" s="185"/>
      <c r="C1568" s="185"/>
      <c r="D1568" s="185"/>
    </row>
    <row r="1569" spans="1:4" s="107" customFormat="1">
      <c r="A1569" s="185"/>
      <c r="B1569" s="185"/>
      <c r="C1569" s="185"/>
      <c r="D1569" s="185"/>
    </row>
    <row r="1570" spans="1:4" s="107" customFormat="1">
      <c r="A1570" s="185"/>
      <c r="B1570" s="185"/>
      <c r="C1570" s="185"/>
      <c r="D1570" s="185"/>
    </row>
    <row r="1571" spans="1:4" s="107" customFormat="1">
      <c r="A1571" s="185"/>
      <c r="B1571" s="185"/>
      <c r="C1571" s="185"/>
      <c r="D1571" s="185"/>
    </row>
    <row r="1572" spans="1:4" s="107" customFormat="1">
      <c r="A1572" s="185"/>
      <c r="B1572" s="185"/>
      <c r="C1572" s="185"/>
      <c r="D1572" s="185"/>
    </row>
    <row r="1573" spans="1:4" s="107" customFormat="1">
      <c r="A1573" s="185"/>
      <c r="B1573" s="185"/>
      <c r="C1573" s="185"/>
      <c r="D1573" s="185"/>
    </row>
    <row r="1574" spans="1:4" s="107" customFormat="1">
      <c r="A1574" s="185"/>
      <c r="B1574" s="185"/>
      <c r="C1574" s="185"/>
      <c r="D1574" s="185"/>
    </row>
    <row r="1575" spans="1:4" s="107" customFormat="1">
      <c r="A1575" s="185"/>
      <c r="B1575" s="185"/>
      <c r="C1575" s="185"/>
      <c r="D1575" s="185"/>
    </row>
    <row r="1576" spans="1:4" s="107" customFormat="1">
      <c r="A1576" s="185"/>
      <c r="B1576" s="185"/>
      <c r="C1576" s="185"/>
      <c r="D1576" s="185"/>
    </row>
    <row r="1577" spans="1:4" s="107" customFormat="1">
      <c r="A1577" s="185"/>
      <c r="B1577" s="185"/>
      <c r="C1577" s="185"/>
      <c r="D1577" s="185"/>
    </row>
    <row r="1578" spans="1:4" s="107" customFormat="1">
      <c r="A1578" s="185"/>
      <c r="B1578" s="185"/>
      <c r="C1578" s="185"/>
      <c r="D1578" s="185"/>
    </row>
    <row r="1579" spans="1:4" s="107" customFormat="1">
      <c r="A1579" s="185"/>
      <c r="B1579" s="185"/>
      <c r="C1579" s="185"/>
      <c r="D1579" s="185"/>
    </row>
    <row r="1580" spans="1:4" s="107" customFormat="1">
      <c r="A1580" s="185"/>
      <c r="B1580" s="185"/>
      <c r="C1580" s="185"/>
      <c r="D1580" s="185"/>
    </row>
    <row r="1581" spans="1:4" s="107" customFormat="1">
      <c r="A1581" s="185"/>
      <c r="B1581" s="185"/>
      <c r="C1581" s="185"/>
      <c r="D1581" s="185"/>
    </row>
    <row r="1582" spans="1:4" s="107" customFormat="1">
      <c r="A1582" s="185"/>
      <c r="B1582" s="185"/>
      <c r="C1582" s="185"/>
      <c r="D1582" s="185"/>
    </row>
    <row r="1583" spans="1:4" s="107" customFormat="1">
      <c r="A1583" s="185"/>
      <c r="B1583" s="185"/>
      <c r="C1583" s="185"/>
      <c r="D1583" s="185"/>
    </row>
    <row r="1584" spans="1:4" s="107" customFormat="1">
      <c r="A1584" s="185"/>
      <c r="B1584" s="185"/>
      <c r="C1584" s="185"/>
      <c r="D1584" s="185"/>
    </row>
    <row r="1585" spans="1:4" s="107" customFormat="1">
      <c r="A1585" s="185"/>
      <c r="B1585" s="185"/>
      <c r="C1585" s="185"/>
      <c r="D1585" s="185"/>
    </row>
    <row r="1586" spans="1:4" s="107" customFormat="1">
      <c r="A1586" s="185"/>
      <c r="B1586" s="185"/>
      <c r="C1586" s="185"/>
      <c r="D1586" s="185"/>
    </row>
    <row r="1587" spans="1:4" s="107" customFormat="1">
      <c r="A1587" s="185"/>
      <c r="B1587" s="185"/>
      <c r="C1587" s="185"/>
      <c r="D1587" s="185"/>
    </row>
    <row r="1588" spans="1:4" s="107" customFormat="1">
      <c r="A1588" s="185"/>
      <c r="B1588" s="185"/>
      <c r="C1588" s="185"/>
      <c r="D1588" s="185"/>
    </row>
    <row r="1589" spans="1:4" s="107" customFormat="1">
      <c r="A1589" s="185"/>
      <c r="B1589" s="185"/>
      <c r="C1589" s="185"/>
      <c r="D1589" s="185"/>
    </row>
    <row r="1590" spans="1:4" s="107" customFormat="1">
      <c r="A1590" s="185"/>
      <c r="B1590" s="185"/>
      <c r="C1590" s="185"/>
      <c r="D1590" s="185"/>
    </row>
    <row r="1591" spans="1:4" s="107" customFormat="1">
      <c r="A1591" s="185"/>
      <c r="B1591" s="185"/>
      <c r="C1591" s="185"/>
      <c r="D1591" s="185"/>
    </row>
    <row r="1592" spans="1:4" s="107" customFormat="1">
      <c r="A1592" s="185"/>
      <c r="B1592" s="185"/>
      <c r="C1592" s="185"/>
      <c r="D1592" s="185"/>
    </row>
    <row r="1593" spans="1:4" s="107" customFormat="1">
      <c r="A1593" s="185"/>
      <c r="B1593" s="185"/>
      <c r="C1593" s="185"/>
      <c r="D1593" s="185"/>
    </row>
    <row r="1594" spans="1:4" s="107" customFormat="1">
      <c r="A1594" s="185"/>
      <c r="B1594" s="185"/>
      <c r="C1594" s="185"/>
      <c r="D1594" s="185"/>
    </row>
    <row r="1595" spans="1:4" s="107" customFormat="1">
      <c r="A1595" s="185"/>
      <c r="B1595" s="185"/>
      <c r="C1595" s="185"/>
      <c r="D1595" s="185"/>
    </row>
    <row r="1596" spans="1:4" s="107" customFormat="1">
      <c r="A1596" s="185"/>
      <c r="B1596" s="185"/>
      <c r="C1596" s="185"/>
      <c r="D1596" s="185"/>
    </row>
    <row r="1597" spans="1:4" s="107" customFormat="1">
      <c r="A1597" s="185"/>
      <c r="B1597" s="185"/>
      <c r="C1597" s="185"/>
      <c r="D1597" s="185"/>
    </row>
    <row r="1598" spans="1:4" s="107" customFormat="1">
      <c r="A1598" s="185"/>
      <c r="B1598" s="185"/>
      <c r="C1598" s="185"/>
      <c r="D1598" s="185"/>
    </row>
    <row r="1599" spans="1:4" s="107" customFormat="1">
      <c r="A1599" s="185"/>
      <c r="B1599" s="185"/>
      <c r="C1599" s="185"/>
      <c r="D1599" s="185"/>
    </row>
    <row r="1600" spans="1:4" s="107" customFormat="1">
      <c r="A1600" s="185"/>
      <c r="B1600" s="185"/>
      <c r="C1600" s="185"/>
      <c r="D1600" s="185"/>
    </row>
    <row r="1601" spans="1:4" s="107" customFormat="1">
      <c r="A1601" s="185"/>
      <c r="B1601" s="185"/>
      <c r="C1601" s="185"/>
      <c r="D1601" s="185"/>
    </row>
    <row r="1602" spans="1:4" s="107" customFormat="1">
      <c r="A1602" s="185"/>
      <c r="B1602" s="185"/>
      <c r="C1602" s="185"/>
      <c r="D1602" s="185"/>
    </row>
    <row r="1603" spans="1:4" s="107" customFormat="1">
      <c r="A1603" s="185"/>
      <c r="B1603" s="185"/>
      <c r="C1603" s="185"/>
      <c r="D1603" s="185"/>
    </row>
    <row r="1604" spans="1:4" s="107" customFormat="1">
      <c r="A1604" s="185"/>
      <c r="B1604" s="185"/>
      <c r="C1604" s="185"/>
      <c r="D1604" s="185"/>
    </row>
    <row r="1605" spans="1:4" s="107" customFormat="1">
      <c r="A1605" s="185"/>
      <c r="B1605" s="185"/>
      <c r="C1605" s="185"/>
      <c r="D1605" s="185"/>
    </row>
    <row r="1606" spans="1:4" s="107" customFormat="1">
      <c r="A1606" s="185"/>
      <c r="B1606" s="185"/>
      <c r="C1606" s="185"/>
      <c r="D1606" s="185"/>
    </row>
    <row r="1607" spans="1:4" s="107" customFormat="1">
      <c r="A1607" s="185"/>
      <c r="B1607" s="185"/>
      <c r="C1607" s="185"/>
      <c r="D1607" s="185"/>
    </row>
    <row r="1608" spans="1:4" s="107" customFormat="1">
      <c r="A1608" s="185"/>
      <c r="B1608" s="185"/>
      <c r="C1608" s="185"/>
      <c r="D1608" s="185"/>
    </row>
    <row r="1609" spans="1:4" s="107" customFormat="1">
      <c r="A1609" s="185"/>
      <c r="B1609" s="185"/>
      <c r="C1609" s="185"/>
      <c r="D1609" s="185"/>
    </row>
    <row r="1610" spans="1:4" s="107" customFormat="1">
      <c r="A1610" s="185"/>
      <c r="B1610" s="185"/>
      <c r="C1610" s="185"/>
      <c r="D1610" s="185"/>
    </row>
    <row r="1611" spans="1:4" s="107" customFormat="1">
      <c r="A1611" s="185"/>
      <c r="B1611" s="185"/>
      <c r="C1611" s="185"/>
      <c r="D1611" s="185"/>
    </row>
    <row r="1612" spans="1:4" s="107" customFormat="1">
      <c r="A1612" s="185"/>
      <c r="B1612" s="185"/>
      <c r="C1612" s="185"/>
      <c r="D1612" s="185"/>
    </row>
    <row r="1613" spans="1:4" s="107" customFormat="1">
      <c r="A1613" s="185"/>
      <c r="B1613" s="185"/>
      <c r="C1613" s="185"/>
      <c r="D1613" s="185"/>
    </row>
    <row r="1614" spans="1:4" s="107" customFormat="1">
      <c r="A1614" s="185"/>
      <c r="B1614" s="185"/>
      <c r="C1614" s="185"/>
      <c r="D1614" s="185"/>
    </row>
    <row r="1615" spans="1:4" s="107" customFormat="1">
      <c r="A1615" s="185"/>
      <c r="B1615" s="185"/>
      <c r="C1615" s="185"/>
      <c r="D1615" s="185"/>
    </row>
    <row r="1616" spans="1:4" s="107" customFormat="1">
      <c r="A1616" s="185"/>
      <c r="B1616" s="185"/>
      <c r="C1616" s="185"/>
      <c r="D1616" s="185"/>
    </row>
    <row r="1617" spans="1:4" s="107" customFormat="1">
      <c r="A1617" s="185"/>
      <c r="B1617" s="185"/>
      <c r="C1617" s="185"/>
      <c r="D1617" s="185"/>
    </row>
    <row r="1618" spans="1:4" s="107" customFormat="1">
      <c r="A1618" s="185"/>
      <c r="B1618" s="185"/>
      <c r="C1618" s="185"/>
      <c r="D1618" s="185"/>
    </row>
    <row r="1619" spans="1:4" s="107" customFormat="1">
      <c r="A1619" s="185"/>
      <c r="B1619" s="185"/>
      <c r="C1619" s="185"/>
      <c r="D1619" s="185"/>
    </row>
    <row r="1620" spans="1:4" s="107" customFormat="1">
      <c r="A1620" s="185"/>
      <c r="B1620" s="185"/>
      <c r="C1620" s="185"/>
      <c r="D1620" s="185"/>
    </row>
    <row r="1621" spans="1:4" s="107" customFormat="1">
      <c r="A1621" s="185"/>
      <c r="B1621" s="185"/>
      <c r="C1621" s="185"/>
      <c r="D1621" s="185"/>
    </row>
    <row r="1622" spans="1:4" s="107" customFormat="1">
      <c r="A1622" s="185"/>
      <c r="B1622" s="185"/>
      <c r="C1622" s="185"/>
      <c r="D1622" s="185"/>
    </row>
    <row r="1623" spans="1:4" s="107" customFormat="1">
      <c r="A1623" s="185"/>
      <c r="B1623" s="185"/>
      <c r="C1623" s="185"/>
      <c r="D1623" s="185"/>
    </row>
    <row r="1624" spans="1:4" s="107" customFormat="1">
      <c r="A1624" s="185"/>
      <c r="B1624" s="185"/>
      <c r="C1624" s="185"/>
      <c r="D1624" s="185"/>
    </row>
    <row r="1625" spans="1:4" s="107" customFormat="1">
      <c r="A1625" s="185"/>
      <c r="B1625" s="185"/>
      <c r="C1625" s="185"/>
      <c r="D1625" s="185"/>
    </row>
    <row r="1626" spans="1:4" s="107" customFormat="1">
      <c r="A1626" s="185"/>
      <c r="B1626" s="185"/>
      <c r="C1626" s="185"/>
      <c r="D1626" s="185"/>
    </row>
    <row r="1627" spans="1:4" s="107" customFormat="1">
      <c r="A1627" s="185"/>
      <c r="B1627" s="185"/>
      <c r="C1627" s="185"/>
      <c r="D1627" s="185"/>
    </row>
    <row r="1628" spans="1:4" s="107" customFormat="1">
      <c r="A1628" s="185"/>
      <c r="B1628" s="185"/>
      <c r="C1628" s="185"/>
      <c r="D1628" s="185"/>
    </row>
    <row r="1629" spans="1:4" s="107" customFormat="1">
      <c r="A1629" s="185"/>
      <c r="B1629" s="185"/>
      <c r="C1629" s="185"/>
      <c r="D1629" s="185"/>
    </row>
    <row r="1630" spans="1:4" s="107" customFormat="1">
      <c r="A1630" s="185"/>
      <c r="B1630" s="185"/>
      <c r="C1630" s="185"/>
      <c r="D1630" s="185"/>
    </row>
    <row r="1631" spans="1:4" s="107" customFormat="1">
      <c r="A1631" s="185"/>
      <c r="B1631" s="185"/>
      <c r="C1631" s="185"/>
      <c r="D1631" s="185"/>
    </row>
    <row r="1632" spans="1:4" s="107" customFormat="1">
      <c r="A1632" s="185"/>
      <c r="B1632" s="185"/>
      <c r="C1632" s="185"/>
      <c r="D1632" s="185"/>
    </row>
    <row r="1633" spans="1:4" s="107" customFormat="1">
      <c r="A1633" s="185"/>
      <c r="B1633" s="185"/>
      <c r="C1633" s="185"/>
      <c r="D1633" s="185"/>
    </row>
    <row r="1634" spans="1:4" s="107" customFormat="1">
      <c r="A1634" s="185"/>
      <c r="B1634" s="185"/>
      <c r="C1634" s="185"/>
      <c r="D1634" s="185"/>
    </row>
    <row r="1635" spans="1:4" s="107" customFormat="1">
      <c r="A1635" s="185"/>
      <c r="B1635" s="185"/>
      <c r="C1635" s="185"/>
      <c r="D1635" s="185"/>
    </row>
    <row r="1636" spans="1:4" s="107" customFormat="1">
      <c r="A1636" s="185"/>
      <c r="B1636" s="185"/>
      <c r="C1636" s="185"/>
      <c r="D1636" s="185"/>
    </row>
    <row r="1637" spans="1:4" s="107" customFormat="1">
      <c r="A1637" s="185"/>
      <c r="B1637" s="185"/>
      <c r="C1637" s="185"/>
      <c r="D1637" s="185"/>
    </row>
    <row r="1638" spans="1:4" s="107" customFormat="1">
      <c r="A1638" s="185"/>
      <c r="B1638" s="185"/>
      <c r="C1638" s="185"/>
      <c r="D1638" s="185"/>
    </row>
    <row r="1639" spans="1:4" s="107" customFormat="1">
      <c r="A1639" s="185"/>
      <c r="B1639" s="185"/>
      <c r="C1639" s="185"/>
      <c r="D1639" s="185"/>
    </row>
    <row r="1640" spans="1:4" s="107" customFormat="1">
      <c r="A1640" s="185"/>
      <c r="B1640" s="185"/>
      <c r="C1640" s="185"/>
      <c r="D1640" s="185"/>
    </row>
    <row r="1641" spans="1:4" s="107" customFormat="1">
      <c r="A1641" s="185"/>
      <c r="B1641" s="185"/>
      <c r="C1641" s="185"/>
      <c r="D1641" s="185"/>
    </row>
    <row r="1642" spans="1:4" s="107" customFormat="1">
      <c r="A1642" s="185"/>
      <c r="B1642" s="185"/>
      <c r="C1642" s="185"/>
      <c r="D1642" s="185"/>
    </row>
    <row r="1643" spans="1:4" s="107" customFormat="1">
      <c r="A1643" s="185"/>
      <c r="B1643" s="185"/>
      <c r="C1643" s="185"/>
      <c r="D1643" s="185"/>
    </row>
    <row r="1644" spans="1:4" s="107" customFormat="1">
      <c r="A1644" s="185"/>
      <c r="B1644" s="185"/>
      <c r="C1644" s="185"/>
      <c r="D1644" s="185"/>
    </row>
    <row r="1645" spans="1:4" s="107" customFormat="1">
      <c r="A1645" s="185"/>
      <c r="B1645" s="185"/>
      <c r="C1645" s="185"/>
      <c r="D1645" s="185"/>
    </row>
    <row r="1646" spans="1:4" s="107" customFormat="1">
      <c r="A1646" s="185"/>
      <c r="B1646" s="185"/>
      <c r="C1646" s="185"/>
      <c r="D1646" s="185"/>
    </row>
    <row r="1647" spans="1:4" s="107" customFormat="1">
      <c r="A1647" s="185"/>
      <c r="B1647" s="185"/>
      <c r="C1647" s="185"/>
      <c r="D1647" s="185"/>
    </row>
    <row r="1648" spans="1:4" s="107" customFormat="1">
      <c r="A1648" s="185"/>
      <c r="B1648" s="185"/>
      <c r="C1648" s="185"/>
      <c r="D1648" s="185"/>
    </row>
    <row r="1649" spans="1:4" s="107" customFormat="1">
      <c r="A1649" s="185"/>
      <c r="B1649" s="185"/>
      <c r="C1649" s="185"/>
      <c r="D1649" s="185"/>
    </row>
    <row r="1650" spans="1:4" s="107" customFormat="1">
      <c r="A1650" s="185"/>
      <c r="B1650" s="185"/>
      <c r="C1650" s="185"/>
      <c r="D1650" s="185"/>
    </row>
    <row r="1651" spans="1:4" s="107" customFormat="1">
      <c r="A1651" s="185"/>
      <c r="B1651" s="185"/>
      <c r="C1651" s="185"/>
      <c r="D1651" s="185"/>
    </row>
    <row r="1652" spans="1:4" s="107" customFormat="1">
      <c r="A1652" s="185"/>
      <c r="B1652" s="185"/>
      <c r="C1652" s="185"/>
      <c r="D1652" s="185"/>
    </row>
    <row r="1653" spans="1:4" s="107" customFormat="1">
      <c r="A1653" s="185"/>
      <c r="B1653" s="185"/>
      <c r="C1653" s="185"/>
      <c r="D1653" s="185"/>
    </row>
    <row r="1654" spans="1:4" s="107" customFormat="1">
      <c r="A1654" s="185"/>
      <c r="B1654" s="185"/>
      <c r="C1654" s="185"/>
      <c r="D1654" s="185"/>
    </row>
    <row r="1655" spans="1:4" s="107" customFormat="1">
      <c r="A1655" s="185"/>
      <c r="B1655" s="185"/>
      <c r="C1655" s="185"/>
      <c r="D1655" s="185"/>
    </row>
    <row r="1656" spans="1:4" s="107" customFormat="1">
      <c r="A1656" s="185"/>
      <c r="B1656" s="185"/>
      <c r="C1656" s="185"/>
      <c r="D1656" s="185"/>
    </row>
    <row r="1657" spans="1:4" s="107" customFormat="1">
      <c r="A1657" s="185"/>
      <c r="B1657" s="185"/>
      <c r="C1657" s="185"/>
      <c r="D1657" s="185"/>
    </row>
    <row r="1658" spans="1:4" s="107" customFormat="1">
      <c r="A1658" s="185"/>
      <c r="B1658" s="185"/>
      <c r="C1658" s="185"/>
      <c r="D1658" s="185"/>
    </row>
    <row r="1659" spans="1:4" s="107" customFormat="1">
      <c r="A1659" s="185"/>
      <c r="B1659" s="185"/>
      <c r="C1659" s="185"/>
      <c r="D1659" s="185"/>
    </row>
    <row r="1660" spans="1:4" s="107" customFormat="1">
      <c r="A1660" s="185"/>
      <c r="B1660" s="185"/>
      <c r="C1660" s="185"/>
      <c r="D1660" s="185"/>
    </row>
    <row r="1661" spans="1:4" s="107" customFormat="1">
      <c r="A1661" s="185"/>
      <c r="B1661" s="185"/>
      <c r="C1661" s="185"/>
      <c r="D1661" s="185"/>
    </row>
    <row r="1662" spans="1:4" s="107" customFormat="1">
      <c r="A1662" s="185"/>
      <c r="B1662" s="185"/>
      <c r="C1662" s="185"/>
      <c r="D1662" s="185"/>
    </row>
    <row r="1663" spans="1:4" s="107" customFormat="1">
      <c r="A1663" s="185"/>
      <c r="B1663" s="185"/>
      <c r="C1663" s="185"/>
      <c r="D1663" s="185"/>
    </row>
    <row r="1664" spans="1:4" s="107" customFormat="1">
      <c r="A1664" s="185"/>
      <c r="B1664" s="185"/>
      <c r="C1664" s="185"/>
      <c r="D1664" s="185"/>
    </row>
    <row r="1665" spans="1:4" s="107" customFormat="1">
      <c r="A1665" s="185"/>
      <c r="B1665" s="185"/>
      <c r="C1665" s="185"/>
      <c r="D1665" s="185"/>
    </row>
    <row r="1666" spans="1:4" s="107" customFormat="1">
      <c r="A1666" s="185"/>
      <c r="B1666" s="185"/>
      <c r="C1666" s="185"/>
      <c r="D1666" s="185"/>
    </row>
    <row r="1667" spans="1:4" s="107" customFormat="1">
      <c r="A1667" s="185"/>
      <c r="B1667" s="185"/>
      <c r="C1667" s="185"/>
      <c r="D1667" s="185"/>
    </row>
    <row r="1668" spans="1:4" s="107" customFormat="1">
      <c r="A1668" s="185"/>
      <c r="B1668" s="185"/>
      <c r="C1668" s="185"/>
      <c r="D1668" s="185"/>
    </row>
    <row r="1669" spans="1:4" s="107" customFormat="1">
      <c r="A1669" s="185"/>
      <c r="B1669" s="185"/>
      <c r="C1669" s="185"/>
      <c r="D1669" s="185"/>
    </row>
    <row r="1670" spans="1:4" s="107" customFormat="1">
      <c r="A1670" s="185"/>
      <c r="B1670" s="185"/>
      <c r="C1670" s="185"/>
      <c r="D1670" s="185"/>
    </row>
    <row r="1671" spans="1:4" s="107" customFormat="1">
      <c r="A1671" s="185"/>
      <c r="B1671" s="185"/>
      <c r="C1671" s="185"/>
      <c r="D1671" s="185"/>
    </row>
    <row r="1672" spans="1:4" s="107" customFormat="1">
      <c r="A1672" s="185"/>
      <c r="B1672" s="185"/>
      <c r="C1672" s="185"/>
      <c r="D1672" s="185"/>
    </row>
    <row r="1673" spans="1:4" s="107" customFormat="1">
      <c r="A1673" s="185"/>
      <c r="B1673" s="185"/>
      <c r="C1673" s="185"/>
      <c r="D1673" s="185"/>
    </row>
    <row r="1674" spans="1:4" s="107" customFormat="1">
      <c r="A1674" s="185"/>
      <c r="B1674" s="185"/>
      <c r="C1674" s="185"/>
      <c r="D1674" s="185"/>
    </row>
    <row r="1675" spans="1:4" s="107" customFormat="1">
      <c r="A1675" s="185"/>
      <c r="B1675" s="185"/>
      <c r="C1675" s="185"/>
      <c r="D1675" s="185"/>
    </row>
    <row r="1676" spans="1:4" s="107" customFormat="1">
      <c r="A1676" s="185"/>
      <c r="B1676" s="185"/>
      <c r="C1676" s="185"/>
      <c r="D1676" s="185"/>
    </row>
    <row r="1677" spans="1:4" s="107" customFormat="1">
      <c r="A1677" s="185"/>
      <c r="B1677" s="185"/>
      <c r="C1677" s="185"/>
      <c r="D1677" s="185"/>
    </row>
    <row r="1678" spans="1:4" s="107" customFormat="1">
      <c r="A1678" s="185"/>
      <c r="B1678" s="185"/>
      <c r="C1678" s="185"/>
      <c r="D1678" s="185"/>
    </row>
    <row r="1679" spans="1:4" s="107" customFormat="1">
      <c r="A1679" s="185"/>
      <c r="B1679" s="185"/>
      <c r="C1679" s="185"/>
      <c r="D1679" s="185"/>
    </row>
    <row r="1680" spans="1:4" s="107" customFormat="1">
      <c r="A1680" s="185"/>
      <c r="B1680" s="185"/>
      <c r="C1680" s="185"/>
      <c r="D1680" s="185"/>
    </row>
    <row r="1681" spans="1:4" s="107" customFormat="1">
      <c r="A1681" s="185"/>
      <c r="B1681" s="185"/>
      <c r="C1681" s="185"/>
      <c r="D1681" s="185"/>
    </row>
    <row r="1682" spans="1:4" s="107" customFormat="1">
      <c r="A1682" s="185"/>
      <c r="B1682" s="185"/>
      <c r="C1682" s="185"/>
      <c r="D1682" s="185"/>
    </row>
    <row r="1683" spans="1:4" s="107" customFormat="1">
      <c r="A1683" s="185"/>
      <c r="B1683" s="185"/>
      <c r="C1683" s="185"/>
      <c r="D1683" s="185"/>
    </row>
    <row r="1684" spans="1:4" s="107" customFormat="1">
      <c r="A1684" s="185"/>
      <c r="B1684" s="185"/>
      <c r="C1684" s="185"/>
      <c r="D1684" s="185"/>
    </row>
    <row r="1685" spans="1:4" s="107" customFormat="1">
      <c r="A1685" s="185"/>
      <c r="B1685" s="185"/>
      <c r="C1685" s="185"/>
      <c r="D1685" s="185"/>
    </row>
    <row r="1686" spans="1:4" s="107" customFormat="1">
      <c r="A1686" s="185"/>
      <c r="B1686" s="185"/>
      <c r="C1686" s="185"/>
      <c r="D1686" s="185"/>
    </row>
    <row r="1687" spans="1:4" s="107" customFormat="1">
      <c r="A1687" s="185"/>
      <c r="B1687" s="185"/>
      <c r="C1687" s="185"/>
      <c r="D1687" s="185"/>
    </row>
    <row r="1688" spans="1:4" s="107" customFormat="1">
      <c r="A1688" s="185"/>
      <c r="B1688" s="185"/>
      <c r="C1688" s="185"/>
      <c r="D1688" s="185"/>
    </row>
    <row r="1689" spans="1:4" s="107" customFormat="1">
      <c r="A1689" s="185"/>
      <c r="B1689" s="185"/>
      <c r="C1689" s="185"/>
      <c r="D1689" s="185"/>
    </row>
    <row r="1690" spans="1:4" s="107" customFormat="1">
      <c r="A1690" s="185"/>
      <c r="B1690" s="185"/>
      <c r="C1690" s="185"/>
      <c r="D1690" s="185"/>
    </row>
    <row r="1691" spans="1:4" s="107" customFormat="1">
      <c r="A1691" s="185"/>
      <c r="B1691" s="185"/>
      <c r="C1691" s="185"/>
      <c r="D1691" s="185"/>
    </row>
    <row r="1692" spans="1:4" s="107" customFormat="1">
      <c r="A1692" s="185"/>
      <c r="B1692" s="185"/>
      <c r="C1692" s="185"/>
      <c r="D1692" s="185"/>
    </row>
    <row r="1693" spans="1:4" s="107" customFormat="1">
      <c r="A1693" s="185"/>
      <c r="B1693" s="185"/>
      <c r="C1693" s="185"/>
      <c r="D1693" s="185"/>
    </row>
    <row r="1694" spans="1:4" s="107" customFormat="1">
      <c r="A1694" s="185"/>
      <c r="B1694" s="185"/>
      <c r="C1694" s="185"/>
      <c r="D1694" s="185"/>
    </row>
    <row r="1695" spans="1:4" s="107" customFormat="1">
      <c r="A1695" s="185"/>
      <c r="B1695" s="185"/>
      <c r="C1695" s="185"/>
      <c r="D1695" s="185"/>
    </row>
    <row r="1696" spans="1:4" s="107" customFormat="1">
      <c r="A1696" s="185"/>
      <c r="B1696" s="185"/>
      <c r="C1696" s="185"/>
      <c r="D1696" s="185"/>
    </row>
    <row r="1697" spans="1:4" s="107" customFormat="1">
      <c r="A1697" s="185"/>
      <c r="B1697" s="185"/>
      <c r="C1697" s="185"/>
      <c r="D1697" s="185"/>
    </row>
    <row r="1698" spans="1:4" s="107" customFormat="1">
      <c r="A1698" s="185"/>
      <c r="B1698" s="185"/>
      <c r="C1698" s="185"/>
      <c r="D1698" s="185"/>
    </row>
    <row r="1699" spans="1:4" s="107" customFormat="1">
      <c r="A1699" s="185"/>
      <c r="B1699" s="185"/>
      <c r="C1699" s="185"/>
      <c r="D1699" s="185"/>
    </row>
    <row r="1700" spans="1:4" s="107" customFormat="1">
      <c r="A1700" s="185"/>
      <c r="B1700" s="185"/>
      <c r="C1700" s="185"/>
      <c r="D1700" s="185"/>
    </row>
    <row r="1701" spans="1:4" s="107" customFormat="1">
      <c r="A1701" s="185"/>
      <c r="B1701" s="185"/>
      <c r="C1701" s="185"/>
      <c r="D1701" s="185"/>
    </row>
    <row r="1702" spans="1:4" s="107" customFormat="1">
      <c r="A1702" s="185"/>
      <c r="B1702" s="185"/>
      <c r="C1702" s="185"/>
      <c r="D1702" s="185"/>
    </row>
    <row r="1703" spans="1:4" s="107" customFormat="1">
      <c r="A1703" s="185"/>
      <c r="B1703" s="185"/>
      <c r="C1703" s="185"/>
      <c r="D1703" s="185"/>
    </row>
    <row r="1704" spans="1:4" s="107" customFormat="1">
      <c r="A1704" s="185"/>
      <c r="B1704" s="185"/>
      <c r="C1704" s="185"/>
      <c r="D1704" s="185"/>
    </row>
    <row r="1705" spans="1:4" s="107" customFormat="1">
      <c r="A1705" s="185"/>
      <c r="B1705" s="185"/>
      <c r="C1705" s="185"/>
      <c r="D1705" s="185"/>
    </row>
    <row r="1706" spans="1:4" s="107" customFormat="1">
      <c r="A1706" s="185"/>
      <c r="B1706" s="185"/>
      <c r="C1706" s="185"/>
      <c r="D1706" s="185"/>
    </row>
    <row r="1707" spans="1:4" s="107" customFormat="1">
      <c r="A1707" s="185"/>
      <c r="B1707" s="185"/>
      <c r="C1707" s="185"/>
      <c r="D1707" s="185"/>
    </row>
    <row r="1708" spans="1:4" s="107" customFormat="1">
      <c r="A1708" s="185"/>
      <c r="B1708" s="185"/>
      <c r="C1708" s="185"/>
      <c r="D1708" s="185"/>
    </row>
    <row r="1709" spans="1:4" s="107" customFormat="1">
      <c r="A1709" s="185"/>
      <c r="B1709" s="185"/>
      <c r="C1709" s="185"/>
      <c r="D1709" s="185"/>
    </row>
    <row r="1710" spans="1:4" s="107" customFormat="1">
      <c r="A1710" s="185"/>
      <c r="B1710" s="185"/>
      <c r="C1710" s="185"/>
      <c r="D1710" s="185"/>
    </row>
    <row r="1711" spans="1:4" s="107" customFormat="1">
      <c r="A1711" s="185"/>
      <c r="B1711" s="185"/>
      <c r="C1711" s="185"/>
      <c r="D1711" s="185"/>
    </row>
    <row r="1712" spans="1:4" s="107" customFormat="1">
      <c r="A1712" s="185"/>
      <c r="B1712" s="185"/>
      <c r="C1712" s="185"/>
      <c r="D1712" s="185"/>
    </row>
    <row r="1713" spans="1:4" s="107" customFormat="1">
      <c r="A1713" s="185"/>
      <c r="B1713" s="185"/>
      <c r="C1713" s="185"/>
      <c r="D1713" s="185"/>
    </row>
    <row r="1714" spans="1:4" s="107" customFormat="1">
      <c r="A1714" s="185"/>
      <c r="B1714" s="185"/>
      <c r="C1714" s="185"/>
      <c r="D1714" s="185"/>
    </row>
    <row r="1715" spans="1:4" s="107" customFormat="1">
      <c r="A1715" s="185"/>
      <c r="B1715" s="185"/>
      <c r="C1715" s="185"/>
      <c r="D1715" s="185"/>
    </row>
    <row r="1716" spans="1:4" s="107" customFormat="1">
      <c r="A1716" s="185"/>
      <c r="B1716" s="185"/>
      <c r="C1716" s="185"/>
      <c r="D1716" s="185"/>
    </row>
    <row r="1717" spans="1:4" s="107" customFormat="1">
      <c r="A1717" s="185"/>
      <c r="B1717" s="185"/>
      <c r="C1717" s="185"/>
      <c r="D1717" s="185"/>
    </row>
    <row r="1718" spans="1:4" s="107" customFormat="1">
      <c r="A1718" s="185"/>
      <c r="B1718" s="185"/>
      <c r="C1718" s="185"/>
      <c r="D1718" s="185"/>
    </row>
    <row r="1719" spans="1:4" s="107" customFormat="1">
      <c r="A1719" s="185"/>
      <c r="B1719" s="185"/>
      <c r="C1719" s="185"/>
      <c r="D1719" s="185"/>
    </row>
    <row r="1720" spans="1:4" s="107" customFormat="1">
      <c r="A1720" s="185"/>
      <c r="B1720" s="185"/>
      <c r="C1720" s="185"/>
      <c r="D1720" s="185"/>
    </row>
    <row r="1721" spans="1:4" s="107" customFormat="1">
      <c r="A1721" s="185"/>
      <c r="B1721" s="185"/>
      <c r="C1721" s="185"/>
      <c r="D1721" s="185"/>
    </row>
    <row r="1722" spans="1:4" s="107" customFormat="1">
      <c r="A1722" s="185"/>
      <c r="B1722" s="185"/>
      <c r="C1722" s="185"/>
      <c r="D1722" s="185"/>
    </row>
    <row r="1723" spans="1:4" s="107" customFormat="1">
      <c r="A1723" s="185"/>
      <c r="B1723" s="185"/>
      <c r="C1723" s="185"/>
      <c r="D1723" s="185"/>
    </row>
    <row r="1724" spans="1:4" s="107" customFormat="1">
      <c r="A1724" s="185"/>
      <c r="B1724" s="185"/>
      <c r="C1724" s="185"/>
      <c r="D1724" s="185"/>
    </row>
    <row r="1725" spans="1:4" s="107" customFormat="1">
      <c r="A1725" s="185"/>
      <c r="B1725" s="185"/>
      <c r="C1725" s="185"/>
      <c r="D1725" s="185"/>
    </row>
    <row r="1726" spans="1:4" s="107" customFormat="1">
      <c r="A1726" s="185"/>
      <c r="B1726" s="185"/>
      <c r="C1726" s="185"/>
      <c r="D1726" s="185"/>
    </row>
    <row r="1727" spans="1:4" s="107" customFormat="1">
      <c r="A1727" s="185"/>
      <c r="B1727" s="185"/>
      <c r="C1727" s="185"/>
      <c r="D1727" s="185"/>
    </row>
    <row r="1728" spans="1:4" s="107" customFormat="1">
      <c r="A1728" s="185"/>
      <c r="B1728" s="185"/>
      <c r="C1728" s="185"/>
      <c r="D1728" s="185"/>
    </row>
    <row r="1729" spans="1:4" s="107" customFormat="1">
      <c r="A1729" s="185"/>
      <c r="B1729" s="185"/>
      <c r="C1729" s="185"/>
      <c r="D1729" s="185"/>
    </row>
    <row r="1730" spans="1:4" s="107" customFormat="1">
      <c r="A1730" s="185"/>
      <c r="B1730" s="185"/>
      <c r="C1730" s="185"/>
      <c r="D1730" s="185"/>
    </row>
    <row r="1731" spans="1:4" s="107" customFormat="1">
      <c r="A1731" s="185"/>
      <c r="B1731" s="185"/>
      <c r="C1731" s="185"/>
      <c r="D1731" s="185"/>
    </row>
    <row r="1732" spans="1:4" s="107" customFormat="1">
      <c r="A1732" s="185"/>
      <c r="B1732" s="185"/>
      <c r="C1732" s="185"/>
      <c r="D1732" s="185"/>
    </row>
    <row r="1733" spans="1:4" s="107" customFormat="1">
      <c r="A1733" s="185"/>
      <c r="B1733" s="185"/>
      <c r="C1733" s="185"/>
      <c r="D1733" s="185"/>
    </row>
    <row r="1734" spans="1:4" s="107" customFormat="1">
      <c r="A1734" s="185"/>
      <c r="B1734" s="185"/>
      <c r="C1734" s="185"/>
      <c r="D1734" s="185"/>
    </row>
    <row r="1735" spans="1:4" s="107" customFormat="1">
      <c r="A1735" s="185"/>
      <c r="B1735" s="185"/>
      <c r="C1735" s="185"/>
      <c r="D1735" s="185"/>
    </row>
    <row r="1736" spans="1:4" s="107" customFormat="1">
      <c r="A1736" s="185"/>
      <c r="B1736" s="185"/>
      <c r="C1736" s="185"/>
      <c r="D1736" s="185"/>
    </row>
    <row r="1737" spans="1:4" s="107" customFormat="1">
      <c r="A1737" s="185"/>
      <c r="B1737" s="185"/>
      <c r="C1737" s="185"/>
      <c r="D1737" s="185"/>
    </row>
    <row r="1738" spans="1:4" s="107" customFormat="1">
      <c r="A1738" s="185"/>
      <c r="B1738" s="185"/>
      <c r="C1738" s="185"/>
      <c r="D1738" s="185"/>
    </row>
    <row r="1739" spans="1:4" s="107" customFormat="1">
      <c r="A1739" s="185"/>
      <c r="B1739" s="185"/>
      <c r="C1739" s="185"/>
      <c r="D1739" s="185"/>
    </row>
    <row r="1740" spans="1:4" s="107" customFormat="1">
      <c r="A1740" s="185"/>
      <c r="B1740" s="185"/>
      <c r="C1740" s="185"/>
      <c r="D1740" s="185"/>
    </row>
    <row r="1741" spans="1:4" s="107" customFormat="1">
      <c r="A1741" s="185"/>
      <c r="B1741" s="185"/>
      <c r="C1741" s="185"/>
      <c r="D1741" s="185"/>
    </row>
    <row r="1742" spans="1:4" s="107" customFormat="1">
      <c r="A1742" s="185"/>
      <c r="B1742" s="185"/>
      <c r="C1742" s="185"/>
      <c r="D1742" s="185"/>
    </row>
    <row r="1743" spans="1:4" s="107" customFormat="1">
      <c r="A1743" s="185"/>
      <c r="B1743" s="185"/>
      <c r="C1743" s="185"/>
      <c r="D1743" s="185"/>
    </row>
    <row r="1744" spans="1:4" s="107" customFormat="1">
      <c r="A1744" s="185"/>
      <c r="B1744" s="185"/>
      <c r="C1744" s="185"/>
      <c r="D1744" s="185"/>
    </row>
    <row r="1745" spans="1:4" s="107" customFormat="1">
      <c r="A1745" s="185"/>
      <c r="B1745" s="185"/>
      <c r="C1745" s="185"/>
      <c r="D1745" s="185"/>
    </row>
    <row r="1746" spans="1:4" s="107" customFormat="1">
      <c r="A1746" s="185"/>
      <c r="B1746" s="185"/>
      <c r="C1746" s="185"/>
      <c r="D1746" s="185"/>
    </row>
    <row r="1747" spans="1:4" s="107" customFormat="1">
      <c r="A1747" s="185"/>
      <c r="B1747" s="185"/>
      <c r="C1747" s="185"/>
      <c r="D1747" s="185"/>
    </row>
    <row r="1748" spans="1:4" s="107" customFormat="1">
      <c r="A1748" s="185"/>
      <c r="B1748" s="185"/>
      <c r="C1748" s="185"/>
      <c r="D1748" s="185"/>
    </row>
    <row r="1749" spans="1:4" s="107" customFormat="1">
      <c r="A1749" s="185"/>
      <c r="B1749" s="185"/>
      <c r="C1749" s="185"/>
      <c r="D1749" s="185"/>
    </row>
    <row r="1750" spans="1:4" s="107" customFormat="1">
      <c r="A1750" s="185"/>
      <c r="B1750" s="185"/>
      <c r="C1750" s="185"/>
      <c r="D1750" s="185"/>
    </row>
    <row r="1751" spans="1:4" s="107" customFormat="1">
      <c r="A1751" s="185"/>
      <c r="B1751" s="185"/>
      <c r="C1751" s="185"/>
      <c r="D1751" s="185"/>
    </row>
    <row r="1752" spans="1:4" s="107" customFormat="1">
      <c r="A1752" s="185"/>
      <c r="B1752" s="185"/>
      <c r="C1752" s="185"/>
      <c r="D1752" s="185"/>
    </row>
    <row r="1753" spans="1:4" s="107" customFormat="1">
      <c r="A1753" s="185"/>
      <c r="B1753" s="185"/>
      <c r="C1753" s="185"/>
      <c r="D1753" s="185"/>
    </row>
    <row r="1754" spans="1:4" s="107" customFormat="1">
      <c r="A1754" s="185"/>
      <c r="B1754" s="185"/>
      <c r="C1754" s="185"/>
      <c r="D1754" s="185"/>
    </row>
    <row r="1755" spans="1:4" s="107" customFormat="1">
      <c r="A1755" s="185"/>
      <c r="B1755" s="185"/>
      <c r="C1755" s="185"/>
      <c r="D1755" s="185"/>
    </row>
    <row r="1756" spans="1:4" s="107" customFormat="1">
      <c r="A1756" s="185"/>
      <c r="B1756" s="185"/>
      <c r="C1756" s="185"/>
      <c r="D1756" s="185"/>
    </row>
    <row r="1757" spans="1:4" s="107" customFormat="1">
      <c r="A1757" s="185"/>
      <c r="B1757" s="185"/>
      <c r="C1757" s="185"/>
      <c r="D1757" s="185"/>
    </row>
    <row r="1758" spans="1:4" s="107" customFormat="1">
      <c r="A1758" s="185"/>
      <c r="B1758" s="185"/>
      <c r="C1758" s="185"/>
      <c r="D1758" s="185"/>
    </row>
    <row r="1759" spans="1:4" s="107" customFormat="1">
      <c r="A1759" s="185"/>
      <c r="B1759" s="185"/>
      <c r="C1759" s="185"/>
      <c r="D1759" s="185"/>
    </row>
    <row r="1760" spans="1:4" s="107" customFormat="1">
      <c r="A1760" s="185"/>
      <c r="B1760" s="185"/>
      <c r="C1760" s="185"/>
      <c r="D1760" s="185"/>
    </row>
    <row r="1761" spans="1:4" s="107" customFormat="1">
      <c r="A1761" s="185"/>
      <c r="B1761" s="185"/>
      <c r="C1761" s="185"/>
      <c r="D1761" s="185"/>
    </row>
    <row r="1762" spans="1:4" s="107" customFormat="1">
      <c r="A1762" s="185"/>
      <c r="B1762" s="185"/>
      <c r="C1762" s="185"/>
      <c r="D1762" s="185"/>
    </row>
    <row r="1763" spans="1:4" s="107" customFormat="1">
      <c r="A1763" s="185"/>
      <c r="B1763" s="185"/>
      <c r="C1763" s="185"/>
      <c r="D1763" s="185"/>
    </row>
    <row r="1764" spans="1:4" s="107" customFormat="1">
      <c r="A1764" s="185"/>
      <c r="B1764" s="185"/>
      <c r="C1764" s="185"/>
      <c r="D1764" s="185"/>
    </row>
    <row r="1765" spans="1:4" s="107" customFormat="1">
      <c r="A1765" s="185"/>
      <c r="B1765" s="185"/>
      <c r="C1765" s="185"/>
      <c r="D1765" s="185"/>
    </row>
    <row r="1766" spans="1:4" s="107" customFormat="1">
      <c r="A1766" s="185"/>
      <c r="B1766" s="185"/>
      <c r="C1766" s="185"/>
      <c r="D1766" s="185"/>
    </row>
    <row r="1767" spans="1:4" s="107" customFormat="1">
      <c r="A1767" s="185"/>
      <c r="B1767" s="185"/>
      <c r="C1767" s="185"/>
      <c r="D1767" s="185"/>
    </row>
    <row r="1768" spans="1:4" s="107" customFormat="1">
      <c r="A1768" s="185"/>
      <c r="B1768" s="185"/>
      <c r="C1768" s="185"/>
      <c r="D1768" s="185"/>
    </row>
    <row r="1769" spans="1:4" s="107" customFormat="1">
      <c r="A1769" s="185"/>
      <c r="B1769" s="185"/>
      <c r="C1769" s="185"/>
      <c r="D1769" s="185"/>
    </row>
    <row r="1770" spans="1:4" s="107" customFormat="1">
      <c r="A1770" s="185"/>
      <c r="B1770" s="185"/>
      <c r="C1770" s="185"/>
      <c r="D1770" s="185"/>
    </row>
    <row r="1771" spans="1:4" s="107" customFormat="1">
      <c r="A1771" s="185"/>
      <c r="B1771" s="185"/>
      <c r="C1771" s="185"/>
      <c r="D1771" s="185"/>
    </row>
    <row r="1772" spans="1:4" s="107" customFormat="1">
      <c r="A1772" s="185"/>
      <c r="B1772" s="185"/>
      <c r="C1772" s="185"/>
      <c r="D1772" s="185"/>
    </row>
    <row r="1773" spans="1:4" s="107" customFormat="1">
      <c r="A1773" s="185"/>
      <c r="B1773" s="185"/>
      <c r="C1773" s="185"/>
      <c r="D1773" s="185"/>
    </row>
    <row r="1774" spans="1:4" s="107" customFormat="1">
      <c r="A1774" s="185"/>
      <c r="B1774" s="185"/>
      <c r="C1774" s="185"/>
      <c r="D1774" s="185"/>
    </row>
    <row r="1775" spans="1:4" s="107" customFormat="1">
      <c r="A1775" s="185"/>
      <c r="B1775" s="185"/>
      <c r="C1775" s="185"/>
      <c r="D1775" s="185"/>
    </row>
    <row r="1776" spans="1:4" s="107" customFormat="1">
      <c r="A1776" s="185"/>
      <c r="B1776" s="185"/>
      <c r="C1776" s="185"/>
      <c r="D1776" s="185"/>
    </row>
    <row r="1777" spans="1:4" s="107" customFormat="1">
      <c r="A1777" s="185"/>
      <c r="B1777" s="185"/>
      <c r="C1777" s="185"/>
      <c r="D1777" s="185"/>
    </row>
    <row r="1778" spans="1:4" s="107" customFormat="1">
      <c r="A1778" s="185"/>
      <c r="B1778" s="185"/>
      <c r="C1778" s="185"/>
      <c r="D1778" s="185"/>
    </row>
    <row r="1779" spans="1:4" s="107" customFormat="1">
      <c r="A1779" s="185"/>
      <c r="B1779" s="185"/>
      <c r="C1779" s="185"/>
      <c r="D1779" s="185"/>
    </row>
    <row r="1780" spans="1:4" s="107" customFormat="1">
      <c r="A1780" s="185"/>
      <c r="B1780" s="185"/>
      <c r="C1780" s="185"/>
      <c r="D1780" s="185"/>
    </row>
    <row r="1781" spans="1:4" s="107" customFormat="1">
      <c r="A1781" s="185"/>
      <c r="B1781" s="185"/>
      <c r="C1781" s="185"/>
      <c r="D1781" s="185"/>
    </row>
    <row r="1782" spans="1:4" s="107" customFormat="1">
      <c r="A1782" s="185"/>
      <c r="B1782" s="185"/>
      <c r="C1782" s="185"/>
      <c r="D1782" s="185"/>
    </row>
    <row r="1783" spans="1:4" s="107" customFormat="1">
      <c r="A1783" s="185"/>
      <c r="B1783" s="185"/>
      <c r="C1783" s="185"/>
      <c r="D1783" s="185"/>
    </row>
    <row r="1784" spans="1:4" s="107" customFormat="1">
      <c r="A1784" s="185"/>
      <c r="B1784" s="185"/>
      <c r="C1784" s="185"/>
      <c r="D1784" s="185"/>
    </row>
    <row r="1785" spans="1:4" s="107" customFormat="1">
      <c r="A1785" s="185"/>
      <c r="B1785" s="185"/>
      <c r="C1785" s="185"/>
      <c r="D1785" s="185"/>
    </row>
    <row r="1786" spans="1:4" s="107" customFormat="1">
      <c r="A1786" s="185"/>
      <c r="B1786" s="185"/>
      <c r="C1786" s="185"/>
      <c r="D1786" s="185"/>
    </row>
    <row r="1787" spans="1:4" s="107" customFormat="1">
      <c r="A1787" s="185"/>
      <c r="B1787" s="185"/>
      <c r="C1787" s="185"/>
      <c r="D1787" s="185"/>
    </row>
    <row r="1788" spans="1:4" s="107" customFormat="1">
      <c r="A1788" s="185"/>
      <c r="B1788" s="185"/>
      <c r="C1788" s="185"/>
      <c r="D1788" s="185"/>
    </row>
    <row r="1789" spans="1:4" s="107" customFormat="1">
      <c r="A1789" s="185"/>
      <c r="B1789" s="185"/>
      <c r="C1789" s="185"/>
      <c r="D1789" s="185"/>
    </row>
    <row r="1790" spans="1:4" s="107" customFormat="1">
      <c r="A1790" s="185"/>
      <c r="B1790" s="185"/>
      <c r="C1790" s="185"/>
      <c r="D1790" s="185"/>
    </row>
    <row r="1791" spans="1:4" s="107" customFormat="1">
      <c r="A1791" s="185"/>
      <c r="B1791" s="185"/>
      <c r="C1791" s="185"/>
      <c r="D1791" s="185"/>
    </row>
    <row r="1792" spans="1:4" s="107" customFormat="1">
      <c r="A1792" s="185"/>
      <c r="B1792" s="185"/>
      <c r="C1792" s="185"/>
      <c r="D1792" s="185"/>
    </row>
    <row r="1793" spans="1:4" s="107" customFormat="1">
      <c r="A1793" s="185"/>
      <c r="B1793" s="185"/>
      <c r="C1793" s="185"/>
      <c r="D1793" s="185"/>
    </row>
    <row r="1794" spans="1:4" s="107" customFormat="1">
      <c r="A1794" s="185"/>
      <c r="B1794" s="185"/>
      <c r="C1794" s="185"/>
      <c r="D1794" s="185"/>
    </row>
    <row r="1795" spans="1:4" s="107" customFormat="1">
      <c r="A1795" s="185"/>
      <c r="B1795" s="185"/>
      <c r="C1795" s="185"/>
      <c r="D1795" s="185"/>
    </row>
    <row r="1796" spans="1:4" s="107" customFormat="1">
      <c r="A1796" s="185"/>
      <c r="B1796" s="185"/>
      <c r="C1796" s="185"/>
      <c r="D1796" s="185"/>
    </row>
    <row r="1797" spans="1:4" s="107" customFormat="1">
      <c r="A1797" s="185"/>
      <c r="B1797" s="185"/>
      <c r="C1797" s="185"/>
      <c r="D1797" s="185"/>
    </row>
    <row r="1798" spans="1:4" s="107" customFormat="1">
      <c r="A1798" s="185"/>
      <c r="B1798" s="185"/>
      <c r="C1798" s="185"/>
      <c r="D1798" s="185"/>
    </row>
    <row r="1799" spans="1:4" s="107" customFormat="1">
      <c r="A1799" s="185"/>
      <c r="B1799" s="185"/>
      <c r="C1799" s="185"/>
      <c r="D1799" s="185"/>
    </row>
    <row r="1800" spans="1:4" s="107" customFormat="1">
      <c r="A1800" s="185"/>
      <c r="B1800" s="185"/>
      <c r="C1800" s="185"/>
      <c r="D1800" s="185"/>
    </row>
    <row r="1801" spans="1:4" s="107" customFormat="1">
      <c r="A1801" s="185"/>
      <c r="B1801" s="185"/>
      <c r="C1801" s="185"/>
      <c r="D1801" s="185"/>
    </row>
    <row r="1802" spans="1:4" s="107" customFormat="1">
      <c r="A1802" s="185"/>
      <c r="B1802" s="185"/>
      <c r="C1802" s="185"/>
      <c r="D1802" s="185"/>
    </row>
    <row r="1803" spans="1:4" s="107" customFormat="1">
      <c r="A1803" s="185"/>
      <c r="B1803" s="185"/>
      <c r="C1803" s="185"/>
      <c r="D1803" s="185"/>
    </row>
    <row r="1804" spans="1:4" s="107" customFormat="1">
      <c r="A1804" s="185"/>
      <c r="B1804" s="185"/>
      <c r="C1804" s="185"/>
      <c r="D1804" s="185"/>
    </row>
    <row r="1805" spans="1:4" s="107" customFormat="1">
      <c r="A1805" s="185"/>
      <c r="B1805" s="185"/>
      <c r="C1805" s="185"/>
      <c r="D1805" s="185"/>
    </row>
    <row r="1806" spans="1:4" s="107" customFormat="1">
      <c r="A1806" s="185"/>
      <c r="B1806" s="185"/>
      <c r="C1806" s="185"/>
      <c r="D1806" s="185"/>
    </row>
    <row r="1807" spans="1:4" s="107" customFormat="1">
      <c r="A1807" s="185"/>
      <c r="B1807" s="185"/>
      <c r="C1807" s="185"/>
      <c r="D1807" s="185"/>
    </row>
    <row r="1808" spans="1:4" s="107" customFormat="1">
      <c r="A1808" s="185"/>
      <c r="B1808" s="185"/>
      <c r="C1808" s="185"/>
      <c r="D1808" s="185"/>
    </row>
    <row r="1809" spans="1:4" s="107" customFormat="1">
      <c r="A1809" s="185"/>
      <c r="B1809" s="185"/>
      <c r="C1809" s="185"/>
      <c r="D1809" s="185"/>
    </row>
    <row r="1810" spans="1:4" s="107" customFormat="1">
      <c r="A1810" s="185"/>
      <c r="B1810" s="185"/>
      <c r="C1810" s="185"/>
      <c r="D1810" s="185"/>
    </row>
    <row r="1811" spans="1:4" s="107" customFormat="1">
      <c r="A1811" s="185"/>
      <c r="B1811" s="185"/>
      <c r="C1811" s="185"/>
      <c r="D1811" s="185"/>
    </row>
    <row r="1812" spans="1:4" s="107" customFormat="1">
      <c r="A1812" s="185"/>
      <c r="B1812" s="185"/>
      <c r="C1812" s="185"/>
      <c r="D1812" s="185"/>
    </row>
    <row r="1813" spans="1:4" s="107" customFormat="1">
      <c r="A1813" s="185"/>
      <c r="B1813" s="185"/>
      <c r="C1813" s="185"/>
      <c r="D1813" s="185"/>
    </row>
    <row r="1814" spans="1:4" s="107" customFormat="1">
      <c r="A1814" s="185"/>
      <c r="B1814" s="185"/>
      <c r="C1814" s="185"/>
      <c r="D1814" s="185"/>
    </row>
    <row r="1815" spans="1:4" s="107" customFormat="1">
      <c r="A1815" s="185"/>
      <c r="B1815" s="185"/>
      <c r="C1815" s="185"/>
      <c r="D1815" s="185"/>
    </row>
    <row r="1816" spans="1:4" s="107" customFormat="1">
      <c r="A1816" s="185"/>
      <c r="B1816" s="185"/>
      <c r="C1816" s="185"/>
      <c r="D1816" s="185"/>
    </row>
    <row r="1817" spans="1:4" s="107" customFormat="1">
      <c r="A1817" s="185"/>
      <c r="B1817" s="185"/>
      <c r="C1817" s="185"/>
      <c r="D1817" s="185"/>
    </row>
    <row r="1818" spans="1:4" s="107" customFormat="1">
      <c r="A1818" s="185"/>
      <c r="B1818" s="185"/>
      <c r="C1818" s="185"/>
      <c r="D1818" s="185"/>
    </row>
    <row r="1819" spans="1:4" s="107" customFormat="1">
      <c r="A1819" s="185"/>
      <c r="B1819" s="185"/>
      <c r="C1819" s="185"/>
      <c r="D1819" s="185"/>
    </row>
    <row r="1820" spans="1:4" s="107" customFormat="1">
      <c r="A1820" s="185"/>
      <c r="B1820" s="185"/>
      <c r="C1820" s="185"/>
      <c r="D1820" s="185"/>
    </row>
    <row r="1821" spans="1:4" s="107" customFormat="1">
      <c r="A1821" s="185"/>
      <c r="B1821" s="185"/>
      <c r="C1821" s="185"/>
      <c r="D1821" s="185"/>
    </row>
    <row r="1822" spans="1:4" s="107" customFormat="1">
      <c r="A1822" s="185"/>
      <c r="B1822" s="185"/>
      <c r="C1822" s="185"/>
      <c r="D1822" s="185"/>
    </row>
    <row r="1823" spans="1:4" s="107" customFormat="1">
      <c r="A1823" s="185"/>
      <c r="B1823" s="185"/>
      <c r="C1823" s="185"/>
      <c r="D1823" s="185"/>
    </row>
    <row r="1824" spans="1:4" s="107" customFormat="1">
      <c r="A1824" s="185"/>
      <c r="B1824" s="185"/>
      <c r="C1824" s="185"/>
      <c r="D1824" s="185"/>
    </row>
    <row r="1825" spans="1:4" s="107" customFormat="1">
      <c r="A1825" s="185"/>
      <c r="B1825" s="185"/>
      <c r="C1825" s="185"/>
      <c r="D1825" s="185"/>
    </row>
    <row r="1826" spans="1:4" s="107" customFormat="1">
      <c r="A1826" s="185"/>
      <c r="B1826" s="185"/>
      <c r="C1826" s="185"/>
      <c r="D1826" s="185"/>
    </row>
    <row r="1827" spans="1:4" s="107" customFormat="1">
      <c r="A1827" s="185"/>
      <c r="B1827" s="185"/>
      <c r="C1827" s="185"/>
      <c r="D1827" s="185"/>
    </row>
    <row r="1828" spans="1:4" s="107" customFormat="1">
      <c r="A1828" s="185"/>
      <c r="B1828" s="185"/>
      <c r="C1828" s="185"/>
      <c r="D1828" s="185"/>
    </row>
    <row r="1829" spans="1:4" s="107" customFormat="1">
      <c r="A1829" s="185"/>
      <c r="B1829" s="185"/>
      <c r="C1829" s="185"/>
      <c r="D1829" s="185"/>
    </row>
    <row r="1830" spans="1:4" s="107" customFormat="1">
      <c r="A1830" s="185"/>
      <c r="B1830" s="185"/>
      <c r="C1830" s="185"/>
      <c r="D1830" s="185"/>
    </row>
    <row r="1831" spans="1:4" s="107" customFormat="1">
      <c r="A1831" s="185"/>
      <c r="B1831" s="185"/>
      <c r="C1831" s="185"/>
      <c r="D1831" s="185"/>
    </row>
    <row r="1832" spans="1:4" s="107" customFormat="1">
      <c r="A1832" s="185"/>
      <c r="B1832" s="185"/>
      <c r="C1832" s="185"/>
      <c r="D1832" s="185"/>
    </row>
    <row r="1833" spans="1:4" s="107" customFormat="1">
      <c r="A1833" s="185"/>
      <c r="B1833" s="185"/>
      <c r="C1833" s="185"/>
      <c r="D1833" s="185"/>
    </row>
    <row r="1834" spans="1:4" s="107" customFormat="1">
      <c r="A1834" s="185"/>
      <c r="B1834" s="185"/>
      <c r="C1834" s="185"/>
      <c r="D1834" s="185"/>
    </row>
    <row r="1835" spans="1:4" s="107" customFormat="1">
      <c r="A1835" s="185"/>
      <c r="B1835" s="185"/>
      <c r="C1835" s="185"/>
      <c r="D1835" s="185"/>
    </row>
    <row r="1836" spans="1:4" s="107" customFormat="1">
      <c r="A1836" s="185"/>
      <c r="B1836" s="185"/>
      <c r="C1836" s="185"/>
      <c r="D1836" s="185"/>
    </row>
    <row r="1837" spans="1:4" s="107" customFormat="1">
      <c r="A1837" s="185"/>
      <c r="B1837" s="185"/>
      <c r="C1837" s="185"/>
      <c r="D1837" s="185"/>
    </row>
    <row r="1838" spans="1:4" s="107" customFormat="1">
      <c r="A1838" s="185"/>
      <c r="B1838" s="185"/>
      <c r="C1838" s="185"/>
      <c r="D1838" s="185"/>
    </row>
    <row r="1839" spans="1:4" s="107" customFormat="1">
      <c r="A1839" s="185"/>
      <c r="B1839" s="185"/>
      <c r="C1839" s="185"/>
      <c r="D1839" s="185"/>
    </row>
    <row r="1840" spans="1:4" s="107" customFormat="1">
      <c r="A1840" s="185"/>
      <c r="B1840" s="185"/>
      <c r="C1840" s="185"/>
      <c r="D1840" s="185"/>
    </row>
    <row r="1841" spans="1:4" s="107" customFormat="1">
      <c r="A1841" s="185"/>
      <c r="B1841" s="185"/>
      <c r="C1841" s="185"/>
      <c r="D1841" s="185"/>
    </row>
    <row r="1842" spans="1:4" s="107" customFormat="1">
      <c r="A1842" s="185"/>
      <c r="B1842" s="185"/>
      <c r="C1842" s="185"/>
      <c r="D1842" s="185"/>
    </row>
    <row r="1843" spans="1:4" s="107" customFormat="1">
      <c r="A1843" s="185"/>
      <c r="B1843" s="185"/>
      <c r="C1843" s="185"/>
      <c r="D1843" s="185"/>
    </row>
    <row r="1844" spans="1:4" s="107" customFormat="1">
      <c r="A1844" s="185"/>
      <c r="B1844" s="185"/>
      <c r="C1844" s="185"/>
      <c r="D1844" s="185"/>
    </row>
    <row r="1845" spans="1:4" s="107" customFormat="1">
      <c r="A1845" s="185"/>
      <c r="B1845" s="185"/>
      <c r="C1845" s="185"/>
      <c r="D1845" s="185"/>
    </row>
    <row r="1846" spans="1:4" s="107" customFormat="1">
      <c r="A1846" s="185"/>
      <c r="B1846" s="185"/>
      <c r="C1846" s="185"/>
      <c r="D1846" s="185"/>
    </row>
    <row r="1847" spans="1:4" s="107" customFormat="1">
      <c r="A1847" s="185"/>
      <c r="B1847" s="185"/>
      <c r="C1847" s="185"/>
      <c r="D1847" s="185"/>
    </row>
    <row r="1848" spans="1:4" s="107" customFormat="1">
      <c r="A1848" s="185"/>
      <c r="B1848" s="185"/>
      <c r="C1848" s="185"/>
      <c r="D1848" s="185"/>
    </row>
    <row r="1849" spans="1:4" s="107" customFormat="1">
      <c r="A1849" s="185"/>
      <c r="B1849" s="185"/>
      <c r="C1849" s="185"/>
      <c r="D1849" s="185"/>
    </row>
    <row r="1850" spans="1:4" s="107" customFormat="1">
      <c r="A1850" s="185"/>
      <c r="B1850" s="185"/>
      <c r="C1850" s="185"/>
      <c r="D1850" s="185"/>
    </row>
    <row r="1851" spans="1:4" s="107" customFormat="1">
      <c r="A1851" s="185"/>
      <c r="B1851" s="185"/>
      <c r="C1851" s="185"/>
      <c r="D1851" s="185"/>
    </row>
    <row r="1852" spans="1:4" s="107" customFormat="1">
      <c r="A1852" s="185"/>
      <c r="B1852" s="185"/>
      <c r="C1852" s="185"/>
      <c r="D1852" s="185"/>
    </row>
    <row r="1853" spans="1:4" s="107" customFormat="1">
      <c r="A1853" s="185"/>
      <c r="B1853" s="185"/>
      <c r="C1853" s="185"/>
      <c r="D1853" s="185"/>
    </row>
    <row r="1854" spans="1:4" s="107" customFormat="1">
      <c r="A1854" s="185"/>
      <c r="B1854" s="185"/>
      <c r="C1854" s="185"/>
      <c r="D1854" s="185"/>
    </row>
    <row r="1855" spans="1:4" s="107" customFormat="1">
      <c r="A1855" s="185"/>
      <c r="B1855" s="185"/>
      <c r="C1855" s="185"/>
      <c r="D1855" s="185"/>
    </row>
    <row r="1856" spans="1:4" s="107" customFormat="1">
      <c r="A1856" s="185"/>
      <c r="B1856" s="185"/>
      <c r="C1856" s="185"/>
      <c r="D1856" s="185"/>
    </row>
    <row r="1857" spans="1:4" s="107" customFormat="1">
      <c r="A1857" s="185"/>
      <c r="B1857" s="185"/>
      <c r="C1857" s="185"/>
      <c r="D1857" s="185"/>
    </row>
    <row r="1858" spans="1:4" s="107" customFormat="1">
      <c r="A1858" s="185"/>
      <c r="B1858" s="185"/>
      <c r="C1858" s="185"/>
      <c r="D1858" s="185"/>
    </row>
    <row r="1859" spans="1:4" s="107" customFormat="1">
      <c r="A1859" s="185"/>
      <c r="B1859" s="185"/>
      <c r="C1859" s="185"/>
      <c r="D1859" s="185"/>
    </row>
    <row r="1860" spans="1:4" s="107" customFormat="1">
      <c r="A1860" s="185"/>
      <c r="B1860" s="185"/>
      <c r="C1860" s="185"/>
      <c r="D1860" s="185"/>
    </row>
    <row r="1861" spans="1:4" s="107" customFormat="1">
      <c r="A1861" s="185"/>
      <c r="B1861" s="185"/>
      <c r="C1861" s="185"/>
      <c r="D1861" s="185"/>
    </row>
    <row r="1862" spans="1:4" s="107" customFormat="1">
      <c r="A1862" s="185"/>
      <c r="B1862" s="185"/>
      <c r="C1862" s="185"/>
      <c r="D1862" s="185"/>
    </row>
    <row r="1863" spans="1:4" s="107" customFormat="1">
      <c r="A1863" s="185"/>
      <c r="B1863" s="185"/>
      <c r="C1863" s="185"/>
      <c r="D1863" s="185"/>
    </row>
    <row r="1864" spans="1:4" s="107" customFormat="1">
      <c r="A1864" s="185"/>
      <c r="B1864" s="185"/>
      <c r="C1864" s="185"/>
      <c r="D1864" s="185"/>
    </row>
    <row r="1865" spans="1:4" s="107" customFormat="1">
      <c r="A1865" s="185"/>
      <c r="B1865" s="185"/>
      <c r="C1865" s="185"/>
      <c r="D1865" s="185"/>
    </row>
    <row r="1866" spans="1:4" s="107" customFormat="1">
      <c r="A1866" s="185"/>
      <c r="B1866" s="185"/>
      <c r="C1866" s="185"/>
      <c r="D1866" s="185"/>
    </row>
    <row r="1867" spans="1:4" s="107" customFormat="1">
      <c r="A1867" s="185"/>
      <c r="B1867" s="185"/>
      <c r="C1867" s="185"/>
      <c r="D1867" s="185"/>
    </row>
    <row r="1868" spans="1:4" s="107" customFormat="1">
      <c r="A1868" s="185"/>
      <c r="B1868" s="185"/>
      <c r="C1868" s="185"/>
      <c r="D1868" s="185"/>
    </row>
    <row r="1869" spans="1:4" s="107" customFormat="1">
      <c r="A1869" s="185"/>
      <c r="B1869" s="185"/>
      <c r="C1869" s="185"/>
      <c r="D1869" s="185"/>
    </row>
    <row r="1870" spans="1:4" s="107" customFormat="1">
      <c r="A1870" s="185"/>
      <c r="B1870" s="185"/>
      <c r="C1870" s="185"/>
      <c r="D1870" s="185"/>
    </row>
    <row r="1871" spans="1:4" s="107" customFormat="1">
      <c r="A1871" s="185"/>
      <c r="B1871" s="185"/>
      <c r="C1871" s="185"/>
      <c r="D1871" s="185"/>
    </row>
    <row r="1872" spans="1:4" s="107" customFormat="1">
      <c r="A1872" s="185"/>
      <c r="B1872" s="185"/>
      <c r="C1872" s="185"/>
      <c r="D1872" s="185"/>
    </row>
    <row r="1873" spans="1:4" s="107" customFormat="1">
      <c r="A1873" s="185"/>
      <c r="B1873" s="185"/>
      <c r="C1873" s="185"/>
      <c r="D1873" s="185"/>
    </row>
    <row r="1874" spans="1:4" s="107" customFormat="1">
      <c r="A1874" s="185"/>
      <c r="B1874" s="185"/>
      <c r="C1874" s="185"/>
      <c r="D1874" s="185"/>
    </row>
    <row r="1875" spans="1:4" s="107" customFormat="1">
      <c r="A1875" s="185"/>
      <c r="B1875" s="185"/>
      <c r="C1875" s="185"/>
      <c r="D1875" s="185"/>
    </row>
    <row r="1876" spans="1:4" s="107" customFormat="1">
      <c r="A1876" s="185"/>
      <c r="B1876" s="185"/>
      <c r="C1876" s="185"/>
      <c r="D1876" s="185"/>
    </row>
    <row r="1877" spans="1:4" s="107" customFormat="1">
      <c r="A1877" s="185"/>
      <c r="B1877" s="185"/>
      <c r="C1877" s="185"/>
      <c r="D1877" s="185"/>
    </row>
    <row r="1878" spans="1:4" s="107" customFormat="1">
      <c r="A1878" s="185"/>
      <c r="B1878" s="185"/>
      <c r="C1878" s="185"/>
      <c r="D1878" s="185"/>
    </row>
    <row r="1879" spans="1:4" s="107" customFormat="1">
      <c r="A1879" s="185"/>
      <c r="B1879" s="185"/>
      <c r="C1879" s="185"/>
      <c r="D1879" s="185"/>
    </row>
    <row r="1880" spans="1:4" s="107" customFormat="1">
      <c r="A1880" s="185"/>
      <c r="B1880" s="185"/>
      <c r="C1880" s="185"/>
      <c r="D1880" s="185"/>
    </row>
    <row r="1881" spans="1:4" s="107" customFormat="1">
      <c r="A1881" s="185"/>
      <c r="B1881" s="185"/>
      <c r="C1881" s="185"/>
      <c r="D1881" s="185"/>
    </row>
    <row r="1882" spans="1:4" s="107" customFormat="1">
      <c r="A1882" s="185"/>
      <c r="B1882" s="185"/>
      <c r="C1882" s="185"/>
      <c r="D1882" s="185"/>
    </row>
    <row r="1883" spans="1:4" s="107" customFormat="1">
      <c r="A1883" s="185"/>
      <c r="B1883" s="185"/>
      <c r="C1883" s="185"/>
      <c r="D1883" s="185"/>
    </row>
    <row r="1884" spans="1:4" s="107" customFormat="1">
      <c r="A1884" s="185"/>
      <c r="B1884" s="185"/>
      <c r="C1884" s="185"/>
      <c r="D1884" s="185"/>
    </row>
    <row r="1885" spans="1:4" s="107" customFormat="1">
      <c r="A1885" s="185"/>
      <c r="B1885" s="185"/>
      <c r="C1885" s="185"/>
      <c r="D1885" s="185"/>
    </row>
    <row r="1886" spans="1:4" s="107" customFormat="1">
      <c r="A1886" s="185"/>
      <c r="B1886" s="185"/>
      <c r="C1886" s="185"/>
      <c r="D1886" s="185"/>
    </row>
    <row r="1887" spans="1:4" s="107" customFormat="1">
      <c r="A1887" s="185"/>
      <c r="B1887" s="185"/>
      <c r="C1887" s="185"/>
      <c r="D1887" s="185"/>
    </row>
    <row r="1888" spans="1:4" s="107" customFormat="1">
      <c r="A1888" s="185"/>
      <c r="B1888" s="185"/>
      <c r="C1888" s="185"/>
      <c r="D1888" s="185"/>
    </row>
    <row r="1889" spans="1:4" s="107" customFormat="1">
      <c r="A1889" s="185"/>
      <c r="B1889" s="185"/>
      <c r="C1889" s="185"/>
      <c r="D1889" s="185"/>
    </row>
    <row r="1890" spans="1:4" s="107" customFormat="1">
      <c r="A1890" s="185"/>
      <c r="B1890" s="185"/>
      <c r="C1890" s="185"/>
      <c r="D1890" s="185"/>
    </row>
    <row r="1891" spans="1:4" s="107" customFormat="1">
      <c r="A1891" s="185"/>
      <c r="B1891" s="185"/>
      <c r="C1891" s="185"/>
      <c r="D1891" s="185"/>
    </row>
    <row r="1892" spans="1:4" s="107" customFormat="1">
      <c r="A1892" s="185"/>
      <c r="B1892" s="185"/>
      <c r="C1892" s="185"/>
      <c r="D1892" s="185"/>
    </row>
    <row r="1893" spans="1:4" s="107" customFormat="1">
      <c r="A1893" s="185"/>
      <c r="B1893" s="185"/>
      <c r="C1893" s="185"/>
      <c r="D1893" s="185"/>
    </row>
    <row r="1894" spans="1:4" s="107" customFormat="1">
      <c r="A1894" s="185"/>
      <c r="B1894" s="185"/>
      <c r="C1894" s="185"/>
      <c r="D1894" s="185"/>
    </row>
    <row r="1895" spans="1:4" s="107" customFormat="1">
      <c r="A1895" s="185"/>
      <c r="B1895" s="185"/>
      <c r="C1895" s="185"/>
      <c r="D1895" s="185"/>
    </row>
    <row r="1896" spans="1:4" s="107" customFormat="1">
      <c r="A1896" s="185"/>
      <c r="B1896" s="185"/>
      <c r="C1896" s="185"/>
      <c r="D1896" s="185"/>
    </row>
    <row r="1897" spans="1:4" s="107" customFormat="1">
      <c r="A1897" s="185"/>
      <c r="B1897" s="185"/>
      <c r="C1897" s="185"/>
      <c r="D1897" s="185"/>
    </row>
    <row r="1898" spans="1:4" s="107" customFormat="1">
      <c r="A1898" s="185"/>
      <c r="B1898" s="185"/>
      <c r="C1898" s="185"/>
      <c r="D1898" s="185"/>
    </row>
    <row r="1899" spans="1:4" s="107" customFormat="1">
      <c r="A1899" s="185"/>
      <c r="B1899" s="185"/>
      <c r="C1899" s="185"/>
      <c r="D1899" s="185"/>
    </row>
    <row r="1900" spans="1:4" s="107" customFormat="1">
      <c r="A1900" s="185"/>
      <c r="B1900" s="185"/>
      <c r="C1900" s="185"/>
      <c r="D1900" s="185"/>
    </row>
    <row r="1901" spans="1:4" s="107" customFormat="1">
      <c r="A1901" s="185"/>
      <c r="B1901" s="185"/>
      <c r="C1901" s="185"/>
      <c r="D1901" s="185"/>
    </row>
    <row r="1902" spans="1:4" s="107" customFormat="1">
      <c r="A1902" s="185"/>
      <c r="B1902" s="185"/>
      <c r="C1902" s="185"/>
      <c r="D1902" s="185"/>
    </row>
    <row r="1903" spans="1:4" s="107" customFormat="1">
      <c r="A1903" s="185"/>
      <c r="B1903" s="185"/>
      <c r="C1903" s="185"/>
      <c r="D1903" s="185"/>
    </row>
    <row r="1904" spans="1:4" s="107" customFormat="1">
      <c r="A1904" s="185"/>
      <c r="B1904" s="185"/>
      <c r="C1904" s="185"/>
      <c r="D1904" s="185"/>
    </row>
    <row r="1905" spans="1:4" s="107" customFormat="1">
      <c r="A1905" s="185"/>
      <c r="B1905" s="185"/>
      <c r="C1905" s="185"/>
      <c r="D1905" s="185"/>
    </row>
    <row r="1906" spans="1:4" s="107" customFormat="1">
      <c r="A1906" s="185"/>
      <c r="B1906" s="185"/>
      <c r="C1906" s="185"/>
      <c r="D1906" s="185"/>
    </row>
    <row r="1907" spans="1:4" s="107" customFormat="1">
      <c r="A1907" s="185"/>
      <c r="B1907" s="185"/>
      <c r="C1907" s="185"/>
      <c r="D1907" s="185"/>
    </row>
    <row r="1908" spans="1:4" s="107" customFormat="1">
      <c r="A1908" s="185"/>
      <c r="B1908" s="185"/>
      <c r="C1908" s="185"/>
      <c r="D1908" s="185"/>
    </row>
    <row r="1909" spans="1:4" s="107" customFormat="1">
      <c r="A1909" s="185"/>
      <c r="B1909" s="185"/>
      <c r="C1909" s="185"/>
      <c r="D1909" s="185"/>
    </row>
    <row r="1910" spans="1:4" s="107" customFormat="1">
      <c r="A1910" s="185"/>
      <c r="B1910" s="185"/>
      <c r="C1910" s="185"/>
      <c r="D1910" s="185"/>
    </row>
    <row r="1911" spans="1:4" s="107" customFormat="1">
      <c r="A1911" s="185"/>
      <c r="B1911" s="185"/>
      <c r="C1911" s="185"/>
      <c r="D1911" s="185"/>
    </row>
    <row r="1912" spans="1:4" s="107" customFormat="1">
      <c r="A1912" s="185"/>
      <c r="B1912" s="185"/>
      <c r="C1912" s="185"/>
      <c r="D1912" s="185"/>
    </row>
    <row r="1913" spans="1:4" s="107" customFormat="1">
      <c r="A1913" s="185"/>
      <c r="B1913" s="185"/>
      <c r="C1913" s="185"/>
      <c r="D1913" s="185"/>
    </row>
    <row r="1914" spans="1:4" s="107" customFormat="1">
      <c r="A1914" s="185"/>
      <c r="B1914" s="185"/>
      <c r="C1914" s="185"/>
      <c r="D1914" s="185"/>
    </row>
    <row r="1915" spans="1:4" s="107" customFormat="1">
      <c r="A1915" s="185"/>
      <c r="B1915" s="185"/>
      <c r="C1915" s="185"/>
      <c r="D1915" s="185"/>
    </row>
    <row r="1916" spans="1:4" s="107" customFormat="1">
      <c r="A1916" s="185"/>
      <c r="B1916" s="185"/>
      <c r="C1916" s="185"/>
      <c r="D1916" s="185"/>
    </row>
    <row r="1917" spans="1:4" s="107" customFormat="1">
      <c r="A1917" s="185"/>
      <c r="B1917" s="185"/>
      <c r="C1917" s="185"/>
      <c r="D1917" s="185"/>
    </row>
    <row r="1918" spans="1:4" s="107" customFormat="1">
      <c r="A1918" s="185"/>
      <c r="B1918" s="185"/>
      <c r="C1918" s="185"/>
      <c r="D1918" s="185"/>
    </row>
    <row r="1919" spans="1:4" s="107" customFormat="1">
      <c r="A1919" s="185"/>
      <c r="B1919" s="185"/>
      <c r="C1919" s="185"/>
      <c r="D1919" s="185"/>
    </row>
    <row r="1920" spans="1:4" s="107" customFormat="1">
      <c r="A1920" s="185"/>
      <c r="B1920" s="185"/>
      <c r="C1920" s="185"/>
      <c r="D1920" s="185"/>
    </row>
    <row r="1921" spans="1:4" s="107" customFormat="1">
      <c r="A1921" s="185"/>
      <c r="B1921" s="185"/>
      <c r="C1921" s="185"/>
      <c r="D1921" s="185"/>
    </row>
    <row r="1922" spans="1:4" s="107" customFormat="1">
      <c r="A1922" s="185"/>
      <c r="B1922" s="185"/>
      <c r="C1922" s="185"/>
      <c r="D1922" s="185"/>
    </row>
    <row r="1923" spans="1:4" s="107" customFormat="1">
      <c r="A1923" s="185"/>
      <c r="B1923" s="185"/>
      <c r="C1923" s="185"/>
      <c r="D1923" s="185"/>
    </row>
    <row r="1924" spans="1:4" s="107" customFormat="1">
      <c r="A1924" s="185"/>
      <c r="B1924" s="185"/>
      <c r="C1924" s="185"/>
      <c r="D1924" s="185"/>
    </row>
    <row r="1925" spans="1:4" s="107" customFormat="1">
      <c r="A1925" s="185"/>
      <c r="B1925" s="185"/>
      <c r="C1925" s="185"/>
      <c r="D1925" s="185"/>
    </row>
    <row r="1926" spans="1:4" s="107" customFormat="1">
      <c r="A1926" s="185"/>
      <c r="B1926" s="185"/>
      <c r="C1926" s="185"/>
      <c r="D1926" s="185"/>
    </row>
    <row r="1927" spans="1:4" s="107" customFormat="1">
      <c r="A1927" s="185"/>
      <c r="B1927" s="185"/>
      <c r="C1927" s="185"/>
      <c r="D1927" s="185"/>
    </row>
    <row r="1928" spans="1:4" s="107" customFormat="1">
      <c r="A1928" s="185"/>
      <c r="B1928" s="185"/>
      <c r="C1928" s="185"/>
      <c r="D1928" s="185"/>
    </row>
    <row r="1929" spans="1:4" s="107" customFormat="1">
      <c r="A1929" s="185"/>
      <c r="B1929" s="185"/>
      <c r="C1929" s="185"/>
      <c r="D1929" s="185"/>
    </row>
    <row r="1930" spans="1:4" s="107" customFormat="1">
      <c r="A1930" s="185"/>
      <c r="B1930" s="185"/>
      <c r="C1930" s="185"/>
      <c r="D1930" s="185"/>
    </row>
    <row r="1931" spans="1:4" s="107" customFormat="1">
      <c r="A1931" s="185"/>
      <c r="B1931" s="185"/>
      <c r="C1931" s="185"/>
      <c r="D1931" s="185"/>
    </row>
    <row r="1932" spans="1:4" s="107" customFormat="1">
      <c r="A1932" s="185"/>
      <c r="B1932" s="185"/>
      <c r="C1932" s="185"/>
      <c r="D1932" s="185"/>
    </row>
    <row r="1933" spans="1:4" s="107" customFormat="1">
      <c r="A1933" s="185"/>
      <c r="B1933" s="185"/>
      <c r="C1933" s="185"/>
      <c r="D1933" s="185"/>
    </row>
    <row r="1934" spans="1:4" s="107" customFormat="1">
      <c r="A1934" s="185"/>
      <c r="B1934" s="185"/>
      <c r="C1934" s="185"/>
      <c r="D1934" s="185"/>
    </row>
    <row r="1935" spans="1:4" s="107" customFormat="1">
      <c r="A1935" s="185"/>
      <c r="B1935" s="185"/>
      <c r="C1935" s="185"/>
      <c r="D1935" s="185"/>
    </row>
    <row r="1936" spans="1:4" s="107" customFormat="1">
      <c r="A1936" s="185"/>
      <c r="B1936" s="185"/>
      <c r="C1936" s="185"/>
      <c r="D1936" s="185"/>
    </row>
    <row r="1937" spans="1:4" s="107" customFormat="1">
      <c r="A1937" s="185"/>
      <c r="B1937" s="185"/>
      <c r="C1937" s="185"/>
      <c r="D1937" s="185"/>
    </row>
    <row r="1938" spans="1:4" s="107" customFormat="1">
      <c r="A1938" s="185"/>
      <c r="B1938" s="185"/>
      <c r="C1938" s="185"/>
      <c r="D1938" s="185"/>
    </row>
    <row r="1939" spans="1:4" s="107" customFormat="1">
      <c r="A1939" s="185"/>
      <c r="B1939" s="185"/>
      <c r="C1939" s="185"/>
      <c r="D1939" s="185"/>
    </row>
    <row r="1940" spans="1:4" s="107" customFormat="1">
      <c r="A1940" s="185"/>
      <c r="B1940" s="185"/>
      <c r="C1940" s="185"/>
      <c r="D1940" s="185"/>
    </row>
    <row r="1941" spans="1:4" s="107" customFormat="1">
      <c r="A1941" s="185"/>
      <c r="B1941" s="185"/>
      <c r="C1941" s="185"/>
      <c r="D1941" s="185"/>
    </row>
    <row r="1942" spans="1:4" s="107" customFormat="1">
      <c r="A1942" s="185"/>
      <c r="B1942" s="185"/>
      <c r="C1942" s="185"/>
      <c r="D1942" s="185"/>
    </row>
    <row r="1943" spans="1:4" s="107" customFormat="1">
      <c r="A1943" s="185"/>
      <c r="B1943" s="185"/>
      <c r="C1943" s="185"/>
      <c r="D1943" s="185"/>
    </row>
    <row r="1944" spans="1:4" s="107" customFormat="1">
      <c r="A1944" s="185"/>
      <c r="B1944" s="185"/>
      <c r="C1944" s="185"/>
      <c r="D1944" s="185"/>
    </row>
    <row r="1945" spans="1:4" s="107" customFormat="1">
      <c r="A1945" s="185"/>
      <c r="B1945" s="185"/>
      <c r="C1945" s="185"/>
      <c r="D1945" s="185"/>
    </row>
    <row r="1946" spans="1:4" s="107" customFormat="1">
      <c r="A1946" s="185"/>
      <c r="B1946" s="185"/>
      <c r="C1946" s="185"/>
      <c r="D1946" s="185"/>
    </row>
    <row r="1947" spans="1:4" s="107" customFormat="1">
      <c r="A1947" s="185"/>
      <c r="B1947" s="185"/>
      <c r="C1947" s="185"/>
      <c r="D1947" s="185"/>
    </row>
    <row r="1948" spans="1:4" s="107" customFormat="1">
      <c r="A1948" s="185"/>
      <c r="B1948" s="185"/>
      <c r="C1948" s="185"/>
      <c r="D1948" s="185"/>
    </row>
    <row r="1949" spans="1:4" s="107" customFormat="1">
      <c r="A1949" s="185"/>
      <c r="B1949" s="185"/>
      <c r="C1949" s="185"/>
      <c r="D1949" s="185"/>
    </row>
    <row r="1950" spans="1:4" s="107" customFormat="1">
      <c r="A1950" s="185"/>
      <c r="B1950" s="185"/>
      <c r="C1950" s="185"/>
      <c r="D1950" s="185"/>
    </row>
    <row r="1951" spans="1:4" s="107" customFormat="1">
      <c r="A1951" s="185"/>
      <c r="B1951" s="185"/>
      <c r="C1951" s="185"/>
      <c r="D1951" s="185"/>
    </row>
    <row r="1952" spans="1:4" s="107" customFormat="1">
      <c r="A1952" s="185"/>
      <c r="B1952" s="185"/>
      <c r="C1952" s="185"/>
      <c r="D1952" s="185"/>
    </row>
    <row r="1953" spans="1:4" s="107" customFormat="1">
      <c r="A1953" s="185"/>
      <c r="B1953" s="185"/>
      <c r="C1953" s="185"/>
      <c r="D1953" s="185"/>
    </row>
    <row r="1954" spans="1:4" s="107" customFormat="1">
      <c r="A1954" s="185"/>
      <c r="B1954" s="185"/>
      <c r="C1954" s="185"/>
      <c r="D1954" s="185"/>
    </row>
    <row r="1955" spans="1:4" s="107" customFormat="1">
      <c r="A1955" s="185"/>
      <c r="B1955" s="185"/>
      <c r="C1955" s="185"/>
      <c r="D1955" s="185"/>
    </row>
    <row r="1956" spans="1:4" s="107" customFormat="1">
      <c r="A1956" s="185"/>
      <c r="B1956" s="185"/>
      <c r="C1956" s="185"/>
      <c r="D1956" s="185"/>
    </row>
    <row r="1957" spans="1:4" s="107" customFormat="1">
      <c r="A1957" s="185"/>
      <c r="B1957" s="185"/>
      <c r="C1957" s="185"/>
      <c r="D1957" s="185"/>
    </row>
    <row r="1958" spans="1:4" s="107" customFormat="1">
      <c r="A1958" s="185"/>
      <c r="B1958" s="185"/>
      <c r="C1958" s="185"/>
      <c r="D1958" s="185"/>
    </row>
    <row r="1959" spans="1:4" s="107" customFormat="1">
      <c r="A1959" s="185"/>
      <c r="B1959" s="185"/>
      <c r="C1959" s="185"/>
      <c r="D1959" s="185"/>
    </row>
    <row r="1960" spans="1:4" s="107" customFormat="1">
      <c r="A1960" s="185"/>
      <c r="B1960" s="185"/>
      <c r="C1960" s="185"/>
      <c r="D1960" s="185"/>
    </row>
    <row r="1961" spans="1:4" s="107" customFormat="1">
      <c r="A1961" s="185"/>
      <c r="B1961" s="185"/>
      <c r="C1961" s="185"/>
      <c r="D1961" s="185"/>
    </row>
    <row r="1962" spans="1:4" s="107" customFormat="1">
      <c r="A1962" s="185"/>
      <c r="B1962" s="185"/>
      <c r="C1962" s="185"/>
      <c r="D1962" s="185"/>
    </row>
    <row r="1963" spans="1:4" s="107" customFormat="1">
      <c r="A1963" s="185"/>
      <c r="B1963" s="185"/>
      <c r="C1963" s="185"/>
      <c r="D1963" s="185"/>
    </row>
    <row r="1964" spans="1:4" s="107" customFormat="1">
      <c r="A1964" s="185"/>
      <c r="B1964" s="185"/>
      <c r="C1964" s="185"/>
      <c r="D1964" s="185"/>
    </row>
    <row r="1965" spans="1:4" s="107" customFormat="1">
      <c r="A1965" s="185"/>
      <c r="B1965" s="185"/>
      <c r="C1965" s="185"/>
      <c r="D1965" s="185"/>
    </row>
    <row r="1966" spans="1:4" s="107" customFormat="1">
      <c r="A1966" s="185"/>
      <c r="B1966" s="185"/>
      <c r="C1966" s="185"/>
      <c r="D1966" s="185"/>
    </row>
    <row r="1967" spans="1:4" s="107" customFormat="1">
      <c r="A1967" s="185"/>
      <c r="B1967" s="185"/>
      <c r="C1967" s="185"/>
      <c r="D1967" s="185"/>
    </row>
    <row r="1968" spans="1:4" s="107" customFormat="1">
      <c r="A1968" s="185"/>
      <c r="B1968" s="185"/>
      <c r="C1968" s="185"/>
      <c r="D1968" s="185"/>
    </row>
    <row r="1969" spans="1:4" s="107" customFormat="1">
      <c r="A1969" s="185"/>
      <c r="B1969" s="185"/>
      <c r="C1969" s="185"/>
      <c r="D1969" s="185"/>
    </row>
    <row r="1970" spans="1:4" s="107" customFormat="1">
      <c r="A1970" s="185"/>
      <c r="B1970" s="185"/>
      <c r="C1970" s="185"/>
      <c r="D1970" s="185"/>
    </row>
    <row r="1971" spans="1:4" s="107" customFormat="1">
      <c r="A1971" s="185"/>
      <c r="B1971" s="185"/>
      <c r="C1971" s="185"/>
      <c r="D1971" s="185"/>
    </row>
    <row r="1972" spans="1:4" s="107" customFormat="1">
      <c r="A1972" s="185"/>
      <c r="B1972" s="185"/>
      <c r="C1972" s="185"/>
      <c r="D1972" s="185"/>
    </row>
    <row r="1973" spans="1:4" s="107" customFormat="1">
      <c r="A1973" s="185"/>
      <c r="B1973" s="185"/>
      <c r="C1973" s="185"/>
      <c r="D1973" s="185"/>
    </row>
    <row r="1974" spans="1:4" s="107" customFormat="1">
      <c r="A1974" s="185"/>
      <c r="B1974" s="185"/>
      <c r="C1974" s="185"/>
      <c r="D1974" s="185"/>
    </row>
    <row r="1975" spans="1:4" s="107" customFormat="1">
      <c r="A1975" s="185"/>
      <c r="B1975" s="185"/>
      <c r="C1975" s="185"/>
      <c r="D1975" s="185"/>
    </row>
    <row r="1976" spans="1:4" s="107" customFormat="1">
      <c r="A1976" s="185"/>
      <c r="B1976" s="185"/>
      <c r="C1976" s="185"/>
      <c r="D1976" s="185"/>
    </row>
    <row r="1977" spans="1:4" s="107" customFormat="1">
      <c r="A1977" s="185"/>
      <c r="B1977" s="185"/>
      <c r="C1977" s="185"/>
      <c r="D1977" s="185"/>
    </row>
    <row r="1978" spans="1:4" s="107" customFormat="1">
      <c r="A1978" s="185"/>
      <c r="B1978" s="185"/>
      <c r="C1978" s="185"/>
      <c r="D1978" s="185"/>
    </row>
    <row r="1979" spans="1:4" s="107" customFormat="1">
      <c r="A1979" s="185"/>
      <c r="B1979" s="185"/>
      <c r="C1979" s="185"/>
      <c r="D1979" s="185"/>
    </row>
    <row r="1980" spans="1:4" s="107" customFormat="1">
      <c r="A1980" s="185"/>
      <c r="B1980" s="185"/>
      <c r="C1980" s="185"/>
      <c r="D1980" s="185"/>
    </row>
    <row r="1981" spans="1:4" s="107" customFormat="1">
      <c r="A1981" s="185"/>
      <c r="B1981" s="185"/>
      <c r="C1981" s="185"/>
      <c r="D1981" s="185"/>
    </row>
    <row r="1982" spans="1:4" s="107" customFormat="1">
      <c r="A1982" s="185"/>
      <c r="B1982" s="185"/>
      <c r="C1982" s="185"/>
      <c r="D1982" s="185"/>
    </row>
    <row r="1983" spans="1:4" s="107" customFormat="1">
      <c r="A1983" s="185"/>
      <c r="B1983" s="185"/>
      <c r="C1983" s="185"/>
      <c r="D1983" s="185"/>
    </row>
    <row r="1984" spans="1:4" s="107" customFormat="1">
      <c r="A1984" s="185"/>
      <c r="B1984" s="185"/>
      <c r="C1984" s="185"/>
      <c r="D1984" s="185"/>
    </row>
    <row r="1985" spans="1:4" s="107" customFormat="1">
      <c r="A1985" s="185"/>
      <c r="B1985" s="185"/>
      <c r="C1985" s="185"/>
      <c r="D1985" s="185"/>
    </row>
    <row r="1986" spans="1:4" s="107" customFormat="1">
      <c r="A1986" s="185"/>
      <c r="B1986" s="185"/>
      <c r="C1986" s="185"/>
      <c r="D1986" s="185"/>
    </row>
    <row r="1987" spans="1:4" s="107" customFormat="1">
      <c r="A1987" s="185"/>
      <c r="B1987" s="185"/>
      <c r="C1987" s="185"/>
      <c r="D1987" s="185"/>
    </row>
    <row r="1988" spans="1:4" s="107" customFormat="1">
      <c r="A1988" s="185"/>
      <c r="B1988" s="185"/>
      <c r="C1988" s="185"/>
      <c r="D1988" s="185"/>
    </row>
    <row r="1989" spans="1:4" s="107" customFormat="1">
      <c r="A1989" s="185"/>
      <c r="B1989" s="185"/>
      <c r="C1989" s="185"/>
      <c r="D1989" s="185"/>
    </row>
    <row r="1990" spans="1:4" s="107" customFormat="1">
      <c r="A1990" s="185"/>
      <c r="B1990" s="185"/>
      <c r="C1990" s="185"/>
      <c r="D1990" s="185"/>
    </row>
    <row r="1991" spans="1:4" s="107" customFormat="1">
      <c r="A1991" s="185"/>
      <c r="B1991" s="185"/>
      <c r="C1991" s="185"/>
      <c r="D1991" s="185"/>
    </row>
    <row r="1992" spans="1:4" s="107" customFormat="1">
      <c r="A1992" s="185"/>
      <c r="B1992" s="185"/>
      <c r="C1992" s="185"/>
      <c r="D1992" s="185"/>
    </row>
    <row r="1993" spans="1:4" s="107" customFormat="1">
      <c r="A1993" s="185"/>
      <c r="B1993" s="185"/>
      <c r="C1993" s="185"/>
      <c r="D1993" s="185"/>
    </row>
    <row r="1994" spans="1:4" s="107" customFormat="1">
      <c r="A1994" s="185"/>
      <c r="B1994" s="185"/>
      <c r="C1994" s="185"/>
      <c r="D1994" s="185"/>
    </row>
    <row r="1995" spans="1:4" s="107" customFormat="1">
      <c r="A1995" s="185"/>
      <c r="B1995" s="185"/>
      <c r="C1995" s="185"/>
      <c r="D1995" s="185"/>
    </row>
    <row r="1996" spans="1:4" s="107" customFormat="1">
      <c r="A1996" s="185"/>
      <c r="B1996" s="185"/>
      <c r="C1996" s="185"/>
      <c r="D1996" s="185"/>
    </row>
    <row r="1997" spans="1:4" s="107" customFormat="1">
      <c r="A1997" s="185"/>
      <c r="B1997" s="185"/>
      <c r="C1997" s="185"/>
      <c r="D1997" s="185"/>
    </row>
    <row r="1998" spans="1:4" s="107" customFormat="1">
      <c r="A1998" s="185"/>
      <c r="B1998" s="185"/>
      <c r="C1998" s="185"/>
      <c r="D1998" s="185"/>
    </row>
    <row r="1999" spans="1:4" s="107" customFormat="1">
      <c r="A1999" s="185"/>
      <c r="B1999" s="185"/>
      <c r="C1999" s="185"/>
      <c r="D1999" s="185"/>
    </row>
    <row r="2000" spans="1:4" s="107" customFormat="1">
      <c r="A2000" s="185"/>
      <c r="B2000" s="185"/>
      <c r="C2000" s="185"/>
      <c r="D2000" s="185"/>
    </row>
    <row r="2001" spans="1:4" s="107" customFormat="1">
      <c r="A2001" s="185"/>
      <c r="B2001" s="185"/>
      <c r="C2001" s="185"/>
      <c r="D2001" s="185"/>
    </row>
    <row r="2002" spans="1:4" s="107" customFormat="1">
      <c r="A2002" s="185"/>
      <c r="B2002" s="185"/>
      <c r="C2002" s="185"/>
      <c r="D2002" s="185"/>
    </row>
    <row r="2003" spans="1:4" s="107" customFormat="1">
      <c r="A2003" s="185"/>
      <c r="B2003" s="185"/>
      <c r="C2003" s="185"/>
      <c r="D2003" s="185"/>
    </row>
    <row r="2004" spans="1:4" s="107" customFormat="1">
      <c r="A2004" s="185"/>
      <c r="B2004" s="185"/>
      <c r="C2004" s="185"/>
      <c r="D2004" s="185"/>
    </row>
    <row r="2005" spans="1:4" s="107" customFormat="1">
      <c r="A2005" s="185"/>
      <c r="B2005" s="185"/>
      <c r="C2005" s="185"/>
      <c r="D2005" s="185"/>
    </row>
    <row r="2006" spans="1:4" s="107" customFormat="1">
      <c r="A2006" s="185"/>
      <c r="B2006" s="185"/>
      <c r="C2006" s="185"/>
      <c r="D2006" s="185"/>
    </row>
    <row r="2007" spans="1:4" s="107" customFormat="1">
      <c r="A2007" s="185"/>
      <c r="B2007" s="185"/>
      <c r="C2007" s="185"/>
      <c r="D2007" s="185"/>
    </row>
    <row r="2008" spans="1:4" s="107" customFormat="1">
      <c r="A2008" s="185"/>
      <c r="B2008" s="185"/>
      <c r="C2008" s="185"/>
      <c r="D2008" s="185"/>
    </row>
    <row r="2009" spans="1:4" s="107" customFormat="1">
      <c r="A2009" s="185"/>
      <c r="B2009" s="185"/>
      <c r="C2009" s="185"/>
      <c r="D2009" s="185"/>
    </row>
    <row r="2010" spans="1:4" s="107" customFormat="1">
      <c r="A2010" s="185"/>
      <c r="B2010" s="185"/>
      <c r="C2010" s="185"/>
      <c r="D2010" s="185"/>
    </row>
    <row r="2011" spans="1:4" s="107" customFormat="1">
      <c r="A2011" s="185"/>
      <c r="B2011" s="185"/>
      <c r="C2011" s="185"/>
      <c r="D2011" s="185"/>
    </row>
    <row r="2012" spans="1:4" s="107" customFormat="1">
      <c r="A2012" s="185"/>
      <c r="B2012" s="185"/>
      <c r="C2012" s="185"/>
      <c r="D2012" s="185"/>
    </row>
    <row r="2013" spans="1:4" s="107" customFormat="1">
      <c r="A2013" s="185"/>
      <c r="B2013" s="185"/>
      <c r="C2013" s="185"/>
      <c r="D2013" s="185"/>
    </row>
    <row r="2014" spans="1:4" s="107" customFormat="1">
      <c r="A2014" s="185"/>
      <c r="B2014" s="185"/>
      <c r="C2014" s="185"/>
      <c r="D2014" s="185"/>
    </row>
    <row r="2015" spans="1:4" s="107" customFormat="1">
      <c r="A2015" s="185"/>
      <c r="B2015" s="185"/>
      <c r="C2015" s="185"/>
      <c r="D2015" s="185"/>
    </row>
    <row r="2016" spans="1:4" s="107" customFormat="1">
      <c r="A2016" s="185"/>
      <c r="B2016" s="185"/>
      <c r="C2016" s="185"/>
      <c r="D2016" s="185"/>
    </row>
    <row r="2017" spans="1:4" s="107" customFormat="1">
      <c r="A2017" s="185"/>
      <c r="B2017" s="185"/>
      <c r="C2017" s="185"/>
      <c r="D2017" s="185"/>
    </row>
    <row r="2018" spans="1:4" s="107" customFormat="1">
      <c r="A2018" s="185"/>
      <c r="B2018" s="185"/>
      <c r="C2018" s="185"/>
      <c r="D2018" s="185"/>
    </row>
    <row r="2019" spans="1:4" s="107" customFormat="1">
      <c r="A2019" s="185"/>
      <c r="B2019" s="185"/>
      <c r="C2019" s="185"/>
      <c r="D2019" s="185"/>
    </row>
    <row r="2020" spans="1:4" s="107" customFormat="1">
      <c r="A2020" s="185"/>
      <c r="B2020" s="185"/>
      <c r="C2020" s="185"/>
      <c r="D2020" s="185"/>
    </row>
    <row r="2021" spans="1:4" s="107" customFormat="1">
      <c r="A2021" s="185"/>
      <c r="B2021" s="185"/>
      <c r="C2021" s="185"/>
      <c r="D2021" s="185"/>
    </row>
    <row r="2022" spans="1:4" s="107" customFormat="1">
      <c r="A2022" s="185"/>
      <c r="B2022" s="185"/>
      <c r="C2022" s="185"/>
      <c r="D2022" s="185"/>
    </row>
    <row r="2023" spans="1:4" s="107" customFormat="1">
      <c r="A2023" s="185"/>
      <c r="B2023" s="185"/>
      <c r="C2023" s="185"/>
      <c r="D2023" s="185"/>
    </row>
    <row r="2024" spans="1:4" s="107" customFormat="1">
      <c r="A2024" s="185"/>
      <c r="B2024" s="185"/>
      <c r="C2024" s="185"/>
      <c r="D2024" s="185"/>
    </row>
    <row r="2025" spans="1:4" s="107" customFormat="1">
      <c r="A2025" s="185"/>
      <c r="B2025" s="185"/>
      <c r="C2025" s="185"/>
      <c r="D2025" s="185"/>
    </row>
    <row r="2026" spans="1:4" s="107" customFormat="1">
      <c r="A2026" s="185"/>
      <c r="B2026" s="185"/>
      <c r="C2026" s="185"/>
      <c r="D2026" s="185"/>
    </row>
    <row r="2027" spans="1:4" s="107" customFormat="1">
      <c r="A2027" s="185"/>
      <c r="B2027" s="185"/>
      <c r="C2027" s="185"/>
      <c r="D2027" s="185"/>
    </row>
    <row r="2028" spans="1:4" s="107" customFormat="1">
      <c r="A2028" s="185"/>
      <c r="B2028" s="185"/>
      <c r="C2028" s="185"/>
      <c r="D2028" s="185"/>
    </row>
    <row r="2029" spans="1:4" s="107" customFormat="1">
      <c r="A2029" s="185"/>
      <c r="B2029" s="185"/>
      <c r="C2029" s="185"/>
      <c r="D2029" s="185"/>
    </row>
    <row r="2030" spans="1:4" s="107" customFormat="1">
      <c r="A2030" s="185"/>
      <c r="B2030" s="185"/>
      <c r="C2030" s="185"/>
      <c r="D2030" s="185"/>
    </row>
    <row r="2031" spans="1:4" s="107" customFormat="1">
      <c r="A2031" s="185"/>
      <c r="B2031" s="185"/>
      <c r="C2031" s="185"/>
      <c r="D2031" s="185"/>
    </row>
    <row r="2032" spans="1:4" s="107" customFormat="1">
      <c r="A2032" s="185"/>
      <c r="B2032" s="185"/>
      <c r="C2032" s="185"/>
      <c r="D2032" s="185"/>
    </row>
    <row r="2033" spans="1:4" s="107" customFormat="1">
      <c r="A2033" s="185"/>
      <c r="B2033" s="185"/>
      <c r="C2033" s="185"/>
      <c r="D2033" s="185"/>
    </row>
    <row r="2034" spans="1:4" s="107" customFormat="1">
      <c r="A2034" s="185"/>
      <c r="B2034" s="185"/>
      <c r="C2034" s="185"/>
      <c r="D2034" s="185"/>
    </row>
    <row r="2035" spans="1:4" s="107" customFormat="1">
      <c r="A2035" s="185"/>
      <c r="B2035" s="185"/>
      <c r="C2035" s="185"/>
      <c r="D2035" s="185"/>
    </row>
    <row r="2036" spans="1:4" s="107" customFormat="1">
      <c r="A2036" s="185"/>
      <c r="B2036" s="185"/>
      <c r="C2036" s="185"/>
      <c r="D2036" s="185"/>
    </row>
    <row r="2037" spans="1:4" s="107" customFormat="1">
      <c r="A2037" s="185"/>
      <c r="B2037" s="185"/>
      <c r="C2037" s="185"/>
      <c r="D2037" s="185"/>
    </row>
    <row r="2038" spans="1:4" s="107" customFormat="1">
      <c r="A2038" s="185"/>
      <c r="B2038" s="185"/>
      <c r="C2038" s="185"/>
      <c r="D2038" s="185"/>
    </row>
    <row r="2039" spans="1:4" s="107" customFormat="1">
      <c r="A2039" s="185"/>
      <c r="B2039" s="185"/>
      <c r="C2039" s="185"/>
      <c r="D2039" s="185"/>
    </row>
    <row r="2040" spans="1:4" s="107" customFormat="1">
      <c r="A2040" s="185"/>
      <c r="B2040" s="185"/>
      <c r="C2040" s="185"/>
      <c r="D2040" s="185"/>
    </row>
    <row r="2041" spans="1:4" s="107" customFormat="1">
      <c r="A2041" s="185"/>
      <c r="B2041" s="185"/>
      <c r="C2041" s="185"/>
      <c r="D2041" s="185"/>
    </row>
    <row r="2042" spans="1:4" s="107" customFormat="1">
      <c r="A2042" s="185"/>
      <c r="B2042" s="185"/>
      <c r="C2042" s="185"/>
      <c r="D2042" s="185"/>
    </row>
    <row r="2043" spans="1:4" s="107" customFormat="1">
      <c r="A2043" s="185"/>
      <c r="B2043" s="185"/>
      <c r="C2043" s="185"/>
      <c r="D2043" s="185"/>
    </row>
    <row r="2044" spans="1:4" s="107" customFormat="1">
      <c r="A2044" s="185"/>
      <c r="B2044" s="185"/>
      <c r="C2044" s="185"/>
      <c r="D2044" s="185"/>
    </row>
    <row r="2045" spans="1:4" s="107" customFormat="1">
      <c r="A2045" s="185"/>
      <c r="B2045" s="185"/>
      <c r="C2045" s="185"/>
      <c r="D2045" s="185"/>
    </row>
    <row r="2046" spans="1:4" s="107" customFormat="1">
      <c r="A2046" s="185"/>
      <c r="B2046" s="185"/>
      <c r="C2046" s="185"/>
      <c r="D2046" s="185"/>
    </row>
    <row r="2047" spans="1:4" s="107" customFormat="1">
      <c r="A2047" s="185"/>
      <c r="B2047" s="185"/>
      <c r="C2047" s="185"/>
      <c r="D2047" s="185"/>
    </row>
    <row r="2048" spans="1:4" s="107" customFormat="1">
      <c r="A2048" s="185"/>
      <c r="B2048" s="185"/>
      <c r="C2048" s="185"/>
      <c r="D2048" s="185"/>
    </row>
    <row r="2049" spans="1:4" s="107" customFormat="1">
      <c r="A2049" s="185"/>
      <c r="B2049" s="185"/>
      <c r="C2049" s="185"/>
      <c r="D2049" s="185"/>
    </row>
    <row r="2050" spans="1:4" s="107" customFormat="1">
      <c r="A2050" s="185"/>
      <c r="B2050" s="185"/>
      <c r="C2050" s="185"/>
      <c r="D2050" s="185"/>
    </row>
    <row r="2051" spans="1:4" s="107" customFormat="1">
      <c r="A2051" s="185"/>
      <c r="B2051" s="185"/>
      <c r="C2051" s="185"/>
      <c r="D2051" s="185"/>
    </row>
    <row r="2052" spans="1:4" s="107" customFormat="1">
      <c r="A2052" s="185"/>
      <c r="B2052" s="185"/>
      <c r="C2052" s="185"/>
      <c r="D2052" s="185"/>
    </row>
    <row r="2053" spans="1:4" s="107" customFormat="1">
      <c r="A2053" s="185"/>
      <c r="B2053" s="185"/>
      <c r="C2053" s="185"/>
      <c r="D2053" s="185"/>
    </row>
    <row r="2054" spans="1:4" s="107" customFormat="1">
      <c r="A2054" s="185"/>
      <c r="B2054" s="185"/>
      <c r="C2054" s="185"/>
      <c r="D2054" s="185"/>
    </row>
    <row r="2055" spans="1:4" s="107" customFormat="1">
      <c r="A2055" s="185"/>
      <c r="B2055" s="185"/>
      <c r="C2055" s="185"/>
      <c r="D2055" s="185"/>
    </row>
    <row r="2056" spans="1:4" s="107" customFormat="1">
      <c r="A2056" s="185"/>
      <c r="B2056" s="185"/>
      <c r="C2056" s="185"/>
      <c r="D2056" s="185"/>
    </row>
    <row r="2057" spans="1:4" s="107" customFormat="1">
      <c r="A2057" s="185"/>
      <c r="B2057" s="185"/>
      <c r="C2057" s="185"/>
      <c r="D2057" s="185"/>
    </row>
    <row r="2058" spans="1:4" s="107" customFormat="1">
      <c r="A2058" s="185"/>
      <c r="B2058" s="185"/>
      <c r="C2058" s="185"/>
      <c r="D2058" s="185"/>
    </row>
    <row r="2059" spans="1:4" s="107" customFormat="1">
      <c r="A2059" s="185"/>
      <c r="B2059" s="185"/>
      <c r="C2059" s="185"/>
      <c r="D2059" s="185"/>
    </row>
    <row r="2060" spans="1:4" s="107" customFormat="1">
      <c r="A2060" s="185"/>
      <c r="B2060" s="185"/>
      <c r="C2060" s="185"/>
      <c r="D2060" s="185"/>
    </row>
    <row r="2061" spans="1:4" s="107" customFormat="1">
      <c r="A2061" s="185"/>
      <c r="B2061" s="185"/>
      <c r="C2061" s="185"/>
      <c r="D2061" s="185"/>
    </row>
    <row r="2062" spans="1:4" s="107" customFormat="1">
      <c r="A2062" s="185"/>
      <c r="B2062" s="185"/>
      <c r="C2062" s="185"/>
      <c r="D2062" s="185"/>
    </row>
    <row r="2063" spans="1:4" s="107" customFormat="1">
      <c r="A2063" s="185"/>
      <c r="B2063" s="185"/>
      <c r="C2063" s="185"/>
      <c r="D2063" s="185"/>
    </row>
    <row r="2064" spans="1:4" s="107" customFormat="1">
      <c r="A2064" s="185"/>
      <c r="B2064" s="185"/>
      <c r="C2064" s="185"/>
      <c r="D2064" s="185"/>
    </row>
    <row r="2065" spans="1:4" s="107" customFormat="1">
      <c r="A2065" s="185"/>
      <c r="B2065" s="185"/>
      <c r="C2065" s="185"/>
      <c r="D2065" s="185"/>
    </row>
    <row r="2066" spans="1:4" s="107" customFormat="1">
      <c r="A2066" s="185"/>
      <c r="B2066" s="185"/>
      <c r="C2066" s="185"/>
      <c r="D2066" s="185"/>
    </row>
    <row r="2067" spans="1:4" s="107" customFormat="1">
      <c r="A2067" s="185"/>
      <c r="B2067" s="185"/>
      <c r="C2067" s="185"/>
      <c r="D2067" s="185"/>
    </row>
    <row r="2068" spans="1:4" s="107" customFormat="1">
      <c r="A2068" s="185"/>
      <c r="B2068" s="185"/>
      <c r="C2068" s="185"/>
      <c r="D2068" s="185"/>
    </row>
    <row r="2069" spans="1:4" s="107" customFormat="1">
      <c r="A2069" s="185"/>
      <c r="B2069" s="185"/>
      <c r="C2069" s="185"/>
      <c r="D2069" s="185"/>
    </row>
    <row r="2070" spans="1:4" s="107" customFormat="1">
      <c r="A2070" s="185"/>
      <c r="B2070" s="185"/>
      <c r="C2070" s="185"/>
      <c r="D2070" s="185"/>
    </row>
    <row r="2071" spans="1:4" s="107" customFormat="1">
      <c r="A2071" s="185"/>
      <c r="B2071" s="185"/>
      <c r="C2071" s="185"/>
      <c r="D2071" s="185"/>
    </row>
    <row r="2072" spans="1:4" s="107" customFormat="1">
      <c r="A2072" s="185"/>
      <c r="B2072" s="185"/>
      <c r="C2072" s="185"/>
      <c r="D2072" s="185"/>
    </row>
    <row r="2073" spans="1:4" s="107" customFormat="1">
      <c r="A2073" s="185"/>
      <c r="B2073" s="185"/>
      <c r="C2073" s="185"/>
      <c r="D2073" s="185"/>
    </row>
    <row r="2074" spans="1:4" s="107" customFormat="1">
      <c r="A2074" s="185"/>
      <c r="B2074" s="185"/>
      <c r="C2074" s="185"/>
      <c r="D2074" s="185"/>
    </row>
    <row r="2075" spans="1:4" s="107" customFormat="1">
      <c r="A2075" s="185"/>
      <c r="B2075" s="185"/>
      <c r="C2075" s="185"/>
      <c r="D2075" s="185"/>
    </row>
    <row r="2076" spans="1:4" s="107" customFormat="1">
      <c r="A2076" s="185"/>
      <c r="B2076" s="185"/>
      <c r="C2076" s="185"/>
      <c r="D2076" s="185"/>
    </row>
    <row r="2077" spans="1:4" s="107" customFormat="1">
      <c r="A2077" s="185"/>
      <c r="B2077" s="185"/>
      <c r="C2077" s="185"/>
      <c r="D2077" s="185"/>
    </row>
    <row r="2078" spans="1:4" s="107" customFormat="1">
      <c r="A2078" s="185"/>
      <c r="B2078" s="185"/>
      <c r="C2078" s="185"/>
      <c r="D2078" s="185"/>
    </row>
    <row r="2079" spans="1:4" s="107" customFormat="1">
      <c r="A2079" s="185"/>
      <c r="B2079" s="185"/>
      <c r="C2079" s="185"/>
      <c r="D2079" s="185"/>
    </row>
    <row r="2080" spans="1:4" s="107" customFormat="1">
      <c r="A2080" s="185"/>
      <c r="B2080" s="185"/>
      <c r="C2080" s="185"/>
      <c r="D2080" s="185"/>
    </row>
    <row r="2081" spans="1:4" s="107" customFormat="1">
      <c r="A2081" s="185"/>
      <c r="B2081" s="185"/>
      <c r="C2081" s="185"/>
      <c r="D2081" s="185"/>
    </row>
    <row r="2082" spans="1:4" s="107" customFormat="1">
      <c r="A2082" s="185"/>
      <c r="B2082" s="185"/>
      <c r="C2082" s="185"/>
      <c r="D2082" s="185"/>
    </row>
    <row r="2083" spans="1:4" s="107" customFormat="1">
      <c r="A2083" s="185"/>
      <c r="B2083" s="185"/>
      <c r="C2083" s="185"/>
      <c r="D2083" s="185"/>
    </row>
    <row r="2084" spans="1:4" s="107" customFormat="1">
      <c r="A2084" s="185"/>
      <c r="B2084" s="185"/>
      <c r="C2084" s="185"/>
      <c r="D2084" s="185"/>
    </row>
    <row r="2085" spans="1:4" s="107" customFormat="1">
      <c r="A2085" s="185"/>
      <c r="B2085" s="185"/>
      <c r="C2085" s="185"/>
      <c r="D2085" s="185"/>
    </row>
    <row r="2086" spans="1:4" s="107" customFormat="1">
      <c r="A2086" s="185"/>
      <c r="B2086" s="185"/>
      <c r="C2086" s="185"/>
      <c r="D2086" s="185"/>
    </row>
    <row r="2087" spans="1:4" s="107" customFormat="1">
      <c r="A2087" s="185"/>
      <c r="B2087" s="185"/>
      <c r="C2087" s="185"/>
      <c r="D2087" s="185"/>
    </row>
    <row r="2088" spans="1:4" s="107" customFormat="1">
      <c r="A2088" s="185"/>
      <c r="B2088" s="185"/>
      <c r="C2088" s="185"/>
      <c r="D2088" s="185"/>
    </row>
    <row r="2089" spans="1:4" s="107" customFormat="1">
      <c r="A2089" s="185"/>
      <c r="B2089" s="185"/>
      <c r="C2089" s="185"/>
      <c r="D2089" s="185"/>
    </row>
    <row r="2090" spans="1:4" s="107" customFormat="1">
      <c r="A2090" s="185"/>
      <c r="B2090" s="185"/>
      <c r="C2090" s="185"/>
      <c r="D2090" s="185"/>
    </row>
    <row r="2091" spans="1:4" s="107" customFormat="1">
      <c r="A2091" s="185"/>
      <c r="B2091" s="185"/>
      <c r="C2091" s="185"/>
      <c r="D2091" s="185"/>
    </row>
    <row r="2092" spans="1:4" s="107" customFormat="1">
      <c r="A2092" s="185"/>
      <c r="B2092" s="185"/>
      <c r="C2092" s="185"/>
      <c r="D2092" s="185"/>
    </row>
    <row r="2093" spans="1:4" s="107" customFormat="1">
      <c r="A2093" s="185"/>
      <c r="B2093" s="185"/>
      <c r="C2093" s="185"/>
      <c r="D2093" s="185"/>
    </row>
    <row r="2094" spans="1:4" s="107" customFormat="1">
      <c r="A2094" s="185"/>
      <c r="B2094" s="185"/>
      <c r="C2094" s="185"/>
      <c r="D2094" s="185"/>
    </row>
    <row r="2095" spans="1:4" s="107" customFormat="1">
      <c r="A2095" s="185"/>
      <c r="B2095" s="185"/>
      <c r="C2095" s="185"/>
      <c r="D2095" s="185"/>
    </row>
    <row r="2096" spans="1:4" s="107" customFormat="1">
      <c r="A2096" s="185"/>
      <c r="B2096" s="185"/>
      <c r="C2096" s="185"/>
      <c r="D2096" s="185"/>
    </row>
    <row r="2097" spans="1:4" s="107" customFormat="1">
      <c r="A2097" s="185"/>
      <c r="B2097" s="185"/>
      <c r="C2097" s="185"/>
      <c r="D2097" s="185"/>
    </row>
    <row r="2098" spans="1:4" s="107" customFormat="1">
      <c r="A2098" s="185"/>
      <c r="B2098" s="185"/>
      <c r="C2098" s="185"/>
      <c r="D2098" s="185"/>
    </row>
    <row r="2099" spans="1:4" s="107" customFormat="1">
      <c r="A2099" s="185"/>
      <c r="B2099" s="185"/>
      <c r="C2099" s="185"/>
      <c r="D2099" s="185"/>
    </row>
    <row r="2100" spans="1:4" s="107" customFormat="1">
      <c r="A2100" s="185"/>
      <c r="B2100" s="185"/>
      <c r="C2100" s="185"/>
      <c r="D2100" s="185"/>
    </row>
    <row r="2101" spans="1:4" s="107" customFormat="1">
      <c r="A2101" s="185"/>
      <c r="B2101" s="185"/>
      <c r="C2101" s="185"/>
      <c r="D2101" s="185"/>
    </row>
    <row r="2102" spans="1:4" s="107" customFormat="1">
      <c r="A2102" s="185"/>
      <c r="B2102" s="185"/>
      <c r="C2102" s="185"/>
      <c r="D2102" s="185"/>
    </row>
    <row r="2103" spans="1:4" s="107" customFormat="1">
      <c r="A2103" s="185"/>
      <c r="B2103" s="185"/>
      <c r="C2103" s="185"/>
      <c r="D2103" s="185"/>
    </row>
    <row r="2104" spans="1:4" s="107" customFormat="1">
      <c r="A2104" s="185"/>
      <c r="B2104" s="185"/>
      <c r="C2104" s="185"/>
      <c r="D2104" s="185"/>
    </row>
    <row r="2105" spans="1:4" s="107" customFormat="1">
      <c r="A2105" s="185"/>
      <c r="B2105" s="185"/>
      <c r="C2105" s="185"/>
      <c r="D2105" s="185"/>
    </row>
    <row r="2106" spans="1:4" s="107" customFormat="1">
      <c r="A2106" s="185"/>
      <c r="B2106" s="185"/>
      <c r="C2106" s="185"/>
      <c r="D2106" s="185"/>
    </row>
    <row r="2107" spans="1:4" s="107" customFormat="1">
      <c r="A2107" s="185"/>
      <c r="B2107" s="185"/>
      <c r="C2107" s="185"/>
      <c r="D2107" s="185"/>
    </row>
    <row r="2108" spans="1:4" s="107" customFormat="1">
      <c r="A2108" s="185"/>
      <c r="B2108" s="185"/>
      <c r="C2108" s="185"/>
      <c r="D2108" s="185"/>
    </row>
    <row r="2109" spans="1:4" s="107" customFormat="1">
      <c r="A2109" s="185"/>
      <c r="B2109" s="185"/>
      <c r="C2109" s="185"/>
      <c r="D2109" s="185"/>
    </row>
    <row r="2110" spans="1:4" s="107" customFormat="1">
      <c r="A2110" s="185"/>
      <c r="B2110" s="185"/>
      <c r="C2110" s="185"/>
      <c r="D2110" s="185"/>
    </row>
    <row r="2111" spans="1:4" s="107" customFormat="1">
      <c r="A2111" s="185"/>
      <c r="B2111" s="185"/>
      <c r="C2111" s="185"/>
      <c r="D2111" s="185"/>
    </row>
    <row r="2112" spans="1:4" s="107" customFormat="1">
      <c r="A2112" s="185"/>
      <c r="B2112" s="185"/>
      <c r="C2112" s="185"/>
      <c r="D2112" s="185"/>
    </row>
    <row r="2113" spans="1:4" s="107" customFormat="1">
      <c r="A2113" s="185"/>
      <c r="B2113" s="185"/>
      <c r="C2113" s="185"/>
      <c r="D2113" s="185"/>
    </row>
    <row r="2114" spans="1:4" s="107" customFormat="1">
      <c r="A2114" s="185"/>
      <c r="B2114" s="185"/>
      <c r="C2114" s="185"/>
      <c r="D2114" s="185"/>
    </row>
    <row r="2115" spans="1:4" s="107" customFormat="1">
      <c r="A2115" s="185"/>
      <c r="B2115" s="185"/>
      <c r="C2115" s="185"/>
      <c r="D2115" s="185"/>
    </row>
    <row r="2116" spans="1:4" s="107" customFormat="1">
      <c r="A2116" s="185"/>
      <c r="B2116" s="185"/>
      <c r="C2116" s="185"/>
      <c r="D2116" s="185"/>
    </row>
    <row r="2117" spans="1:4" s="107" customFormat="1">
      <c r="A2117" s="185"/>
      <c r="B2117" s="185"/>
      <c r="C2117" s="185"/>
      <c r="D2117" s="185"/>
    </row>
    <row r="2118" spans="1:4" s="107" customFormat="1">
      <c r="A2118" s="185"/>
      <c r="B2118" s="185"/>
      <c r="C2118" s="185"/>
      <c r="D2118" s="185"/>
    </row>
    <row r="2119" spans="1:4" s="107" customFormat="1">
      <c r="A2119" s="185"/>
      <c r="B2119" s="185"/>
      <c r="C2119" s="185"/>
      <c r="D2119" s="185"/>
    </row>
    <row r="2120" spans="1:4" s="107" customFormat="1">
      <c r="A2120" s="185"/>
      <c r="B2120" s="185"/>
      <c r="C2120" s="185"/>
      <c r="D2120" s="185"/>
    </row>
    <row r="2121" spans="1:4" s="107" customFormat="1">
      <c r="A2121" s="185"/>
      <c r="B2121" s="185"/>
      <c r="C2121" s="185"/>
      <c r="D2121" s="185"/>
    </row>
    <row r="2122" spans="1:4" s="107" customFormat="1">
      <c r="A2122" s="185"/>
      <c r="B2122" s="185"/>
      <c r="C2122" s="185"/>
      <c r="D2122" s="185"/>
    </row>
    <row r="2123" spans="1:4" s="107" customFormat="1">
      <c r="A2123" s="185"/>
      <c r="B2123" s="185"/>
      <c r="C2123" s="185"/>
      <c r="D2123" s="185"/>
    </row>
    <row r="2124" spans="1:4" s="107" customFormat="1">
      <c r="A2124" s="185"/>
      <c r="B2124" s="185"/>
      <c r="C2124" s="185"/>
      <c r="D2124" s="185"/>
    </row>
    <row r="2125" spans="1:4" s="107" customFormat="1">
      <c r="A2125" s="185"/>
      <c r="B2125" s="185"/>
      <c r="C2125" s="185"/>
      <c r="D2125" s="185"/>
    </row>
    <row r="2126" spans="1:4" s="107" customFormat="1">
      <c r="A2126" s="185"/>
      <c r="B2126" s="185"/>
      <c r="C2126" s="185"/>
      <c r="D2126" s="185"/>
    </row>
    <row r="2127" spans="1:4" s="107" customFormat="1">
      <c r="A2127" s="185"/>
      <c r="B2127" s="185"/>
      <c r="C2127" s="185"/>
      <c r="D2127" s="185"/>
    </row>
    <row r="2128" spans="1:4" s="107" customFormat="1">
      <c r="A2128" s="185"/>
      <c r="B2128" s="185"/>
      <c r="C2128" s="185"/>
      <c r="D2128" s="185"/>
    </row>
    <row r="2129" spans="1:4" s="107" customFormat="1">
      <c r="A2129" s="185"/>
      <c r="B2129" s="185"/>
      <c r="C2129" s="185"/>
      <c r="D2129" s="185"/>
    </row>
    <row r="2130" spans="1:4" s="107" customFormat="1">
      <c r="A2130" s="185"/>
      <c r="B2130" s="185"/>
      <c r="C2130" s="185"/>
      <c r="D2130" s="185"/>
    </row>
    <row r="2131" spans="1:4" s="107" customFormat="1">
      <c r="A2131" s="185"/>
      <c r="B2131" s="185"/>
      <c r="C2131" s="185"/>
      <c r="D2131" s="185"/>
    </row>
    <row r="2132" spans="1:4" s="107" customFormat="1">
      <c r="A2132" s="185"/>
      <c r="B2132" s="185"/>
      <c r="C2132" s="185"/>
      <c r="D2132" s="185"/>
    </row>
    <row r="2133" spans="1:4" s="107" customFormat="1">
      <c r="A2133" s="185"/>
      <c r="B2133" s="185"/>
      <c r="C2133" s="185"/>
      <c r="D2133" s="185"/>
    </row>
    <row r="2134" spans="1:4" s="107" customFormat="1">
      <c r="A2134" s="185"/>
      <c r="B2134" s="185"/>
      <c r="C2134" s="185"/>
      <c r="D2134" s="185"/>
    </row>
    <row r="2135" spans="1:4" s="107" customFormat="1">
      <c r="A2135" s="185"/>
      <c r="B2135" s="185"/>
      <c r="C2135" s="185"/>
      <c r="D2135" s="185"/>
    </row>
    <row r="2136" spans="1:4" s="107" customFormat="1">
      <c r="A2136" s="185"/>
      <c r="B2136" s="185"/>
      <c r="C2136" s="185"/>
      <c r="D2136" s="185"/>
    </row>
    <row r="2137" spans="1:4" s="107" customFormat="1">
      <c r="A2137" s="185"/>
      <c r="B2137" s="185"/>
      <c r="C2137" s="185"/>
      <c r="D2137" s="185"/>
    </row>
    <row r="2138" spans="1:4" s="107" customFormat="1">
      <c r="A2138" s="185"/>
      <c r="B2138" s="185"/>
      <c r="C2138" s="185"/>
      <c r="D2138" s="185"/>
    </row>
    <row r="2139" spans="1:4" s="107" customFormat="1">
      <c r="A2139" s="185"/>
      <c r="B2139" s="185"/>
      <c r="C2139" s="185"/>
      <c r="D2139" s="185"/>
    </row>
    <row r="2140" spans="1:4" s="107" customFormat="1">
      <c r="A2140" s="185"/>
      <c r="B2140" s="185"/>
      <c r="C2140" s="185"/>
      <c r="D2140" s="185"/>
    </row>
    <row r="2141" spans="1:4" s="107" customFormat="1">
      <c r="A2141" s="185"/>
      <c r="B2141" s="185"/>
      <c r="C2141" s="185"/>
      <c r="D2141" s="185"/>
    </row>
    <row r="2142" spans="1:4" s="107" customFormat="1">
      <c r="A2142" s="185"/>
      <c r="B2142" s="185"/>
      <c r="C2142" s="185"/>
      <c r="D2142" s="185"/>
    </row>
    <row r="2143" spans="1:4" s="107" customFormat="1">
      <c r="A2143" s="185"/>
      <c r="B2143" s="185"/>
      <c r="C2143" s="185"/>
      <c r="D2143" s="185"/>
    </row>
    <row r="2144" spans="1:4" s="107" customFormat="1">
      <c r="A2144" s="185"/>
      <c r="B2144" s="185"/>
      <c r="C2144" s="185"/>
      <c r="D2144" s="185"/>
    </row>
    <row r="2145" spans="1:4" s="107" customFormat="1">
      <c r="A2145" s="185"/>
      <c r="B2145" s="185"/>
      <c r="C2145" s="185"/>
      <c r="D2145" s="185"/>
    </row>
    <row r="2146" spans="1:4" s="107" customFormat="1">
      <c r="A2146" s="185"/>
      <c r="B2146" s="185"/>
      <c r="C2146" s="185"/>
      <c r="D2146" s="185"/>
    </row>
    <row r="2147" spans="1:4" s="107" customFormat="1">
      <c r="A2147" s="185"/>
      <c r="B2147" s="185"/>
      <c r="C2147" s="185"/>
      <c r="D2147" s="185"/>
    </row>
    <row r="2148" spans="1:4" s="107" customFormat="1">
      <c r="A2148" s="185"/>
      <c r="B2148" s="185"/>
      <c r="C2148" s="185"/>
      <c r="D2148" s="185"/>
    </row>
    <row r="2149" spans="1:4" s="107" customFormat="1">
      <c r="A2149" s="185"/>
      <c r="B2149" s="185"/>
      <c r="C2149" s="185"/>
      <c r="D2149" s="185"/>
    </row>
    <row r="2150" spans="1:4" s="107" customFormat="1">
      <c r="A2150" s="185"/>
      <c r="B2150" s="185"/>
      <c r="C2150" s="185"/>
      <c r="D2150" s="185"/>
    </row>
    <row r="2151" spans="1:4" s="107" customFormat="1">
      <c r="A2151" s="185"/>
      <c r="B2151" s="185"/>
      <c r="C2151" s="185"/>
      <c r="D2151" s="185"/>
    </row>
    <row r="2152" spans="1:4" s="107" customFormat="1">
      <c r="A2152" s="185"/>
      <c r="B2152" s="185"/>
      <c r="C2152" s="185"/>
      <c r="D2152" s="185"/>
    </row>
    <row r="2153" spans="1:4" s="107" customFormat="1">
      <c r="A2153" s="185"/>
      <c r="B2153" s="185"/>
      <c r="C2153" s="185"/>
      <c r="D2153" s="185"/>
    </row>
    <row r="2154" spans="1:4" s="107" customFormat="1">
      <c r="A2154" s="185"/>
      <c r="B2154" s="185"/>
      <c r="C2154" s="185"/>
      <c r="D2154" s="185"/>
    </row>
    <row r="2155" spans="1:4" s="107" customFormat="1">
      <c r="A2155" s="185"/>
      <c r="B2155" s="185"/>
      <c r="C2155" s="185"/>
      <c r="D2155" s="185"/>
    </row>
    <row r="2156" spans="1:4" s="107" customFormat="1">
      <c r="A2156" s="185"/>
      <c r="B2156" s="185"/>
      <c r="C2156" s="185"/>
      <c r="D2156" s="185"/>
    </row>
    <row r="2157" spans="1:4" s="107" customFormat="1">
      <c r="A2157" s="185"/>
      <c r="B2157" s="185"/>
      <c r="C2157" s="185"/>
      <c r="D2157" s="185"/>
    </row>
    <row r="2158" spans="1:4" s="107" customFormat="1">
      <c r="A2158" s="185"/>
      <c r="B2158" s="185"/>
      <c r="C2158" s="185"/>
      <c r="D2158" s="185"/>
    </row>
    <row r="2159" spans="1:4" s="107" customFormat="1">
      <c r="A2159" s="185"/>
      <c r="B2159" s="185"/>
      <c r="C2159" s="185"/>
      <c r="D2159" s="185"/>
    </row>
    <row r="2160" spans="1:4" s="107" customFormat="1">
      <c r="A2160" s="185"/>
      <c r="B2160" s="185"/>
      <c r="C2160" s="185"/>
      <c r="D2160" s="185"/>
    </row>
    <row r="2161" spans="1:4" s="107" customFormat="1">
      <c r="A2161" s="185"/>
      <c r="B2161" s="185"/>
      <c r="C2161" s="185"/>
      <c r="D2161" s="185"/>
    </row>
    <row r="2162" spans="1:4" s="107" customFormat="1">
      <c r="A2162" s="185"/>
      <c r="B2162" s="185"/>
      <c r="C2162" s="185"/>
      <c r="D2162" s="185"/>
    </row>
    <row r="2163" spans="1:4" s="107" customFormat="1">
      <c r="A2163" s="185"/>
      <c r="B2163" s="185"/>
      <c r="C2163" s="185"/>
      <c r="D2163" s="185"/>
    </row>
    <row r="2164" spans="1:4" s="107" customFormat="1">
      <c r="A2164" s="185"/>
      <c r="B2164" s="185"/>
      <c r="C2164" s="185"/>
      <c r="D2164" s="185"/>
    </row>
    <row r="2165" spans="1:4" s="107" customFormat="1">
      <c r="A2165" s="185"/>
      <c r="B2165" s="185"/>
      <c r="C2165" s="185"/>
      <c r="D2165" s="185"/>
    </row>
    <row r="2166" spans="1:4" s="107" customFormat="1">
      <c r="A2166" s="185"/>
      <c r="B2166" s="185"/>
      <c r="C2166" s="185"/>
      <c r="D2166" s="185"/>
    </row>
    <row r="2167" spans="1:4" s="107" customFormat="1">
      <c r="A2167" s="185"/>
      <c r="B2167" s="185"/>
      <c r="C2167" s="185"/>
      <c r="D2167" s="185"/>
    </row>
    <row r="2168" spans="1:4" s="107" customFormat="1">
      <c r="A2168" s="185"/>
      <c r="B2168" s="185"/>
      <c r="C2168" s="185"/>
      <c r="D2168" s="185"/>
    </row>
    <row r="2169" spans="1:4" s="107" customFormat="1">
      <c r="A2169" s="185"/>
      <c r="B2169" s="185"/>
      <c r="C2169" s="185"/>
      <c r="D2169" s="185"/>
    </row>
    <row r="2170" spans="1:4" s="107" customFormat="1">
      <c r="A2170" s="185"/>
      <c r="B2170" s="185"/>
      <c r="C2170" s="185"/>
      <c r="D2170" s="185"/>
    </row>
    <row r="2171" spans="1:4" s="107" customFormat="1">
      <c r="A2171" s="185"/>
      <c r="B2171" s="185"/>
      <c r="C2171" s="185"/>
      <c r="D2171" s="185"/>
    </row>
    <row r="2172" spans="1:4" s="107" customFormat="1">
      <c r="A2172" s="185"/>
      <c r="B2172" s="185"/>
      <c r="C2172" s="185"/>
      <c r="D2172" s="185"/>
    </row>
    <row r="2173" spans="1:4" s="107" customFormat="1">
      <c r="A2173" s="185"/>
      <c r="B2173" s="185"/>
      <c r="C2173" s="185"/>
      <c r="D2173" s="185"/>
    </row>
    <row r="2174" spans="1:4" s="107" customFormat="1">
      <c r="A2174" s="185"/>
      <c r="B2174" s="185"/>
      <c r="C2174" s="185"/>
      <c r="D2174" s="185"/>
    </row>
    <row r="2175" spans="1:4" s="107" customFormat="1">
      <c r="A2175" s="185"/>
      <c r="B2175" s="185"/>
      <c r="C2175" s="185"/>
      <c r="D2175" s="185"/>
    </row>
    <row r="2176" spans="1:4" s="107" customFormat="1">
      <c r="A2176" s="185"/>
      <c r="B2176" s="185"/>
      <c r="C2176" s="185"/>
      <c r="D2176" s="185"/>
    </row>
    <row r="2177" spans="1:4" s="107" customFormat="1">
      <c r="A2177" s="185"/>
      <c r="B2177" s="185"/>
      <c r="C2177" s="185"/>
      <c r="D2177" s="185"/>
    </row>
    <row r="2178" spans="1:4" s="107" customFormat="1">
      <c r="A2178" s="185"/>
      <c r="B2178" s="185"/>
      <c r="C2178" s="185"/>
      <c r="D2178" s="185"/>
    </row>
    <row r="2179" spans="1:4" s="107" customFormat="1">
      <c r="A2179" s="185"/>
      <c r="B2179" s="185"/>
      <c r="C2179" s="185"/>
      <c r="D2179" s="185"/>
    </row>
  </sheetData>
  <sheetProtection sheet="1" objects="1" scenarios="1" formatCells="0" formatColumns="0" formatRows="0" selectLockedCells="1"/>
  <mergeCells count="45">
    <mergeCell ref="D39:E39"/>
    <mergeCell ref="A28:C28"/>
    <mergeCell ref="D28:F28"/>
    <mergeCell ref="A14:D14"/>
    <mergeCell ref="A21:F21"/>
    <mergeCell ref="A22:F22"/>
    <mergeCell ref="A23:C23"/>
    <mergeCell ref="D23:F23"/>
    <mergeCell ref="A18:D18"/>
    <mergeCell ref="A15:D15"/>
    <mergeCell ref="A16:D16"/>
    <mergeCell ref="A17:D17"/>
    <mergeCell ref="A24:C24"/>
    <mergeCell ref="D24:F24"/>
    <mergeCell ref="A25:C25"/>
    <mergeCell ref="D25:F25"/>
    <mergeCell ref="A27:F27"/>
    <mergeCell ref="A34:C34"/>
    <mergeCell ref="D34:E34"/>
    <mergeCell ref="A36:C36"/>
    <mergeCell ref="A29:C29"/>
    <mergeCell ref="D29:F29"/>
    <mergeCell ref="A31:C31"/>
    <mergeCell ref="D31:F31"/>
    <mergeCell ref="A32:C32"/>
    <mergeCell ref="D32:F32"/>
    <mergeCell ref="A33:C33"/>
    <mergeCell ref="D33:F33"/>
    <mergeCell ref="D35:F35"/>
    <mergeCell ref="A35:C35"/>
    <mergeCell ref="A30:C30"/>
    <mergeCell ref="D30:F30"/>
    <mergeCell ref="B8:F8"/>
    <mergeCell ref="A3:F3"/>
    <mergeCell ref="A4:F4"/>
    <mergeCell ref="A5:C5"/>
    <mergeCell ref="D5:F5"/>
    <mergeCell ref="A6:C6"/>
    <mergeCell ref="D6:F6"/>
    <mergeCell ref="A19:D19"/>
    <mergeCell ref="A13:D13"/>
    <mergeCell ref="A9:F9"/>
    <mergeCell ref="A10:F10"/>
    <mergeCell ref="A11:F11"/>
    <mergeCell ref="A12:D12"/>
  </mergeCells>
  <phoneticPr fontId="4" type="noConversion"/>
  <dataValidations xWindow="756" yWindow="482" count="10">
    <dataValidation allowBlank="1" showInputMessage="1" showErrorMessage="1" prompt="Modifier les contenus bleus et mettre ensuite en noir : _x000a_Enregistrements qualité : indiquez ceux que vous mettrez à disposition d'un auditeur. Il peut s'agir des onglets imprimés et signés de ce fichier d'autodiagnostic" sqref="D24:F24" xr:uid="{00000000-0002-0000-0500-000000000000}"/>
    <dataValidation allowBlank="1" showInputMessage="1" showErrorMessage="1" prompt="Autre document d'appui : Mettre ici, et en noir, tout autre document d'appui éventuel pour cette déclaration" sqref="D25:F26" xr:uid="{00000000-0002-0000-0500-000001000000}"/>
    <dataValidation allowBlank="1" showInputMessage="1" showErrorMessage="1" prompt="Indiquer les NOM et Prénom de la personne indépendante" sqref="A29:C29" xr:uid="{00000000-0002-0000-0500-000002000000}"/>
    <dataValidation allowBlank="1" showInputMessage="1" showErrorMessage="1" prompt="Organisme de la personne indépendante" sqref="A31:C31" xr:uid="{00000000-0002-0000-0500-000003000000}"/>
    <dataValidation allowBlank="1" showInputMessage="1" showErrorMessage="1" prompt="Adresse complète de l'organisme de la personne indépendante" sqref="A32:C32" xr:uid="{00000000-0002-0000-0500-000004000000}"/>
    <dataValidation allowBlank="1" showInputMessage="1" showErrorMessage="1" prompt="Code postal - Ville - Pays de l'organisme de la personne indépendante" sqref="A33:C33" xr:uid="{00000000-0002-0000-0500-000005000000}"/>
    <dataValidation allowBlank="1" showInputMessage="1" showErrorMessage="1" prompt="Tél et email de la personne indépendante" sqref="A34:C34" xr:uid="{00000000-0002-0000-0500-000006000000}"/>
    <dataValidation allowBlank="1" showInputMessage="1" showErrorMessage="1" prompt="Mettre la date de signature par la personne compétente" sqref="A36" xr:uid="{00000000-0002-0000-0500-000007000000}"/>
    <dataValidation allowBlank="1" showInputMessage="1" showErrorMessage="1" prompt="Adresse complète de l'Exploitant des dispositifs médicaux" sqref="D32:F32" xr:uid="{00000000-0002-0000-0500-000008000000}"/>
    <dataValidation allowBlank="1" showInputMessage="1" showErrorMessage="1" prompt="Code postal - Ville - Pays de l'Exploitant" sqref="D33:F33" xr:uid="{00000000-0002-0000-0500-000009000000}"/>
  </dataValidations>
  <printOptions horizontalCentered="1"/>
  <pageMargins left="0.19685039370078741" right="0.19685039370078741" top="0" bottom="0.35314960629921266" header="0" footer="0.11314960629921259"/>
  <pageSetup paperSize="9" orientation="portrait" r:id="rId1"/>
  <headerFooter>
    <oddFooter>&amp;L&amp;"Arial Italique,Italique"&amp;6&amp;K000000Fichier : &amp;F&amp;C&amp;"Arial Italique,Italique"&amp;6&amp;K000000 Onglet : &amp;A&amp;R&amp;"Arial Italique,Italique"&amp;6&amp;K000000Imprimé le &amp;D, page n° &amp;P/&amp;N</oddFooter>
  </headerFooter>
  <extLst>
    <ext xmlns:x14="http://schemas.microsoft.com/office/spreadsheetml/2009/9/main" uri="{CCE6A557-97BC-4b89-ADB6-D9C93CAAB3DF}">
      <x14:dataValidations xmlns:xm="http://schemas.microsoft.com/office/excel/2006/main" xWindow="756" yWindow="482" count="1">
        <x14:dataValidation type="list" allowBlank="1" showInputMessage="1" showErrorMessage="1" xr:uid="{6A62974A-F10B-4641-8B1E-E1C1D6D137F5}">
          <x14:formula1>
            <xm:f>Utilitaires!$L$8:$L$12</xm:f>
          </x14:formula1>
          <xm:sqref>E12</xm:sqref>
        </x14:dataValidation>
      </x14:dataValidations>
    </ext>
    <ext xmlns:mx="http://schemas.microsoft.com/office/mac/excel/2008/main" uri="{64002731-A6B0-56B0-2670-7721B7C09600}">
      <mx:PLV Mode="1"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L13"/>
  <sheetViews>
    <sheetView topLeftCell="A3" zoomScaleNormal="100" workbookViewId="0">
      <selection activeCell="M10" sqref="M10"/>
    </sheetView>
  </sheetViews>
  <sheetFormatPr baseColWidth="10" defaultRowHeight="15"/>
  <cols>
    <col min="1" max="1" width="23.6640625" style="1" customWidth="1"/>
    <col min="2" max="2" width="14.33203125" style="1" customWidth="1"/>
    <col min="3" max="3" width="10.6640625" style="1" customWidth="1"/>
    <col min="4" max="4" width="12.5546875" customWidth="1"/>
    <col min="7" max="7" width="13.33203125" customWidth="1"/>
    <col min="12" max="12" width="18.33203125" style="245" customWidth="1"/>
  </cols>
  <sheetData>
    <row r="1" spans="1:12" ht="15.75" thickBot="1"/>
    <row r="2" spans="1:12" ht="36" customHeight="1">
      <c r="A2" s="240" t="s">
        <v>114</v>
      </c>
      <c r="B2" s="2" t="s">
        <v>115</v>
      </c>
      <c r="D2" s="578" t="s">
        <v>125</v>
      </c>
      <c r="E2" s="579"/>
      <c r="F2" s="579"/>
      <c r="G2" s="580"/>
    </row>
    <row r="3" spans="1:12" ht="30">
      <c r="A3" s="241" t="s">
        <v>235</v>
      </c>
      <c r="B3" s="242" t="s">
        <v>236</v>
      </c>
      <c r="D3" s="11" t="s">
        <v>118</v>
      </c>
      <c r="E3" s="10" t="s">
        <v>119</v>
      </c>
      <c r="F3" s="581" t="s">
        <v>120</v>
      </c>
      <c r="G3" s="582"/>
    </row>
    <row r="4" spans="1:12" ht="50.25" customHeight="1">
      <c r="A4" s="3" t="s">
        <v>126</v>
      </c>
      <c r="B4" s="583" t="s">
        <v>240</v>
      </c>
      <c r="D4" s="8" t="s">
        <v>116</v>
      </c>
      <c r="E4" s="6" t="s">
        <v>123</v>
      </c>
      <c r="F4" s="581" t="s">
        <v>122</v>
      </c>
      <c r="G4" s="582"/>
    </row>
    <row r="5" spans="1:12" ht="47.25" customHeight="1" thickBot="1">
      <c r="A5" s="4" t="s">
        <v>127</v>
      </c>
      <c r="B5" s="584"/>
      <c r="D5" s="9" t="s">
        <v>117</v>
      </c>
      <c r="E5" s="7" t="s">
        <v>124</v>
      </c>
      <c r="F5" s="576" t="s">
        <v>121</v>
      </c>
      <c r="G5" s="577"/>
    </row>
    <row r="6" spans="1:12" ht="15.75" thickBot="1"/>
    <row r="7" spans="1:12" ht="50.1" customHeight="1" thickBot="1">
      <c r="A7" s="563" t="str">
        <f>'Mode d''emploi'!A30:J30</f>
        <v>Echelles d'évaluation utilisées</v>
      </c>
      <c r="B7" s="564"/>
      <c r="C7" s="564"/>
      <c r="D7" s="564"/>
      <c r="E7" s="564"/>
      <c r="F7" s="564"/>
      <c r="G7" s="564"/>
      <c r="H7" s="564"/>
      <c r="I7" s="564"/>
      <c r="J7" s="565"/>
      <c r="L7" s="249" t="s">
        <v>238</v>
      </c>
    </row>
    <row r="8" spans="1:12" ht="50.1" customHeight="1">
      <c r="A8" s="566" t="str">
        <f>'Mode d''emploi'!A31:D31</f>
        <v>Niveaux de RÉALISATION
d'une exigence</v>
      </c>
      <c r="B8" s="567"/>
      <c r="C8" s="567"/>
      <c r="D8" s="567"/>
      <c r="E8" s="568" t="str">
        <f>'Mode d''emploi'!E31:J31</f>
        <v xml:space="preserve">LIBELLÉS des niveaux de CONFORMITE des ARTICLES du règlement </v>
      </c>
      <c r="F8" s="568"/>
      <c r="G8" s="568"/>
      <c r="H8" s="568"/>
      <c r="I8" s="568"/>
      <c r="J8" s="569"/>
      <c r="L8" s="250">
        <v>0.5</v>
      </c>
    </row>
    <row r="9" spans="1:12" ht="50.1" customHeight="1">
      <c r="A9" s="570" t="str">
        <f>'Mode d''emploi'!A32:B32</f>
        <v>Libellés explicites 
des niveaux de VÉRACITÉ</v>
      </c>
      <c r="B9" s="571"/>
      <c r="C9" s="5" t="str">
        <f>'Mode d''emploi'!C32</f>
        <v>Choix de VÉRACITÉ</v>
      </c>
      <c r="D9" s="231" t="str">
        <f>'Mode d''emploi'!D32</f>
        <v>Taux de VÉRACITÉ</v>
      </c>
      <c r="E9" s="232" t="str">
        <f>'Mode d''emploi'!E32</f>
        <v>Taux moyen Minimal</v>
      </c>
      <c r="F9" s="232" t="str">
        <f>'Mode d''emploi'!F32</f>
        <v>Taux moyen Maximal</v>
      </c>
      <c r="G9" s="232" t="str">
        <f>'Mode d''emploi'!G32</f>
        <v>Niveau de CONFORMITE</v>
      </c>
      <c r="H9" s="561" t="str">
        <f>'Mode d''emploi'!H32:J32</f>
        <v>Libellés explicites 
des niveaux de conformité</v>
      </c>
      <c r="I9" s="561"/>
      <c r="J9" s="562"/>
      <c r="L9" s="250">
        <v>0.6</v>
      </c>
    </row>
    <row r="10" spans="1:12" ht="50.1" customHeight="1">
      <c r="A10" s="570" t="str">
        <f>'Mode d''emploi'!A33:B33</f>
        <v>Niveau 1 : L'exigence est respectée</v>
      </c>
      <c r="B10" s="571"/>
      <c r="C10" s="235" t="str">
        <f>'Mode d''emploi'!C33</f>
        <v>Fait</v>
      </c>
      <c r="D10" s="236">
        <f>'Mode d''emploi'!D33</f>
        <v>1</v>
      </c>
      <c r="E10" s="243">
        <f>'Mode d''emploi'!E33</f>
        <v>0</v>
      </c>
      <c r="F10" s="243">
        <f>'Mode d''emploi'!F33</f>
        <v>0.49</v>
      </c>
      <c r="G10" s="232" t="str">
        <f>'Mode d''emploi'!G33</f>
        <v>Insuffisant</v>
      </c>
      <c r="H10" s="561" t="str">
        <f>'Mode d''emploi'!H33:J33</f>
        <v>Conformité de niveau 1 :  Revoyez le fonctionnement de vos activités.</v>
      </c>
      <c r="I10" s="561"/>
      <c r="J10" s="562"/>
      <c r="L10" s="250">
        <v>0.7</v>
      </c>
    </row>
    <row r="11" spans="1:12" ht="50.1" customHeight="1">
      <c r="A11" s="570" t="str">
        <f>'Mode d''emploi'!A34:B34</f>
        <v>Niveau 2 : La conformité à l'exigence est en cours…</v>
      </c>
      <c r="B11" s="571"/>
      <c r="C11" s="233" t="str">
        <f>'Mode d''emploi'!C34</f>
        <v>En Cours</v>
      </c>
      <c r="D11" s="236">
        <f>'Mode d''emploi'!D34</f>
        <v>0.35</v>
      </c>
      <c r="E11" s="243">
        <f>'Mode d''emploi'!E34</f>
        <v>0.5</v>
      </c>
      <c r="F11" s="243">
        <f>'Mode d''emploi'!F34</f>
        <v>0.79</v>
      </c>
      <c r="G11" s="232" t="str">
        <f>'Mode d''emploi'!G34</f>
        <v>Convaincant</v>
      </c>
      <c r="H11" s="561" t="str">
        <f>'Mode d''emploi'!H34:J34</f>
        <v>Conformité de niveau 2 : Des améliorations peuvent encore être apportées.</v>
      </c>
      <c r="I11" s="561"/>
      <c r="J11" s="562"/>
      <c r="L11" s="250">
        <v>0.8</v>
      </c>
    </row>
    <row r="12" spans="1:12" ht="50.1" customHeight="1" thickBot="1">
      <c r="A12" s="570" t="str">
        <f>'Mode d''emploi'!A35:B35</f>
        <v>Niveau 3 : L'exigence n'est pas respectée</v>
      </c>
      <c r="B12" s="571"/>
      <c r="C12" s="234" t="str">
        <f>'Mode d''emploi'!C35</f>
        <v>Non Fait</v>
      </c>
      <c r="D12" s="236">
        <f>'Mode d''emploi'!D35</f>
        <v>0</v>
      </c>
      <c r="E12" s="243">
        <f>'Mode d''emploi'!E35</f>
        <v>0.9</v>
      </c>
      <c r="F12" s="243">
        <f>'Mode d''emploi'!F35</f>
        <v>1</v>
      </c>
      <c r="G12" s="232" t="str">
        <f>'Mode d''emploi'!G35</f>
        <v>Conforme</v>
      </c>
      <c r="H12" s="561" t="str">
        <f>'Mode d''emploi'!H35:J35</f>
        <v xml:space="preserve">Conformité de niveau 3 : Félicitations, communiquez vos résultats </v>
      </c>
      <c r="I12" s="561"/>
      <c r="J12" s="562"/>
      <c r="L12" s="251">
        <v>0.9</v>
      </c>
    </row>
    <row r="13" spans="1:12" ht="50.1" customHeight="1" thickBot="1">
      <c r="A13" s="572" t="str">
        <f>'Mode d''emploi'!A36:B36</f>
        <v>Niveau 4 : L'exigence est non applicable</v>
      </c>
      <c r="B13" s="573"/>
      <c r="C13" s="237" t="str">
        <f>'Mode d''emploi'!C36</f>
        <v>Non applicable</v>
      </c>
      <c r="D13" s="238" t="str">
        <f>'Mode d''emploi'!D36</f>
        <v>NA</v>
      </c>
      <c r="E13" s="239" t="str">
        <f>'Mode d''emploi'!E36</f>
        <v>NA</v>
      </c>
      <c r="F13" s="239" t="str">
        <f>'Mode d''emploi'!F36</f>
        <v>NA</v>
      </c>
      <c r="G13" s="239" t="str">
        <f>'Mode d''emploi'!G36</f>
        <v>Non Applicable</v>
      </c>
      <c r="H13" s="574" t="str">
        <f>'Mode d''emploi'!H36:J36</f>
        <v>Non applicable : Ce critère ne peut pas être appliqué, d'une manière justifiée.</v>
      </c>
      <c r="I13" s="574"/>
      <c r="J13" s="575"/>
    </row>
  </sheetData>
  <sheetProtection formatCells="0" formatColumns="0" formatRows="0" selectLockedCells="1"/>
  <mergeCells count="18">
    <mergeCell ref="F5:G5"/>
    <mergeCell ref="D2:G2"/>
    <mergeCell ref="F3:G3"/>
    <mergeCell ref="F4:G4"/>
    <mergeCell ref="A12:B12"/>
    <mergeCell ref="A10:B10"/>
    <mergeCell ref="B4:B5"/>
    <mergeCell ref="H11:J11"/>
    <mergeCell ref="A11:B11"/>
    <mergeCell ref="H12:J12"/>
    <mergeCell ref="A13:B13"/>
    <mergeCell ref="H13:J13"/>
    <mergeCell ref="H10:J10"/>
    <mergeCell ref="A7:J7"/>
    <mergeCell ref="A8:D8"/>
    <mergeCell ref="E8:J8"/>
    <mergeCell ref="A9:B9"/>
    <mergeCell ref="H9:J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Mode d'emploi</vt:lpstr>
      <vt:lpstr>Evaluation par Annexe</vt:lpstr>
      <vt:lpstr>Résultats Globaux</vt:lpstr>
      <vt:lpstr>Maîtrise documentaire</vt:lpstr>
      <vt:lpstr>Déclaration ISO 17050</vt:lpstr>
      <vt:lpstr>Utilitaires</vt:lpstr>
      <vt:lpstr>'Evaluation par Annexe'!Impression_des_titres</vt:lpstr>
      <vt:lpstr>'Maîtrise documentaire'!Impression_des_titres</vt:lpstr>
      <vt:lpstr>'Résultats Globaux'!Impression_des_titres</vt:lpstr>
      <vt:lpstr>'Déclaration ISO 17050'!Zone_d_impression</vt:lpstr>
      <vt:lpstr>'Evaluation par Annexe'!Zone_d_impression</vt:lpstr>
      <vt:lpstr>'Maîtrise documentaire'!Zone_d_impression</vt:lpstr>
      <vt:lpstr>'Mode d''emploi'!Zone_d_impression</vt:lpstr>
      <vt:lpstr>'Résultats Globaux'!Zone_d_impression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KEMAJOU</dc:creator>
  <cp:lastModifiedBy>NDOK</cp:lastModifiedBy>
  <cp:lastPrinted>2020-06-22T07:57:48Z</cp:lastPrinted>
  <dcterms:created xsi:type="dcterms:W3CDTF">2017-02-08T20:21:22Z</dcterms:created>
  <dcterms:modified xsi:type="dcterms:W3CDTF">2020-07-04T16:11:47Z</dcterms:modified>
</cp:coreProperties>
</file>